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ocuments\Virksund Sejlklub\Virksund Sejlkub\Generalforsamling\2020\"/>
    </mc:Choice>
  </mc:AlternateContent>
  <xr:revisionPtr revIDLastSave="0" documentId="8_{A0C63863-3714-4EC0-B14F-F08C2DBBEA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ltat 2019" sheetId="1" r:id="rId1"/>
    <sheet name="Balance 2019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C19" i="2" s="1"/>
  <c r="C23" i="2" s="1"/>
  <c r="C5" i="2"/>
  <c r="C12" i="2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0" i="1"/>
  <c r="B49" i="1"/>
  <c r="B48" i="1"/>
  <c r="B47" i="1"/>
  <c r="B46" i="1"/>
  <c r="P43" i="1"/>
  <c r="O43" i="1"/>
  <c r="N43" i="1"/>
  <c r="M43" i="1"/>
  <c r="E43" i="1"/>
  <c r="D43" i="1"/>
  <c r="C43" i="1"/>
  <c r="B42" i="1"/>
  <c r="B41" i="1"/>
  <c r="L40" i="1"/>
  <c r="L43" i="1" s="1"/>
  <c r="K40" i="1"/>
  <c r="K43" i="1" s="1"/>
  <c r="J40" i="1"/>
  <c r="J43" i="1" s="1"/>
  <c r="I40" i="1"/>
  <c r="I43" i="1" s="1"/>
  <c r="H40" i="1"/>
  <c r="H43" i="1" s="1"/>
  <c r="G40" i="1"/>
  <c r="G43" i="1" s="1"/>
  <c r="F40" i="1"/>
  <c r="F43" i="1" s="1"/>
  <c r="B40" i="1"/>
  <c r="B39" i="1"/>
  <c r="B38" i="1"/>
  <c r="F34" i="1"/>
  <c r="P33" i="1"/>
  <c r="O33" i="1"/>
  <c r="N33" i="1"/>
  <c r="M33" i="1"/>
  <c r="L33" i="1"/>
  <c r="L34" i="1" s="1"/>
  <c r="K33" i="1"/>
  <c r="K34" i="1" s="1"/>
  <c r="J33" i="1"/>
  <c r="J34" i="1" s="1"/>
  <c r="I33" i="1"/>
  <c r="I34" i="1" s="1"/>
  <c r="H33" i="1"/>
  <c r="H34" i="1" s="1"/>
  <c r="G33" i="1"/>
  <c r="G34" i="1" s="1"/>
  <c r="F33" i="1"/>
  <c r="E33" i="1"/>
  <c r="D33" i="1"/>
  <c r="C33" i="1"/>
  <c r="B32" i="1"/>
  <c r="B31" i="1"/>
  <c r="B30" i="1"/>
  <c r="B29" i="1"/>
  <c r="B28" i="1"/>
  <c r="B27" i="1"/>
  <c r="B26" i="1"/>
  <c r="B25" i="1"/>
  <c r="B24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0" i="1"/>
  <c r="B19" i="1"/>
  <c r="B18" i="1"/>
  <c r="B17" i="1"/>
  <c r="B16" i="1"/>
  <c r="B15" i="1"/>
  <c r="B14" i="1"/>
  <c r="B13" i="1"/>
  <c r="B12" i="1"/>
  <c r="P9" i="1"/>
  <c r="O9" i="1"/>
  <c r="N9" i="1"/>
  <c r="N35" i="1" s="1"/>
  <c r="M9" i="1"/>
  <c r="L9" i="1"/>
  <c r="K9" i="1"/>
  <c r="J9" i="1"/>
  <c r="J35" i="1" s="1"/>
  <c r="J53" i="1" s="1"/>
  <c r="I9" i="1"/>
  <c r="H9" i="1"/>
  <c r="G9" i="1"/>
  <c r="F9" i="1"/>
  <c r="F35" i="1" s="1"/>
  <c r="F53" i="1" s="1"/>
  <c r="E9" i="1"/>
  <c r="D9" i="1"/>
  <c r="C9" i="1"/>
  <c r="B8" i="1"/>
  <c r="B7" i="1"/>
  <c r="B6" i="1"/>
  <c r="G35" i="1" l="1"/>
  <c r="G53" i="1" s="1"/>
  <c r="B51" i="1"/>
  <c r="C35" i="1"/>
  <c r="C53" i="1" s="1"/>
  <c r="K35" i="1"/>
  <c r="K53" i="1" s="1"/>
  <c r="O35" i="1"/>
  <c r="O53" i="1" s="1"/>
  <c r="B9" i="1"/>
  <c r="D35" i="1"/>
  <c r="D53" i="1" s="1"/>
  <c r="H36" i="1"/>
  <c r="H44" i="1" s="1"/>
  <c r="L36" i="1"/>
  <c r="L44" i="1" s="1"/>
  <c r="P35" i="1"/>
  <c r="P53" i="1" s="1"/>
  <c r="B33" i="1"/>
  <c r="E35" i="1"/>
  <c r="E52" i="1" s="1"/>
  <c r="I35" i="1"/>
  <c r="I53" i="1" s="1"/>
  <c r="M35" i="1"/>
  <c r="B21" i="1"/>
  <c r="B43" i="1"/>
  <c r="M52" i="1"/>
  <c r="M53" i="1"/>
  <c r="N53" i="1"/>
  <c r="N52" i="1"/>
  <c r="H35" i="1"/>
  <c r="H53" i="1" s="1"/>
  <c r="L35" i="1"/>
  <c r="L53" i="1" s="1"/>
  <c r="I36" i="1"/>
  <c r="I44" i="1" s="1"/>
  <c r="F36" i="1"/>
  <c r="F44" i="1" s="1"/>
  <c r="J36" i="1"/>
  <c r="J44" i="1" s="1"/>
  <c r="G36" i="1"/>
  <c r="G44" i="1" s="1"/>
  <c r="K36" i="1"/>
  <c r="K44" i="1" s="1"/>
  <c r="B35" i="1" l="1"/>
  <c r="B53" i="1" s="1"/>
  <c r="E53" i="1"/>
</calcChain>
</file>

<file path=xl/sharedStrings.xml><?xml version="1.0" encoding="utf-8"?>
<sst xmlns="http://schemas.openxmlformats.org/spreadsheetml/2006/main" count="79" uniqueCount="68">
  <si>
    <t>RESULTATOPGØRELSE 2019</t>
  </si>
  <si>
    <t xml:space="preserve">Ajourført dato: </t>
  </si>
  <si>
    <t>Regnskab</t>
  </si>
  <si>
    <t>Budget</t>
  </si>
  <si>
    <t>Resultat</t>
  </si>
  <si>
    <t xml:space="preserve">Budget </t>
  </si>
  <si>
    <t>ORDINÆRE INDTÆGTER</t>
  </si>
  <si>
    <t xml:space="preserve">   Kontingent medlemmer</t>
  </si>
  <si>
    <t xml:space="preserve">   Renter &amp; gebyrer</t>
  </si>
  <si>
    <t xml:space="preserve">   Andre indtægter</t>
  </si>
  <si>
    <t>ORDINÆRE INDTÆGTER I ALT</t>
  </si>
  <si>
    <t>AKTIVITETER</t>
  </si>
  <si>
    <t xml:space="preserve">   Andre aktiviteter </t>
  </si>
  <si>
    <t xml:space="preserve">   Salg fra lager</t>
  </si>
  <si>
    <t xml:space="preserve">   Klubaftener</t>
  </si>
  <si>
    <t xml:space="preserve">   Opmåling</t>
  </si>
  <si>
    <t xml:space="preserve">   Bøjer - optagning/udlægning </t>
  </si>
  <si>
    <t xml:space="preserve">   DJS-Cup</t>
  </si>
  <si>
    <t xml:space="preserve">   Aktivitetsmedhjælp</t>
  </si>
  <si>
    <t xml:space="preserve">   Præmieudgifter</t>
  </si>
  <si>
    <t>Inventar/værktøj</t>
  </si>
  <si>
    <t>AKTIVITETER I ALT</t>
  </si>
  <si>
    <t xml:space="preserve"> </t>
  </si>
  <si>
    <t>ADMINISTRATION</t>
  </si>
  <si>
    <t xml:space="preserve">   Kontingent DS &amp; DIF &amp; SIS</t>
  </si>
  <si>
    <t xml:space="preserve">   Bestyrelsesmøder/generalforsamling</t>
  </si>
  <si>
    <t xml:space="preserve">   Repræsentation/gaver</t>
  </si>
  <si>
    <t xml:space="preserve">   Tilbehør/vedligeholdelse EDB</t>
  </si>
  <si>
    <t xml:space="preserve">   Forsikringer</t>
  </si>
  <si>
    <t xml:space="preserve">   Papir &amp; tryksager/annoncering</t>
  </si>
  <si>
    <t xml:space="preserve">   Bankgebyrer</t>
  </si>
  <si>
    <t xml:space="preserve">   DS møder</t>
  </si>
  <si>
    <t xml:space="preserve">   Diverse</t>
  </si>
  <si>
    <t>ADMINISTRATION I ALT</t>
  </si>
  <si>
    <t>ORDINÆRT RESULTAT</t>
  </si>
  <si>
    <t>SEJLERSKOLE/KLUBBÅD</t>
  </si>
  <si>
    <t xml:space="preserve">   Sponsorater</t>
  </si>
  <si>
    <t xml:space="preserve">   Aktiviteter skolebådene</t>
  </si>
  <si>
    <t xml:space="preserve">   Vedligeholdelse og drift vedr. skolebådene </t>
  </si>
  <si>
    <t xml:space="preserve">   Afskrivning skolebåden</t>
  </si>
  <si>
    <t xml:space="preserve">   Nyanskaffelser</t>
  </si>
  <si>
    <t>SEJLERSKOLEN I ALT</t>
  </si>
  <si>
    <t>UNGDOMSAFDELINGEN</t>
  </si>
  <si>
    <t xml:space="preserve">   Aktiviteter </t>
  </si>
  <si>
    <t xml:space="preserve">   Vedligeholdelse og drift</t>
  </si>
  <si>
    <t xml:space="preserve">   Jollekøb/følgebåd</t>
  </si>
  <si>
    <t xml:space="preserve">   Samarbejde FDF Sejlercenter</t>
  </si>
  <si>
    <t>UNGDOMSAFDELINGEN I ALT</t>
  </si>
  <si>
    <t>Resultat i alt</t>
  </si>
  <si>
    <t>BALANCE 2019</t>
  </si>
  <si>
    <t>NOTER</t>
  </si>
  <si>
    <t>AKTIVER</t>
  </si>
  <si>
    <t>Kassebeholdning</t>
  </si>
  <si>
    <t>Foreningskonto Den Jyske Sparekasse</t>
  </si>
  <si>
    <t>Beholdning I alt</t>
  </si>
  <si>
    <t>Stativ til klubbåd</t>
  </si>
  <si>
    <t>Virksundtøsen</t>
  </si>
  <si>
    <t>efter afskrivning lineær afskrivning 5700/år</t>
  </si>
  <si>
    <t>H-Båd med trailer</t>
  </si>
  <si>
    <t>efter afskrivning lineær afskrivning 6900/år</t>
  </si>
  <si>
    <t>Fiskerhus</t>
  </si>
  <si>
    <t>AKTIVER I ALT</t>
  </si>
  <si>
    <t>PASSIVER</t>
  </si>
  <si>
    <t>Egenkapital</t>
  </si>
  <si>
    <t>Primo 2019</t>
  </si>
  <si>
    <t>Periodens samlede resultat</t>
  </si>
  <si>
    <t xml:space="preserve">Egenkapital i alt </t>
  </si>
  <si>
    <t>Passiver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</si>
</sst>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4"/>
      <color indexed="9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sz val="10"/>
      <name val="Arial"/>
      <family val="2"/>
    </font>
    <font>
      <b/>
      <sz val="14"/>
      <color rgb="FFFFFFFF"/>
      <name val="Arial"/>
      <family val="2"/>
      <charset val="204"/>
    </font>
    <font>
      <sz val="10"/>
      <name val="Verdana"/>
      <family val="2"/>
    </font>
    <font>
      <b/>
      <sz val="12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FFFF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2"/>
      <color rgb="FF4F81BD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0806"/>
        <bgColor rgb="FF000000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030A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2" fillId="0" borderId="0" xfId="0" applyFont="1" applyBorder="1" applyProtection="1"/>
    <xf numFmtId="3" fontId="2" fillId="0" borderId="0" xfId="0" applyNumberFormat="1" applyFont="1" applyBorder="1" applyProtection="1"/>
    <xf numFmtId="3" fontId="3" fillId="0" borderId="0" xfId="0" applyNumberFormat="1" applyFont="1" applyBorder="1" applyProtection="1"/>
    <xf numFmtId="3" fontId="4" fillId="0" borderId="0" xfId="0" applyNumberFormat="1" applyFont="1" applyProtection="1"/>
    <xf numFmtId="4" fontId="5" fillId="4" borderId="0" xfId="0" applyNumberFormat="1" applyFont="1" applyFill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horizontal="right"/>
    </xf>
    <xf numFmtId="14" fontId="7" fillId="2" borderId="1" xfId="0" applyNumberFormat="1" applyFont="1" applyFill="1" applyBorder="1" applyAlignment="1" applyProtection="1">
      <alignment horizontal="center"/>
    </xf>
    <xf numFmtId="14" fontId="7" fillId="3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8" fillId="0" borderId="0" xfId="0" applyFont="1" applyBorder="1" applyAlignment="1" applyProtection="1">
      <alignment horizontal="center"/>
    </xf>
    <xf numFmtId="4" fontId="9" fillId="4" borderId="0" xfId="0" applyNumberFormat="1" applyFont="1" applyFill="1" applyAlignment="1" applyProtection="1">
      <alignment horizontal="center"/>
    </xf>
    <xf numFmtId="0" fontId="8" fillId="0" borderId="0" xfId="0" applyFont="1" applyProtection="1"/>
    <xf numFmtId="0" fontId="7" fillId="5" borderId="0" xfId="0" applyFont="1" applyFill="1" applyAlignment="1" applyProtection="1">
      <alignment horizontal="center"/>
    </xf>
    <xf numFmtId="3" fontId="8" fillId="6" borderId="0" xfId="0" applyNumberFormat="1" applyFont="1" applyFill="1" applyAlignment="1" applyProtection="1">
      <alignment horizontal="center"/>
    </xf>
    <xf numFmtId="3" fontId="7" fillId="7" borderId="0" xfId="0" applyNumberFormat="1" applyFont="1" applyFill="1" applyBorder="1" applyAlignment="1" applyProtection="1">
      <alignment horizontal="center"/>
    </xf>
    <xf numFmtId="3" fontId="7" fillId="8" borderId="0" xfId="0" applyNumberFormat="1" applyFont="1" applyFill="1" applyAlignment="1" applyProtection="1">
      <alignment horizontal="center"/>
    </xf>
    <xf numFmtId="3" fontId="7" fillId="9" borderId="0" xfId="0" applyNumberFormat="1" applyFont="1" applyFill="1" applyAlignment="1" applyProtection="1">
      <alignment horizontal="center"/>
    </xf>
    <xf numFmtId="3" fontId="7" fillId="10" borderId="0" xfId="0" applyNumberFormat="1" applyFont="1" applyFill="1" applyAlignment="1" applyProtection="1">
      <alignment horizontal="center"/>
    </xf>
    <xf numFmtId="4" fontId="9" fillId="11" borderId="0" xfId="0" applyNumberFormat="1" applyFont="1" applyFill="1" applyAlignment="1" applyProtection="1">
      <alignment horizontal="center"/>
    </xf>
    <xf numFmtId="0" fontId="2" fillId="0" borderId="0" xfId="0" applyFont="1" applyProtection="1"/>
    <xf numFmtId="0" fontId="8" fillId="6" borderId="0" xfId="0" applyNumberFormat="1" applyFont="1" applyFill="1" applyAlignment="1" applyProtection="1">
      <alignment horizontal="center"/>
    </xf>
    <xf numFmtId="49" fontId="7" fillId="7" borderId="2" xfId="0" quotePrefix="1" applyNumberFormat="1" applyFont="1" applyFill="1" applyBorder="1" applyAlignment="1" applyProtection="1">
      <alignment horizontal="center"/>
    </xf>
    <xf numFmtId="0" fontId="7" fillId="8" borderId="2" xfId="0" applyNumberFormat="1" applyFont="1" applyFill="1" applyBorder="1" applyAlignment="1" applyProtection="1">
      <alignment horizontal="center"/>
    </xf>
    <xf numFmtId="1" fontId="7" fillId="8" borderId="2" xfId="0" quotePrefix="1" applyNumberFormat="1" applyFont="1" applyFill="1" applyBorder="1" applyAlignment="1" applyProtection="1">
      <alignment horizontal="center"/>
    </xf>
    <xf numFmtId="0" fontId="7" fillId="8" borderId="2" xfId="0" applyFont="1" applyFill="1" applyBorder="1" applyAlignment="1" applyProtection="1">
      <alignment horizontal="center"/>
    </xf>
    <xf numFmtId="0" fontId="7" fillId="9" borderId="2" xfId="0" applyNumberFormat="1" applyFont="1" applyFill="1" applyBorder="1" applyAlignment="1" applyProtection="1">
      <alignment horizontal="center"/>
    </xf>
    <xf numFmtId="0" fontId="7" fillId="10" borderId="0" xfId="0" applyNumberFormat="1" applyFont="1" applyFill="1" applyBorder="1" applyAlignment="1" applyProtection="1">
      <alignment horizontal="center"/>
    </xf>
    <xf numFmtId="1" fontId="9" fillId="11" borderId="0" xfId="0" applyNumberFormat="1" applyFont="1" applyFill="1" applyAlignment="1" applyProtection="1">
      <alignment horizontal="center"/>
    </xf>
    <xf numFmtId="0" fontId="10" fillId="0" borderId="0" xfId="0" applyFont="1" applyProtection="1"/>
    <xf numFmtId="0" fontId="4" fillId="0" borderId="0" xfId="0" applyFont="1" applyProtection="1"/>
    <xf numFmtId="3" fontId="2" fillId="0" borderId="0" xfId="0" applyNumberFormat="1" applyFont="1" applyProtection="1"/>
    <xf numFmtId="3" fontId="2" fillId="0" borderId="0" xfId="0" quotePrefix="1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Protection="1"/>
    <xf numFmtId="0" fontId="4" fillId="0" borderId="3" xfId="0" applyFont="1" applyBorder="1" applyProtection="1"/>
    <xf numFmtId="4" fontId="4" fillId="0" borderId="4" xfId="0" applyNumberFormat="1" applyFont="1" applyFill="1" applyBorder="1" applyProtection="1"/>
    <xf numFmtId="3" fontId="4" fillId="0" borderId="5" xfId="0" applyNumberFormat="1" applyFont="1" applyBorder="1" applyProtection="1"/>
    <xf numFmtId="4" fontId="4" fillId="0" borderId="1" xfId="0" applyNumberFormat="1" applyFont="1" applyBorder="1" applyProtection="1"/>
    <xf numFmtId="3" fontId="2" fillId="0" borderId="1" xfId="0" applyNumberFormat="1" applyFont="1" applyBorder="1" applyProtection="1"/>
    <xf numFmtId="3" fontId="4" fillId="0" borderId="1" xfId="0" applyNumberFormat="1" applyFont="1" applyBorder="1" applyProtection="1"/>
    <xf numFmtId="4" fontId="0" fillId="0" borderId="6" xfId="0" applyNumberFormat="1" applyBorder="1" applyProtection="1"/>
    <xf numFmtId="0" fontId="4" fillId="0" borderId="7" xfId="0" applyFont="1" applyBorder="1" applyProtection="1"/>
    <xf numFmtId="4" fontId="4" fillId="0" borderId="8" xfId="0" applyNumberFormat="1" applyFont="1" applyFill="1" applyBorder="1" applyProtection="1"/>
    <xf numFmtId="4" fontId="0" fillId="0" borderId="9" xfId="0" applyNumberFormat="1" applyBorder="1" applyProtection="1"/>
    <xf numFmtId="0" fontId="0" fillId="0" borderId="10" xfId="0" applyFont="1" applyBorder="1" applyProtection="1"/>
    <xf numFmtId="4" fontId="4" fillId="0" borderId="11" xfId="0" applyNumberFormat="1" applyFont="1" applyFill="1" applyBorder="1" applyProtection="1"/>
    <xf numFmtId="3" fontId="4" fillId="0" borderId="12" xfId="0" applyNumberFormat="1" applyFont="1" applyBorder="1" applyProtection="1"/>
    <xf numFmtId="4" fontId="4" fillId="0" borderId="13" xfId="0" applyNumberFormat="1" applyFont="1" applyBorder="1" applyProtection="1"/>
    <xf numFmtId="3" fontId="2" fillId="0" borderId="13" xfId="0" applyNumberFormat="1" applyFont="1" applyBorder="1" applyProtection="1"/>
    <xf numFmtId="3" fontId="2" fillId="0" borderId="13" xfId="0" applyNumberFormat="1" applyFont="1" applyFill="1" applyBorder="1" applyProtection="1"/>
    <xf numFmtId="3" fontId="4" fillId="0" borderId="13" xfId="0" applyNumberFormat="1" applyFont="1" applyBorder="1" applyProtection="1"/>
    <xf numFmtId="4" fontId="0" fillId="0" borderId="14" xfId="0" applyNumberFormat="1" applyBorder="1" applyProtection="1"/>
    <xf numFmtId="0" fontId="10" fillId="0" borderId="15" xfId="0" applyFont="1" applyBorder="1" applyProtection="1"/>
    <xf numFmtId="4" fontId="10" fillId="0" borderId="16" xfId="0" applyNumberFormat="1" applyFont="1" applyFill="1" applyBorder="1" applyProtection="1"/>
    <xf numFmtId="4" fontId="10" fillId="12" borderId="16" xfId="0" applyNumberFormat="1" applyFont="1" applyFill="1" applyBorder="1" applyProtection="1"/>
    <xf numFmtId="4" fontId="4" fillId="0" borderId="0" xfId="0" applyNumberFormat="1" applyFont="1" applyProtection="1"/>
    <xf numFmtId="3" fontId="4" fillId="0" borderId="0" xfId="0" applyNumberFormat="1" applyFont="1" applyBorder="1" applyProtection="1"/>
    <xf numFmtId="4" fontId="0" fillId="0" borderId="0" xfId="0" applyNumberFormat="1" applyProtection="1"/>
    <xf numFmtId="3" fontId="8" fillId="0" borderId="0" xfId="0" applyNumberFormat="1" applyFont="1" applyProtection="1"/>
    <xf numFmtId="0" fontId="0" fillId="0" borderId="3" xfId="0" applyFont="1" applyBorder="1" applyProtection="1"/>
    <xf numFmtId="4" fontId="0" fillId="0" borderId="1" xfId="0" applyNumberFormat="1" applyBorder="1" applyProtection="1"/>
    <xf numFmtId="3" fontId="8" fillId="0" borderId="1" xfId="0" applyNumberFormat="1" applyFont="1" applyBorder="1" applyProtection="1"/>
    <xf numFmtId="0" fontId="2" fillId="0" borderId="1" xfId="0" applyFont="1" applyBorder="1" applyProtection="1"/>
    <xf numFmtId="0" fontId="0" fillId="0" borderId="7" xfId="0" applyFont="1" applyBorder="1" applyProtection="1"/>
    <xf numFmtId="0" fontId="4" fillId="0" borderId="17" xfId="0" applyFont="1" applyBorder="1" applyProtection="1"/>
    <xf numFmtId="4" fontId="4" fillId="0" borderId="18" xfId="0" applyNumberFormat="1" applyFont="1" applyFill="1" applyBorder="1" applyProtection="1"/>
    <xf numFmtId="4" fontId="0" fillId="0" borderId="19" xfId="0" applyNumberFormat="1" applyBorder="1" applyProtection="1"/>
    <xf numFmtId="3" fontId="8" fillId="0" borderId="19" xfId="0" applyNumberFormat="1" applyFont="1" applyBorder="1" applyProtection="1"/>
    <xf numFmtId="3" fontId="2" fillId="0" borderId="19" xfId="0" applyNumberFormat="1" applyFont="1" applyBorder="1" applyProtection="1"/>
    <xf numFmtId="0" fontId="2" fillId="0" borderId="19" xfId="0" applyFont="1" applyBorder="1" applyProtection="1"/>
    <xf numFmtId="3" fontId="4" fillId="0" borderId="19" xfId="0" applyNumberFormat="1" applyFont="1" applyBorder="1" applyProtection="1"/>
    <xf numFmtId="4" fontId="0" fillId="0" borderId="20" xfId="0" applyNumberFormat="1" applyBorder="1" applyProtection="1"/>
    <xf numFmtId="4" fontId="0" fillId="0" borderId="21" xfId="0" applyNumberFormat="1" applyBorder="1" applyProtection="1"/>
    <xf numFmtId="3" fontId="2" fillId="0" borderId="2" xfId="0" applyNumberFormat="1" applyFont="1" applyBorder="1" applyProtection="1"/>
    <xf numFmtId="4" fontId="9" fillId="13" borderId="0" xfId="0" applyNumberFormat="1" applyFont="1" applyFill="1" applyAlignment="1" applyProtection="1">
      <alignment horizontal="center"/>
    </xf>
    <xf numFmtId="0" fontId="10" fillId="0" borderId="22" xfId="0" applyFont="1" applyBorder="1" applyProtection="1"/>
    <xf numFmtId="4" fontId="0" fillId="0" borderId="22" xfId="0" applyNumberFormat="1" applyBorder="1" applyProtection="1"/>
    <xf numFmtId="0" fontId="4" fillId="0" borderId="10" xfId="0" applyFont="1" applyBorder="1" applyProtection="1"/>
    <xf numFmtId="4" fontId="0" fillId="0" borderId="23" xfId="0" applyNumberFormat="1" applyBorder="1" applyProtection="1"/>
    <xf numFmtId="0" fontId="0" fillId="0" borderId="0" xfId="0" applyProtection="1"/>
    <xf numFmtId="3" fontId="6" fillId="0" borderId="0" xfId="0" applyNumberFormat="1" applyFont="1" applyProtection="1"/>
    <xf numFmtId="0" fontId="0" fillId="0" borderId="24" xfId="0" applyBorder="1" applyProtection="1"/>
    <xf numFmtId="3" fontId="10" fillId="0" borderId="0" xfId="0" applyNumberFormat="1" applyFont="1" applyBorder="1" applyProtection="1"/>
    <xf numFmtId="3" fontId="8" fillId="0" borderId="25" xfId="0" applyNumberFormat="1" applyFont="1" applyBorder="1" applyProtection="1"/>
    <xf numFmtId="0" fontId="10" fillId="0" borderId="0" xfId="0" applyFont="1" applyFill="1" applyBorder="1" applyProtection="1"/>
    <xf numFmtId="3" fontId="8" fillId="0" borderId="0" xfId="0" applyNumberFormat="1" applyFont="1" applyBorder="1" applyProtection="1"/>
    <xf numFmtId="0" fontId="4" fillId="0" borderId="3" xfId="0" applyFont="1" applyFill="1" applyBorder="1" applyProtection="1"/>
    <xf numFmtId="0" fontId="4" fillId="0" borderId="7" xfId="0" applyFont="1" applyFill="1" applyBorder="1" applyProtection="1"/>
    <xf numFmtId="0" fontId="4" fillId="0" borderId="17" xfId="0" applyFont="1" applyFill="1" applyBorder="1" applyProtection="1"/>
    <xf numFmtId="4" fontId="0" fillId="0" borderId="26" xfId="0" applyNumberFormat="1" applyBorder="1" applyProtection="1"/>
    <xf numFmtId="4" fontId="11" fillId="0" borderId="27" xfId="0" applyNumberFormat="1" applyFont="1" applyBorder="1" applyProtection="1"/>
    <xf numFmtId="3" fontId="2" fillId="0" borderId="28" xfId="0" applyNumberFormat="1" applyFont="1" applyBorder="1" applyProtection="1"/>
    <xf numFmtId="0" fontId="2" fillId="0" borderId="28" xfId="0" applyFont="1" applyBorder="1" applyProtection="1"/>
    <xf numFmtId="4" fontId="11" fillId="0" borderId="28" xfId="0" applyNumberFormat="1" applyFont="1" applyBorder="1" applyProtection="1"/>
    <xf numFmtId="4" fontId="12" fillId="0" borderId="0" xfId="0" applyNumberFormat="1" applyFont="1" applyProtection="1"/>
    <xf numFmtId="0" fontId="11" fillId="0" borderId="29" xfId="0" applyFont="1" applyBorder="1" applyProtection="1"/>
    <xf numFmtId="4" fontId="11" fillId="0" borderId="30" xfId="0" applyNumberFormat="1" applyFont="1" applyFill="1" applyBorder="1" applyProtection="1"/>
    <xf numFmtId="4" fontId="11" fillId="12" borderId="30" xfId="0" applyNumberFormat="1" applyFont="1" applyFill="1" applyBorder="1" applyProtection="1"/>
    <xf numFmtId="0" fontId="13" fillId="14" borderId="0" xfId="0" applyFont="1" applyFill="1" applyProtection="1">
      <protection locked="0"/>
    </xf>
    <xf numFmtId="0" fontId="8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3" fontId="10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0" fillId="0" borderId="0" xfId="0" applyFont="1" applyProtection="1">
      <protection locked="0"/>
    </xf>
    <xf numFmtId="3" fontId="10" fillId="12" borderId="31" xfId="0" applyNumberFormat="1" applyFont="1" applyFill="1" applyBorder="1" applyProtection="1"/>
    <xf numFmtId="3" fontId="10" fillId="12" borderId="0" xfId="0" applyNumberFormat="1" applyFont="1" applyFill="1" applyBorder="1" applyProtection="1"/>
    <xf numFmtId="3" fontId="4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0" fillId="0" borderId="0" xfId="0" quotePrefix="1" applyFont="1" applyProtection="1">
      <protection locked="0"/>
    </xf>
    <xf numFmtId="3" fontId="4" fillId="12" borderId="0" xfId="0" applyNumberFormat="1" applyFont="1" applyFill="1" applyProtection="1"/>
    <xf numFmtId="0" fontId="14" fillId="0" borderId="0" xfId="0" applyFont="1" applyProtection="1">
      <protection locked="0"/>
    </xf>
    <xf numFmtId="3" fontId="4" fillId="0" borderId="0" xfId="0" applyNumberFormat="1" applyFont="1" applyFill="1" applyProtection="1"/>
    <xf numFmtId="3" fontId="0" fillId="12" borderId="31" xfId="0" applyNumberFormat="1" applyFont="1" applyFill="1" applyBorder="1" applyProtection="1"/>
    <xf numFmtId="3" fontId="0" fillId="0" borderId="0" xfId="0" applyNumberFormat="1" applyFont="1" applyBorder="1" applyProtection="1">
      <protection locked="0"/>
    </xf>
    <xf numFmtId="4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ger/AppData/Local/Microsoft/Windows/INetCache/Content.Outlook/XWSHABZD/regnskab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  <sheetName val="Kassebog"/>
      <sheetName val="Medlemsliste"/>
      <sheetName val="0-9 Indtægter"/>
      <sheetName val="10-14 Sejlerskolen"/>
      <sheetName val="15-19 Ungd.afd. "/>
      <sheetName val="20-29 Administration"/>
      <sheetName val="30-39 Aktiviteter"/>
      <sheetName val="Ungdomsafd."/>
      <sheetName val="Balance 2019"/>
      <sheetName val="Aktiver"/>
      <sheetName val="Forsikringer"/>
    </sheetNames>
    <sheetDataSet>
      <sheetData sheetId="0">
        <row r="53">
          <cell r="B53">
            <v>25683.770000000004</v>
          </cell>
        </row>
      </sheetData>
      <sheetData sheetId="1"/>
      <sheetData sheetId="2"/>
      <sheetData sheetId="3">
        <row r="29">
          <cell r="F29">
            <v>58300</v>
          </cell>
        </row>
        <row r="55">
          <cell r="F55">
            <v>0</v>
          </cell>
        </row>
        <row r="69">
          <cell r="F69">
            <v>5000</v>
          </cell>
        </row>
      </sheetData>
      <sheetData sheetId="4">
        <row r="11">
          <cell r="F11">
            <v>5000</v>
          </cell>
        </row>
        <row r="36">
          <cell r="F36">
            <v>21780</v>
          </cell>
        </row>
        <row r="75">
          <cell r="F75">
            <v>-14264.549999999997</v>
          </cell>
        </row>
        <row r="84">
          <cell r="F84">
            <v>-12600</v>
          </cell>
        </row>
        <row r="93">
          <cell r="F93">
            <v>0</v>
          </cell>
        </row>
      </sheetData>
      <sheetData sheetId="5">
        <row r="17">
          <cell r="F17">
            <v>-1187.5</v>
          </cell>
        </row>
        <row r="24">
          <cell r="F24">
            <v>0</v>
          </cell>
        </row>
        <row r="47">
          <cell r="F47">
            <v>1777.31</v>
          </cell>
        </row>
        <row r="54">
          <cell r="F54">
            <v>0</v>
          </cell>
        </row>
        <row r="61">
          <cell r="F61">
            <v>-170.91</v>
          </cell>
        </row>
      </sheetData>
      <sheetData sheetId="6">
        <row r="16">
          <cell r="F16">
            <v>-15294.03</v>
          </cell>
        </row>
        <row r="32">
          <cell r="F32">
            <v>-4814</v>
          </cell>
        </row>
        <row r="41">
          <cell r="F41">
            <v>-600</v>
          </cell>
        </row>
        <row r="55">
          <cell r="F55">
            <v>-1373.75</v>
          </cell>
        </row>
        <row r="61">
          <cell r="F61">
            <v>0</v>
          </cell>
        </row>
        <row r="69">
          <cell r="F69">
            <v>-49.95</v>
          </cell>
        </row>
        <row r="85">
          <cell r="F85">
            <v>-1</v>
          </cell>
        </row>
        <row r="94">
          <cell r="F94">
            <v>-559</v>
          </cell>
        </row>
        <row r="104">
          <cell r="F104">
            <v>-2217</v>
          </cell>
        </row>
      </sheetData>
      <sheetData sheetId="7">
        <row r="41">
          <cell r="F41">
            <v>-4979.95</v>
          </cell>
        </row>
        <row r="56">
          <cell r="F56">
            <v>149.25</v>
          </cell>
        </row>
        <row r="77">
          <cell r="F77">
            <v>-8116.1499999999987</v>
          </cell>
        </row>
        <row r="87">
          <cell r="F87">
            <v>-189</v>
          </cell>
        </row>
        <row r="96">
          <cell r="F96">
            <v>-3000</v>
          </cell>
        </row>
        <row r="128">
          <cell r="F128">
            <v>6135</v>
          </cell>
        </row>
        <row r="139">
          <cell r="F139">
            <v>0</v>
          </cell>
        </row>
        <row r="153">
          <cell r="F153">
            <v>-1443</v>
          </cell>
        </row>
        <row r="168">
          <cell r="F168">
            <v>-1598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54"/>
  <sheetViews>
    <sheetView tabSelected="1" zoomScale="150" zoomScaleNormal="150" workbookViewId="0">
      <pane ySplit="4" topLeftCell="A5" activePane="bottomLeft" state="frozen"/>
      <selection activeCell="R45" sqref="R45"/>
      <selection pane="bottomLeft" activeCell="A13" sqref="A13"/>
    </sheetView>
  </sheetViews>
  <sheetFormatPr defaultColWidth="11.42578125" defaultRowHeight="12.75" x14ac:dyDescent="0.2"/>
  <cols>
    <col min="1" max="1" width="43.140625" style="8" customWidth="1"/>
    <col min="2" max="2" width="18.28515625" style="8" customWidth="1"/>
    <col min="3" max="4" width="18.28515625" style="8" hidden="1" customWidth="1"/>
    <col min="5" max="5" width="13" style="83" hidden="1" customWidth="1"/>
    <col min="6" max="7" width="10.140625" style="84" hidden="1" customWidth="1"/>
    <col min="8" max="8" width="11" style="84" hidden="1" customWidth="1"/>
    <col min="9" max="9" width="11.7109375" style="8" hidden="1" customWidth="1"/>
    <col min="10" max="11" width="9.140625" style="8" hidden="1" customWidth="1"/>
    <col min="12" max="12" width="10.28515625" style="8" hidden="1" customWidth="1"/>
    <col min="13" max="14" width="12.7109375" style="84" hidden="1" customWidth="1"/>
    <col min="15" max="15" width="12.7109375" style="6" hidden="1" customWidth="1"/>
    <col min="16" max="16" width="15.28515625" style="83" customWidth="1"/>
    <col min="17" max="16384" width="11.42578125" style="8"/>
  </cols>
  <sheetData>
    <row r="1" spans="1:16" ht="18" x14ac:dyDescent="0.25">
      <c r="A1" s="1" t="s">
        <v>0</v>
      </c>
      <c r="B1" s="1"/>
      <c r="C1" s="2"/>
      <c r="D1" s="2"/>
      <c r="E1" s="3"/>
      <c r="F1" s="4"/>
      <c r="G1" s="5"/>
      <c r="H1" s="5"/>
      <c r="I1" s="3"/>
      <c r="J1" s="3"/>
      <c r="K1" s="3"/>
      <c r="L1" s="3"/>
      <c r="M1" s="5"/>
      <c r="N1" s="5"/>
      <c r="P1" s="7"/>
    </row>
    <row r="2" spans="1:16" ht="15.75" x14ac:dyDescent="0.25">
      <c r="A2" s="9" t="s">
        <v>1</v>
      </c>
      <c r="B2" s="10"/>
      <c r="C2" s="11"/>
      <c r="D2" s="11"/>
      <c r="E2" s="12"/>
      <c r="F2" s="4"/>
      <c r="G2" s="5"/>
      <c r="H2" s="5"/>
      <c r="I2" s="3"/>
      <c r="J2" s="13"/>
      <c r="K2" s="3"/>
      <c r="L2" s="3"/>
      <c r="M2" s="5"/>
      <c r="N2" s="5"/>
      <c r="P2" s="14"/>
    </row>
    <row r="3" spans="1:16" ht="15.75" x14ac:dyDescent="0.25">
      <c r="A3" s="15"/>
      <c r="B3" s="16" t="s">
        <v>2</v>
      </c>
      <c r="C3" s="17" t="s">
        <v>3</v>
      </c>
      <c r="D3" s="17" t="s">
        <v>2</v>
      </c>
      <c r="E3" s="18" t="s">
        <v>4</v>
      </c>
      <c r="F3" s="19" t="s">
        <v>3</v>
      </c>
      <c r="G3" s="19" t="s">
        <v>2</v>
      </c>
      <c r="H3" s="19" t="s">
        <v>2</v>
      </c>
      <c r="I3" s="19" t="s">
        <v>3</v>
      </c>
      <c r="J3" s="19" t="s">
        <v>5</v>
      </c>
      <c r="K3" s="19" t="s">
        <v>5</v>
      </c>
      <c r="L3" s="19" t="s">
        <v>5</v>
      </c>
      <c r="M3" s="20" t="s">
        <v>3</v>
      </c>
      <c r="N3" s="21" t="s">
        <v>2</v>
      </c>
      <c r="P3" s="22" t="s">
        <v>3</v>
      </c>
    </row>
    <row r="4" spans="1:16" ht="15.75" x14ac:dyDescent="0.25">
      <c r="A4" s="23"/>
      <c r="B4" s="16">
        <v>2019</v>
      </c>
      <c r="C4" s="24"/>
      <c r="D4" s="24"/>
      <c r="E4" s="25"/>
      <c r="F4" s="26"/>
      <c r="G4" s="27"/>
      <c r="H4" s="26"/>
      <c r="I4" s="28"/>
      <c r="J4" s="26"/>
      <c r="K4" s="26"/>
      <c r="L4" s="26"/>
      <c r="M4" s="29"/>
      <c r="N4" s="30"/>
      <c r="P4" s="31">
        <v>2019</v>
      </c>
    </row>
    <row r="5" spans="1:16" ht="15.75" thickBot="1" x14ac:dyDescent="0.25">
      <c r="A5" s="32" t="s">
        <v>6</v>
      </c>
      <c r="B5" s="32"/>
      <c r="C5" s="6"/>
      <c r="D5" s="6"/>
      <c r="E5" s="33"/>
      <c r="F5" s="34"/>
      <c r="G5" s="35"/>
      <c r="H5" s="34"/>
      <c r="I5" s="23"/>
      <c r="J5" s="23"/>
      <c r="K5" s="23"/>
      <c r="L5" s="23"/>
      <c r="M5" s="36"/>
      <c r="N5" s="36"/>
      <c r="P5" s="37"/>
    </row>
    <row r="6" spans="1:16" ht="15.75" thickTop="1" x14ac:dyDescent="0.2">
      <c r="A6" s="38" t="s">
        <v>7</v>
      </c>
      <c r="B6" s="39">
        <f>'[1]0-9 Indtægter'!F29</f>
        <v>58300</v>
      </c>
      <c r="C6" s="40"/>
      <c r="D6" s="40"/>
      <c r="E6" s="41"/>
      <c r="F6" s="42"/>
      <c r="G6" s="42"/>
      <c r="H6" s="42"/>
      <c r="I6" s="42"/>
      <c r="J6" s="42"/>
      <c r="K6" s="42"/>
      <c r="L6" s="42"/>
      <c r="M6" s="43"/>
      <c r="N6" s="43"/>
      <c r="P6" s="44"/>
    </row>
    <row r="7" spans="1:16" ht="15" x14ac:dyDescent="0.2">
      <c r="A7" s="45" t="s">
        <v>8</v>
      </c>
      <c r="B7" s="46">
        <f>'[1]0-9 Indtægter'!F55</f>
        <v>0</v>
      </c>
      <c r="C7" s="40"/>
      <c r="D7" s="40"/>
      <c r="E7" s="41"/>
      <c r="F7" s="42"/>
      <c r="G7" s="42"/>
      <c r="H7" s="42"/>
      <c r="I7" s="42"/>
      <c r="J7" s="42"/>
      <c r="K7" s="42"/>
      <c r="L7" s="42"/>
      <c r="M7" s="43"/>
      <c r="N7" s="43"/>
      <c r="P7" s="47">
        <v>0</v>
      </c>
    </row>
    <row r="8" spans="1:16" ht="15.75" thickBot="1" x14ac:dyDescent="0.25">
      <c r="A8" s="48" t="s">
        <v>9</v>
      </c>
      <c r="B8" s="49">
        <f>'[1]0-9 Indtægter'!F69</f>
        <v>5000</v>
      </c>
      <c r="C8" s="50"/>
      <c r="D8" s="50"/>
      <c r="E8" s="51"/>
      <c r="F8" s="52"/>
      <c r="G8" s="52"/>
      <c r="H8" s="52"/>
      <c r="I8" s="52"/>
      <c r="J8" s="53"/>
      <c r="K8" s="53"/>
      <c r="L8" s="53"/>
      <c r="M8" s="54"/>
      <c r="N8" s="54"/>
      <c r="P8" s="55">
        <v>0</v>
      </c>
    </row>
    <row r="9" spans="1:16" ht="14.25" thickTop="1" thickBot="1" x14ac:dyDescent="0.25">
      <c r="A9" s="56" t="s">
        <v>10</v>
      </c>
      <c r="B9" s="57">
        <f>SUM(B6:B8)</f>
        <v>63300</v>
      </c>
      <c r="C9" s="58">
        <f t="shared" ref="C9:P9" si="0">SUM(C6:C8)</f>
        <v>0</v>
      </c>
      <c r="D9" s="58">
        <f t="shared" si="0"/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0</v>
      </c>
      <c r="I9" s="58">
        <f t="shared" si="0"/>
        <v>0</v>
      </c>
      <c r="J9" s="58">
        <f t="shared" si="0"/>
        <v>0</v>
      </c>
      <c r="K9" s="58">
        <f t="shared" si="0"/>
        <v>0</v>
      </c>
      <c r="L9" s="58">
        <f t="shared" si="0"/>
        <v>0</v>
      </c>
      <c r="M9" s="58">
        <f t="shared" si="0"/>
        <v>0</v>
      </c>
      <c r="N9" s="58">
        <f t="shared" si="0"/>
        <v>0</v>
      </c>
      <c r="O9" s="58">
        <f t="shared" si="0"/>
        <v>0</v>
      </c>
      <c r="P9" s="57">
        <f t="shared" si="0"/>
        <v>0</v>
      </c>
    </row>
    <row r="10" spans="1:16" ht="15.75" thickTop="1" x14ac:dyDescent="0.2">
      <c r="A10" s="33"/>
      <c r="B10" s="33"/>
      <c r="C10" s="6"/>
      <c r="D10" s="6"/>
      <c r="E10" s="59"/>
      <c r="F10" s="34"/>
      <c r="G10" s="4"/>
      <c r="H10" s="34"/>
      <c r="I10" s="23"/>
      <c r="J10" s="23"/>
      <c r="K10" s="23"/>
      <c r="L10" s="23"/>
      <c r="M10" s="60"/>
      <c r="N10" s="60"/>
      <c r="P10" s="61"/>
    </row>
    <row r="11" spans="1:16" ht="16.5" thickBot="1" x14ac:dyDescent="0.3">
      <c r="A11" s="32" t="s">
        <v>11</v>
      </c>
      <c r="B11" s="32"/>
      <c r="C11" s="6"/>
      <c r="D11" s="6"/>
      <c r="E11" s="59"/>
      <c r="F11" s="62"/>
      <c r="G11" s="4"/>
      <c r="H11" s="62"/>
      <c r="I11" s="23"/>
      <c r="J11" s="23"/>
      <c r="K11" s="23"/>
      <c r="L11" s="23"/>
      <c r="M11" s="60"/>
      <c r="N11" s="60"/>
      <c r="P11" s="37"/>
    </row>
    <row r="12" spans="1:16" ht="16.5" thickTop="1" x14ac:dyDescent="0.25">
      <c r="A12" s="63" t="s">
        <v>12</v>
      </c>
      <c r="B12" s="39">
        <f>'[1]30-39 Aktiviteter'!F41</f>
        <v>-4979.95</v>
      </c>
      <c r="C12" s="40"/>
      <c r="D12" s="40"/>
      <c r="E12" s="64"/>
      <c r="F12" s="65"/>
      <c r="G12" s="42"/>
      <c r="H12" s="65"/>
      <c r="I12" s="66"/>
      <c r="J12" s="66"/>
      <c r="K12" s="66"/>
      <c r="L12" s="66"/>
      <c r="M12" s="43"/>
      <c r="N12" s="43"/>
      <c r="P12" s="44">
        <v>0</v>
      </c>
    </row>
    <row r="13" spans="1:16" ht="15.75" x14ac:dyDescent="0.25">
      <c r="A13" s="45" t="s">
        <v>13</v>
      </c>
      <c r="B13" s="46">
        <f>'[1]30-39 Aktiviteter'!F56</f>
        <v>149.25</v>
      </c>
      <c r="C13" s="40"/>
      <c r="D13" s="40"/>
      <c r="E13" s="64"/>
      <c r="F13" s="65"/>
      <c r="G13" s="42"/>
      <c r="H13" s="65"/>
      <c r="I13" s="66"/>
      <c r="J13" s="66"/>
      <c r="K13" s="66"/>
      <c r="L13" s="66"/>
      <c r="M13" s="43"/>
      <c r="N13" s="43"/>
      <c r="P13" s="47"/>
    </row>
    <row r="14" spans="1:16" ht="15.75" x14ac:dyDescent="0.25">
      <c r="A14" s="45" t="s">
        <v>14</v>
      </c>
      <c r="B14" s="46">
        <f>'[1]30-39 Aktiviteter'!F77</f>
        <v>-8116.1499999999987</v>
      </c>
      <c r="C14" s="40"/>
      <c r="D14" s="40"/>
      <c r="E14" s="64"/>
      <c r="F14" s="65"/>
      <c r="G14" s="42"/>
      <c r="H14" s="65"/>
      <c r="I14" s="66"/>
      <c r="J14" s="66"/>
      <c r="K14" s="66"/>
      <c r="L14" s="66"/>
      <c r="M14" s="43"/>
      <c r="N14" s="43"/>
      <c r="P14" s="47"/>
    </row>
    <row r="15" spans="1:16" ht="15.75" x14ac:dyDescent="0.25">
      <c r="A15" s="45" t="s">
        <v>15</v>
      </c>
      <c r="B15" s="46">
        <f>'[1]30-39 Aktiviteter'!F87</f>
        <v>-189</v>
      </c>
      <c r="C15" s="40"/>
      <c r="D15" s="40"/>
      <c r="E15" s="64"/>
      <c r="F15" s="65"/>
      <c r="G15" s="42"/>
      <c r="H15" s="65"/>
      <c r="I15" s="66"/>
      <c r="J15" s="66"/>
      <c r="K15" s="66"/>
      <c r="L15" s="66"/>
      <c r="M15" s="43"/>
      <c r="N15" s="43"/>
      <c r="P15" s="47"/>
    </row>
    <row r="16" spans="1:16" ht="15.75" x14ac:dyDescent="0.25">
      <c r="A16" s="45" t="s">
        <v>16</v>
      </c>
      <c r="B16" s="46">
        <f>'[1]30-39 Aktiviteter'!F96</f>
        <v>-3000</v>
      </c>
      <c r="C16" s="40"/>
      <c r="D16" s="40"/>
      <c r="E16" s="64"/>
      <c r="F16" s="65"/>
      <c r="G16" s="42"/>
      <c r="H16" s="65"/>
      <c r="I16" s="66"/>
      <c r="J16" s="66"/>
      <c r="K16" s="66"/>
      <c r="L16" s="66"/>
      <c r="M16" s="43"/>
      <c r="N16" s="43"/>
      <c r="P16" s="47"/>
    </row>
    <row r="17" spans="1:16" ht="15.75" x14ac:dyDescent="0.25">
      <c r="A17" s="67" t="s">
        <v>17</v>
      </c>
      <c r="B17" s="46">
        <f>'[1]30-39 Aktiviteter'!F128</f>
        <v>6135</v>
      </c>
      <c r="C17" s="40"/>
      <c r="D17" s="40"/>
      <c r="E17" s="64"/>
      <c r="F17" s="65"/>
      <c r="G17" s="42"/>
      <c r="H17" s="65"/>
      <c r="I17" s="66"/>
      <c r="J17" s="66"/>
      <c r="K17" s="66"/>
      <c r="L17" s="66"/>
      <c r="M17" s="43"/>
      <c r="N17" s="43"/>
      <c r="P17" s="47"/>
    </row>
    <row r="18" spans="1:16" ht="15.75" x14ac:dyDescent="0.25">
      <c r="A18" s="45" t="s">
        <v>18</v>
      </c>
      <c r="B18" s="46">
        <f>'[1]30-39 Aktiviteter'!F139</f>
        <v>0</v>
      </c>
      <c r="C18" s="40"/>
      <c r="D18" s="40"/>
      <c r="E18" s="64"/>
      <c r="F18" s="65"/>
      <c r="G18" s="42"/>
      <c r="H18" s="65"/>
      <c r="I18" s="66"/>
      <c r="J18" s="66"/>
      <c r="K18" s="66"/>
      <c r="L18" s="66"/>
      <c r="M18" s="43"/>
      <c r="N18" s="43"/>
      <c r="P18" s="47"/>
    </row>
    <row r="19" spans="1:16" ht="15.75" x14ac:dyDescent="0.25">
      <c r="A19" s="45" t="s">
        <v>19</v>
      </c>
      <c r="B19" s="46">
        <f>'[1]30-39 Aktiviteter'!F153</f>
        <v>-1443</v>
      </c>
      <c r="C19" s="40"/>
      <c r="D19" s="40"/>
      <c r="E19" s="64"/>
      <c r="F19" s="65"/>
      <c r="G19" s="42"/>
      <c r="H19" s="65"/>
      <c r="I19" s="66"/>
      <c r="J19" s="66"/>
      <c r="K19" s="66"/>
      <c r="L19" s="66"/>
      <c r="M19" s="43"/>
      <c r="N19" s="43"/>
      <c r="P19" s="47"/>
    </row>
    <row r="20" spans="1:16" ht="16.5" thickBot="1" x14ac:dyDescent="0.3">
      <c r="A20" s="68" t="s">
        <v>20</v>
      </c>
      <c r="B20" s="69">
        <f>'[1]30-39 Aktiviteter'!F168</f>
        <v>-1598</v>
      </c>
      <c r="C20" s="60"/>
      <c r="D20" s="60"/>
      <c r="E20" s="70"/>
      <c r="F20" s="71"/>
      <c r="G20" s="72"/>
      <c r="H20" s="71"/>
      <c r="I20" s="73"/>
      <c r="J20" s="73"/>
      <c r="K20" s="73"/>
      <c r="L20" s="73"/>
      <c r="M20" s="74"/>
      <c r="N20" s="74"/>
      <c r="P20" s="75"/>
    </row>
    <row r="21" spans="1:16" ht="14.25" thickTop="1" thickBot="1" x14ac:dyDescent="0.25">
      <c r="A21" s="56" t="s">
        <v>21</v>
      </c>
      <c r="B21" s="57">
        <f>SUM(B12:B20)</f>
        <v>-13041.849999999999</v>
      </c>
      <c r="C21" s="58">
        <f t="shared" ref="C21:P21" si="1">SUM(C12:C19)</f>
        <v>0</v>
      </c>
      <c r="D21" s="58">
        <f t="shared" si="1"/>
        <v>0</v>
      </c>
      <c r="E21" s="58">
        <f t="shared" si="1"/>
        <v>0</v>
      </c>
      <c r="F21" s="58">
        <f t="shared" si="1"/>
        <v>0</v>
      </c>
      <c r="G21" s="58">
        <f t="shared" si="1"/>
        <v>0</v>
      </c>
      <c r="H21" s="58">
        <f t="shared" si="1"/>
        <v>0</v>
      </c>
      <c r="I21" s="58">
        <f t="shared" si="1"/>
        <v>0</v>
      </c>
      <c r="J21" s="58">
        <f t="shared" si="1"/>
        <v>0</v>
      </c>
      <c r="K21" s="58">
        <f t="shared" si="1"/>
        <v>0</v>
      </c>
      <c r="L21" s="58">
        <f t="shared" si="1"/>
        <v>0</v>
      </c>
      <c r="M21" s="58">
        <f t="shared" si="1"/>
        <v>0</v>
      </c>
      <c r="N21" s="58">
        <f t="shared" si="1"/>
        <v>0</v>
      </c>
      <c r="O21" s="58">
        <f t="shared" si="1"/>
        <v>0</v>
      </c>
      <c r="P21" s="57">
        <f t="shared" si="1"/>
        <v>0</v>
      </c>
    </row>
    <row r="22" spans="1:16" ht="16.5" thickTop="1" x14ac:dyDescent="0.25">
      <c r="A22" s="33"/>
      <c r="B22" s="33"/>
      <c r="C22" s="6"/>
      <c r="D22" s="6"/>
      <c r="E22" s="59" t="s">
        <v>22</v>
      </c>
      <c r="F22" s="62"/>
      <c r="G22" s="4"/>
      <c r="H22" s="62"/>
      <c r="I22" s="23"/>
      <c r="J22" s="23"/>
      <c r="K22" s="23"/>
      <c r="L22" s="23"/>
      <c r="M22" s="60"/>
      <c r="N22" s="60"/>
      <c r="P22" s="61"/>
    </row>
    <row r="23" spans="1:16" ht="16.5" thickBot="1" x14ac:dyDescent="0.3">
      <c r="A23" s="32" t="s">
        <v>23</v>
      </c>
      <c r="B23" s="32"/>
      <c r="C23" s="6"/>
      <c r="D23" s="6"/>
      <c r="E23" s="59"/>
      <c r="F23" s="62"/>
      <c r="G23" s="34"/>
      <c r="H23" s="62"/>
      <c r="I23" s="23"/>
      <c r="J23" s="23"/>
      <c r="K23" s="23"/>
      <c r="L23" s="23"/>
      <c r="M23" s="6"/>
      <c r="N23" s="6"/>
      <c r="P23" s="37"/>
    </row>
    <row r="24" spans="1:16" ht="15.75" thickTop="1" x14ac:dyDescent="0.2">
      <c r="A24" s="38" t="s">
        <v>24</v>
      </c>
      <c r="B24" s="39">
        <f>'[1]20-29 Administration'!F16</f>
        <v>-15294.03</v>
      </c>
      <c r="C24" s="40"/>
      <c r="D24" s="40"/>
      <c r="E24" s="64"/>
      <c r="F24" s="42"/>
      <c r="G24" s="42"/>
      <c r="H24" s="42"/>
      <c r="I24" s="42"/>
      <c r="J24" s="42"/>
      <c r="K24" s="42"/>
      <c r="L24" s="42"/>
      <c r="M24" s="43"/>
      <c r="N24" s="43"/>
      <c r="P24" s="44"/>
    </row>
    <row r="25" spans="1:16" ht="15" x14ac:dyDescent="0.2">
      <c r="A25" s="45" t="s">
        <v>25</v>
      </c>
      <c r="B25" s="46">
        <f>'[1]20-29 Administration'!F32</f>
        <v>-4814</v>
      </c>
      <c r="C25" s="40"/>
      <c r="D25" s="40"/>
      <c r="E25" s="64"/>
      <c r="F25" s="42"/>
      <c r="G25" s="42"/>
      <c r="H25" s="42"/>
      <c r="I25" s="42"/>
      <c r="J25" s="42"/>
      <c r="K25" s="42"/>
      <c r="L25" s="42"/>
      <c r="M25" s="43"/>
      <c r="N25" s="43"/>
      <c r="P25" s="47"/>
    </row>
    <row r="26" spans="1:16" ht="15" x14ac:dyDescent="0.2">
      <c r="A26" s="45" t="s">
        <v>26</v>
      </c>
      <c r="B26" s="46">
        <f>'[1]20-29 Administration'!F41</f>
        <v>-600</v>
      </c>
      <c r="C26" s="40"/>
      <c r="D26" s="40"/>
      <c r="E26" s="64"/>
      <c r="F26" s="42"/>
      <c r="G26" s="42"/>
      <c r="H26" s="42"/>
      <c r="I26" s="42"/>
      <c r="J26" s="42"/>
      <c r="K26" s="42"/>
      <c r="L26" s="42"/>
      <c r="M26" s="43"/>
      <c r="N26" s="43"/>
      <c r="P26" s="47"/>
    </row>
    <row r="27" spans="1:16" ht="15" x14ac:dyDescent="0.2">
      <c r="A27" s="45" t="s">
        <v>27</v>
      </c>
      <c r="B27" s="46">
        <f>'[1]20-29 Administration'!F55</f>
        <v>-1373.75</v>
      </c>
      <c r="C27" s="40"/>
      <c r="D27" s="40"/>
      <c r="E27" s="64"/>
      <c r="F27" s="42"/>
      <c r="G27" s="42"/>
      <c r="H27" s="42"/>
      <c r="I27" s="42"/>
      <c r="J27" s="42"/>
      <c r="K27" s="42"/>
      <c r="L27" s="42"/>
      <c r="M27" s="43"/>
      <c r="N27" s="43"/>
      <c r="P27" s="47"/>
    </row>
    <row r="28" spans="1:16" ht="15" x14ac:dyDescent="0.2">
      <c r="A28" s="45" t="s">
        <v>28</v>
      </c>
      <c r="B28" s="46">
        <f>'[1]20-29 Administration'!F61</f>
        <v>0</v>
      </c>
      <c r="C28" s="40"/>
      <c r="D28" s="40"/>
      <c r="E28" s="64"/>
      <c r="F28" s="42"/>
      <c r="G28" s="42"/>
      <c r="H28" s="42"/>
      <c r="I28" s="42"/>
      <c r="J28" s="42"/>
      <c r="K28" s="42"/>
      <c r="L28" s="42"/>
      <c r="M28" s="43"/>
      <c r="N28" s="43"/>
      <c r="P28" s="47"/>
    </row>
    <row r="29" spans="1:16" ht="15" x14ac:dyDescent="0.2">
      <c r="A29" s="67" t="s">
        <v>29</v>
      </c>
      <c r="B29" s="46">
        <f>'[1]20-29 Administration'!F69</f>
        <v>-49.95</v>
      </c>
      <c r="C29" s="40"/>
      <c r="D29" s="40"/>
      <c r="E29" s="64"/>
      <c r="F29" s="42"/>
      <c r="G29" s="42"/>
      <c r="H29" s="42"/>
      <c r="I29" s="42"/>
      <c r="J29" s="42"/>
      <c r="K29" s="42"/>
      <c r="L29" s="42"/>
      <c r="M29" s="43"/>
      <c r="N29" s="43"/>
      <c r="P29" s="47"/>
    </row>
    <row r="30" spans="1:16" ht="15" x14ac:dyDescent="0.2">
      <c r="A30" s="45" t="s">
        <v>30</v>
      </c>
      <c r="B30" s="46">
        <f>'[1]20-29 Administration'!F85</f>
        <v>-1</v>
      </c>
      <c r="C30" s="40"/>
      <c r="D30" s="40"/>
      <c r="E30" s="64"/>
      <c r="F30" s="42"/>
      <c r="G30" s="42"/>
      <c r="H30" s="42"/>
      <c r="I30" s="42"/>
      <c r="J30" s="42"/>
      <c r="K30" s="42"/>
      <c r="L30" s="42"/>
      <c r="M30" s="43"/>
      <c r="N30" s="43"/>
      <c r="P30" s="47"/>
    </row>
    <row r="31" spans="1:16" ht="15" x14ac:dyDescent="0.2">
      <c r="A31" s="45" t="s">
        <v>31</v>
      </c>
      <c r="B31" s="46">
        <f>'[1]20-29 Administration'!F94</f>
        <v>-559</v>
      </c>
      <c r="C31" s="40"/>
      <c r="D31" s="40"/>
      <c r="E31" s="64"/>
      <c r="F31" s="42"/>
      <c r="G31" s="42"/>
      <c r="H31" s="42"/>
      <c r="I31" s="42"/>
      <c r="J31" s="42"/>
      <c r="K31" s="42"/>
      <c r="L31" s="42"/>
      <c r="M31" s="43"/>
      <c r="N31" s="43"/>
      <c r="P31" s="47"/>
    </row>
    <row r="32" spans="1:16" ht="15.75" thickBot="1" x14ac:dyDescent="0.25">
      <c r="A32" s="45" t="s">
        <v>32</v>
      </c>
      <c r="B32" s="46">
        <f>'[1]20-29 Administration'!F104</f>
        <v>-2217</v>
      </c>
      <c r="C32" s="40"/>
      <c r="D32" s="40"/>
      <c r="E32" s="64"/>
      <c r="F32" s="42"/>
      <c r="G32" s="42"/>
      <c r="H32" s="42"/>
      <c r="I32" s="42"/>
      <c r="J32" s="42"/>
      <c r="K32" s="42"/>
      <c r="L32" s="42"/>
      <c r="M32" s="43"/>
      <c r="N32" s="43"/>
      <c r="P32" s="76"/>
    </row>
    <row r="33" spans="1:16" ht="14.25" thickTop="1" thickBot="1" x14ac:dyDescent="0.25">
      <c r="A33" s="56" t="s">
        <v>33</v>
      </c>
      <c r="B33" s="57">
        <f>SUM(B24:B32)</f>
        <v>-24908.73</v>
      </c>
      <c r="C33" s="58">
        <f t="shared" ref="C33:P33" si="2">SUM(C24:C32)</f>
        <v>0</v>
      </c>
      <c r="D33" s="58">
        <f t="shared" si="2"/>
        <v>0</v>
      </c>
      <c r="E33" s="58">
        <f t="shared" si="2"/>
        <v>0</v>
      </c>
      <c r="F33" s="58">
        <f t="shared" si="2"/>
        <v>0</v>
      </c>
      <c r="G33" s="58">
        <f t="shared" si="2"/>
        <v>0</v>
      </c>
      <c r="H33" s="58">
        <f t="shared" si="2"/>
        <v>0</v>
      </c>
      <c r="I33" s="58">
        <f t="shared" si="2"/>
        <v>0</v>
      </c>
      <c r="J33" s="58">
        <f t="shared" si="2"/>
        <v>0</v>
      </c>
      <c r="K33" s="58">
        <f t="shared" si="2"/>
        <v>0</v>
      </c>
      <c r="L33" s="58">
        <f t="shared" si="2"/>
        <v>0</v>
      </c>
      <c r="M33" s="58">
        <f t="shared" si="2"/>
        <v>0</v>
      </c>
      <c r="N33" s="58">
        <f t="shared" si="2"/>
        <v>0</v>
      </c>
      <c r="O33" s="58">
        <f t="shared" si="2"/>
        <v>0</v>
      </c>
      <c r="P33" s="57">
        <f t="shared" si="2"/>
        <v>0</v>
      </c>
    </row>
    <row r="34" spans="1:16" ht="16.5" thickTop="1" thickBot="1" x14ac:dyDescent="0.25">
      <c r="A34" s="33"/>
      <c r="B34" s="33"/>
      <c r="C34" s="60"/>
      <c r="D34" s="60"/>
      <c r="E34" s="59"/>
      <c r="F34" s="34">
        <f t="shared" ref="F34:L34" si="3">SUM(F23:F33)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60"/>
      <c r="N34" s="60"/>
      <c r="P34" s="37"/>
    </row>
    <row r="35" spans="1:16" ht="14.25" thickTop="1" thickBot="1" x14ac:dyDescent="0.25">
      <c r="A35" s="56" t="s">
        <v>34</v>
      </c>
      <c r="B35" s="57">
        <f>+B9+B21+B33</f>
        <v>25349.420000000002</v>
      </c>
      <c r="C35" s="58">
        <f t="shared" ref="C35:P35" si="4">+C9+C21+C33</f>
        <v>0</v>
      </c>
      <c r="D35" s="58">
        <f t="shared" si="4"/>
        <v>0</v>
      </c>
      <c r="E35" s="58">
        <f t="shared" si="4"/>
        <v>0</v>
      </c>
      <c r="F35" s="58">
        <f t="shared" si="4"/>
        <v>0</v>
      </c>
      <c r="G35" s="58">
        <f t="shared" si="4"/>
        <v>0</v>
      </c>
      <c r="H35" s="58">
        <f t="shared" si="4"/>
        <v>0</v>
      </c>
      <c r="I35" s="58">
        <f t="shared" si="4"/>
        <v>0</v>
      </c>
      <c r="J35" s="58">
        <f t="shared" si="4"/>
        <v>0</v>
      </c>
      <c r="K35" s="58">
        <f t="shared" si="4"/>
        <v>0</v>
      </c>
      <c r="L35" s="58">
        <f t="shared" si="4"/>
        <v>0</v>
      </c>
      <c r="M35" s="58">
        <f t="shared" si="4"/>
        <v>0</v>
      </c>
      <c r="N35" s="58">
        <f t="shared" si="4"/>
        <v>0</v>
      </c>
      <c r="O35" s="58">
        <f t="shared" si="4"/>
        <v>0</v>
      </c>
      <c r="P35" s="57">
        <f t="shared" si="4"/>
        <v>0</v>
      </c>
    </row>
    <row r="36" spans="1:16" ht="16.5" thickTop="1" x14ac:dyDescent="0.25">
      <c r="A36" s="33"/>
      <c r="B36" s="33"/>
      <c r="C36" s="60"/>
      <c r="D36" s="60"/>
      <c r="E36" s="59"/>
      <c r="F36" s="77">
        <f t="shared" ref="F36:L36" si="5">F9-F34</f>
        <v>0</v>
      </c>
      <c r="G36" s="77">
        <f t="shared" si="5"/>
        <v>0</v>
      </c>
      <c r="H36" s="77">
        <f t="shared" si="5"/>
        <v>0</v>
      </c>
      <c r="I36" s="77">
        <f t="shared" si="5"/>
        <v>0</v>
      </c>
      <c r="J36" s="77">
        <f t="shared" si="5"/>
        <v>0</v>
      </c>
      <c r="K36" s="77">
        <f t="shared" si="5"/>
        <v>0</v>
      </c>
      <c r="L36" s="77">
        <f t="shared" si="5"/>
        <v>0</v>
      </c>
      <c r="M36" s="60"/>
      <c r="N36" s="60"/>
      <c r="P36" s="78"/>
    </row>
    <row r="37" spans="1:16" ht="15.75" thickBot="1" x14ac:dyDescent="0.25">
      <c r="A37" s="32" t="s">
        <v>35</v>
      </c>
      <c r="B37" s="79"/>
      <c r="C37" s="60"/>
      <c r="D37" s="60"/>
      <c r="E37" s="59"/>
      <c r="F37" s="34"/>
      <c r="G37" s="4"/>
      <c r="H37" s="34"/>
      <c r="I37" s="23"/>
      <c r="J37" s="23"/>
      <c r="K37" s="23"/>
      <c r="L37" s="23"/>
      <c r="M37" s="60"/>
      <c r="N37" s="60"/>
      <c r="P37" s="80"/>
    </row>
    <row r="38" spans="1:16" ht="15.75" thickTop="1" x14ac:dyDescent="0.2">
      <c r="A38" s="38" t="s">
        <v>36</v>
      </c>
      <c r="B38" s="39">
        <f>'[1]10-14 Sejlerskolen'!F11</f>
        <v>5000</v>
      </c>
      <c r="C38" s="40"/>
      <c r="D38" s="40"/>
      <c r="E38" s="64"/>
      <c r="F38" s="42"/>
      <c r="G38" s="42"/>
      <c r="H38" s="42"/>
      <c r="I38" s="66"/>
      <c r="J38" s="66"/>
      <c r="K38" s="66"/>
      <c r="L38" s="42"/>
      <c r="M38" s="43"/>
      <c r="N38" s="43"/>
      <c r="P38" s="47"/>
    </row>
    <row r="39" spans="1:16" ht="15" x14ac:dyDescent="0.2">
      <c r="A39" s="45" t="s">
        <v>37</v>
      </c>
      <c r="B39" s="46">
        <f>'[1]10-14 Sejlerskolen'!F36</f>
        <v>21780</v>
      </c>
      <c r="C39" s="40"/>
      <c r="D39" s="40"/>
      <c r="E39" s="64"/>
      <c r="F39" s="42"/>
      <c r="G39" s="42"/>
      <c r="H39" s="42"/>
      <c r="I39" s="66"/>
      <c r="J39" s="66"/>
      <c r="K39" s="66"/>
      <c r="L39" s="42"/>
      <c r="M39" s="43"/>
      <c r="N39" s="43"/>
      <c r="P39" s="47"/>
    </row>
    <row r="40" spans="1:16" ht="15" x14ac:dyDescent="0.2">
      <c r="A40" s="45" t="s">
        <v>38</v>
      </c>
      <c r="B40" s="46">
        <f>'[1]10-14 Sejlerskolen'!F75</f>
        <v>-14264.549999999997</v>
      </c>
      <c r="C40" s="40"/>
      <c r="D40" s="40"/>
      <c r="E40" s="64"/>
      <c r="F40" s="42">
        <f t="shared" ref="F40:L40" si="6">F38-F39</f>
        <v>0</v>
      </c>
      <c r="G40" s="42">
        <f t="shared" si="6"/>
        <v>0</v>
      </c>
      <c r="H40" s="42">
        <f t="shared" si="6"/>
        <v>0</v>
      </c>
      <c r="I40" s="42">
        <f t="shared" si="6"/>
        <v>0</v>
      </c>
      <c r="J40" s="42">
        <f t="shared" si="6"/>
        <v>0</v>
      </c>
      <c r="K40" s="42">
        <f t="shared" si="6"/>
        <v>0</v>
      </c>
      <c r="L40" s="42">
        <f t="shared" si="6"/>
        <v>0</v>
      </c>
      <c r="M40" s="43"/>
      <c r="N40" s="43"/>
      <c r="P40" s="47"/>
    </row>
    <row r="41" spans="1:16" ht="15" x14ac:dyDescent="0.2">
      <c r="A41" s="81" t="s">
        <v>39</v>
      </c>
      <c r="B41" s="46">
        <f>'[1]10-14 Sejlerskolen'!F84</f>
        <v>-12600</v>
      </c>
      <c r="C41" s="40"/>
      <c r="D41" s="40"/>
      <c r="E41" s="64"/>
      <c r="F41" s="42"/>
      <c r="G41" s="42"/>
      <c r="H41" s="42"/>
      <c r="I41" s="42"/>
      <c r="J41" s="42"/>
      <c r="K41" s="42"/>
      <c r="L41" s="42"/>
      <c r="M41" s="43"/>
      <c r="N41" s="43"/>
      <c r="P41" s="82"/>
    </row>
    <row r="42" spans="1:16" ht="13.5" thickBot="1" x14ac:dyDescent="0.25">
      <c r="A42" s="81" t="s">
        <v>40</v>
      </c>
      <c r="B42" s="46">
        <f>'[1]10-14 Sejlerskolen'!F93</f>
        <v>0</v>
      </c>
      <c r="P42" s="85"/>
    </row>
    <row r="43" spans="1:16" ht="14.25" thickTop="1" thickBot="1" x14ac:dyDescent="0.25">
      <c r="A43" s="56" t="s">
        <v>41</v>
      </c>
      <c r="B43" s="57">
        <f>SUM(B38:B42)</f>
        <v>-84.549999999997453</v>
      </c>
      <c r="C43" s="58">
        <f t="shared" ref="C43:O43" si="7">SUM(C38:C41)</f>
        <v>0</v>
      </c>
      <c r="D43" s="58">
        <f t="shared" si="7"/>
        <v>0</v>
      </c>
      <c r="E43" s="58">
        <f t="shared" si="7"/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7">
        <f>SUM(P38:P42)</f>
        <v>0</v>
      </c>
    </row>
    <row r="44" spans="1:16" ht="17.25" thickTop="1" thickBot="1" x14ac:dyDescent="0.3">
      <c r="A44" s="33"/>
      <c r="B44" s="33"/>
      <c r="C44" s="86"/>
      <c r="D44" s="86"/>
      <c r="E44" s="59"/>
      <c r="F44" s="87">
        <f t="shared" ref="F44:L44" si="8">F36+F40</f>
        <v>0</v>
      </c>
      <c r="G44" s="87">
        <f t="shared" si="8"/>
        <v>0</v>
      </c>
      <c r="H44" s="87">
        <f t="shared" si="8"/>
        <v>0</v>
      </c>
      <c r="I44" s="87">
        <f t="shared" si="8"/>
        <v>0</v>
      </c>
      <c r="J44" s="87">
        <f t="shared" si="8"/>
        <v>0</v>
      </c>
      <c r="K44" s="87">
        <f t="shared" si="8"/>
        <v>0</v>
      </c>
      <c r="L44" s="87">
        <f t="shared" si="8"/>
        <v>0</v>
      </c>
      <c r="M44" s="86"/>
      <c r="N44" s="86"/>
      <c r="P44" s="61"/>
    </row>
    <row r="45" spans="1:16" ht="17.25" thickTop="1" thickBot="1" x14ac:dyDescent="0.3">
      <c r="A45" s="88" t="s">
        <v>42</v>
      </c>
      <c r="B45" s="33"/>
      <c r="C45" s="86"/>
      <c r="D45" s="86"/>
      <c r="E45" s="59"/>
      <c r="F45" s="89"/>
      <c r="G45" s="89"/>
      <c r="H45" s="89"/>
      <c r="I45" s="89"/>
      <c r="J45" s="89"/>
      <c r="K45" s="89"/>
      <c r="L45" s="89"/>
      <c r="M45" s="86"/>
      <c r="N45" s="86"/>
      <c r="P45" s="61"/>
    </row>
    <row r="46" spans="1:16" ht="16.5" thickTop="1" x14ac:dyDescent="0.25">
      <c r="A46" s="90" t="s">
        <v>36</v>
      </c>
      <c r="B46" s="39">
        <f>'[1]15-19 Ungd.afd. '!F24</f>
        <v>0</v>
      </c>
      <c r="C46" s="43"/>
      <c r="D46" s="60"/>
      <c r="E46" s="59"/>
      <c r="F46" s="89"/>
      <c r="G46" s="89"/>
      <c r="H46" s="89"/>
      <c r="I46" s="89"/>
      <c r="J46" s="89"/>
      <c r="K46" s="89"/>
      <c r="L46" s="89"/>
      <c r="M46" s="86"/>
      <c r="N46" s="86"/>
      <c r="P46" s="44"/>
    </row>
    <row r="47" spans="1:16" ht="15.75" x14ac:dyDescent="0.25">
      <c r="A47" s="91" t="s">
        <v>43</v>
      </c>
      <c r="B47" s="46">
        <f>'[1]15-19 Ungd.afd. '!F17</f>
        <v>-1187.5</v>
      </c>
      <c r="C47" s="43"/>
      <c r="D47" s="60"/>
      <c r="E47" s="59"/>
      <c r="F47" s="89"/>
      <c r="G47" s="89"/>
      <c r="H47" s="89"/>
      <c r="I47" s="89"/>
      <c r="J47" s="89"/>
      <c r="K47" s="89"/>
      <c r="L47" s="89"/>
      <c r="M47" s="86"/>
      <c r="N47" s="86"/>
      <c r="P47" s="47"/>
    </row>
    <row r="48" spans="1:16" ht="15.75" x14ac:dyDescent="0.25">
      <c r="A48" s="91" t="s">
        <v>44</v>
      </c>
      <c r="B48" s="46">
        <f>'[1]15-19 Ungd.afd. '!F47</f>
        <v>1777.31</v>
      </c>
      <c r="C48" s="43"/>
      <c r="D48" s="60"/>
      <c r="E48" s="59"/>
      <c r="F48" s="89"/>
      <c r="G48" s="89"/>
      <c r="H48" s="89"/>
      <c r="I48" s="89"/>
      <c r="J48" s="89"/>
      <c r="K48" s="89"/>
      <c r="L48" s="89"/>
      <c r="M48" s="86"/>
      <c r="N48" s="86"/>
      <c r="P48" s="47"/>
    </row>
    <row r="49" spans="1:16" ht="16.5" thickBot="1" x14ac:dyDescent="0.3">
      <c r="A49" s="91" t="s">
        <v>45</v>
      </c>
      <c r="B49" s="49">
        <f>'[1]15-19 Ungd.afd. '!F54</f>
        <v>0</v>
      </c>
      <c r="C49" s="43"/>
      <c r="D49" s="86"/>
      <c r="E49" s="59"/>
      <c r="F49" s="89"/>
      <c r="G49" s="89"/>
      <c r="H49" s="89"/>
      <c r="I49" s="89"/>
      <c r="J49" s="89"/>
      <c r="K49" s="89"/>
      <c r="L49" s="89"/>
      <c r="M49" s="86"/>
      <c r="N49" s="86"/>
      <c r="P49" s="76"/>
    </row>
    <row r="50" spans="1:16" ht="17.25" thickTop="1" thickBot="1" x14ac:dyDescent="0.3">
      <c r="A50" s="92" t="s">
        <v>46</v>
      </c>
      <c r="B50" s="49">
        <f>'[1]15-19 Ungd.afd. '!F61</f>
        <v>-170.91</v>
      </c>
      <c r="C50" s="74"/>
      <c r="D50" s="86"/>
      <c r="E50" s="59"/>
      <c r="F50" s="89"/>
      <c r="G50" s="89"/>
      <c r="H50" s="89"/>
      <c r="I50" s="89"/>
      <c r="J50" s="89"/>
      <c r="K50" s="89"/>
      <c r="L50" s="89"/>
      <c r="M50" s="86"/>
      <c r="N50" s="86"/>
      <c r="P50" s="93"/>
    </row>
    <row r="51" spans="1:16" ht="14.25" thickTop="1" thickBot="1" x14ac:dyDescent="0.25">
      <c r="A51" s="56" t="s">
        <v>47</v>
      </c>
      <c r="B51" s="57">
        <f>SUM(B46:B50)</f>
        <v>418.9</v>
      </c>
      <c r="C51" s="58">
        <f t="shared" ref="C51:P51" si="9">SUM(C46:C49)</f>
        <v>0</v>
      </c>
      <c r="D51" s="58">
        <f t="shared" si="9"/>
        <v>0</v>
      </c>
      <c r="E51" s="58">
        <f t="shared" si="9"/>
        <v>0</v>
      </c>
      <c r="F51" s="58">
        <f t="shared" si="9"/>
        <v>0</v>
      </c>
      <c r="G51" s="58">
        <f t="shared" si="9"/>
        <v>0</v>
      </c>
      <c r="H51" s="58">
        <f t="shared" si="9"/>
        <v>0</v>
      </c>
      <c r="I51" s="58">
        <f t="shared" si="9"/>
        <v>0</v>
      </c>
      <c r="J51" s="58">
        <f t="shared" si="9"/>
        <v>0</v>
      </c>
      <c r="K51" s="58">
        <f t="shared" si="9"/>
        <v>0</v>
      </c>
      <c r="L51" s="58">
        <f t="shared" si="9"/>
        <v>0</v>
      </c>
      <c r="M51" s="58">
        <f t="shared" si="9"/>
        <v>0</v>
      </c>
      <c r="N51" s="58">
        <f t="shared" si="9"/>
        <v>0</v>
      </c>
      <c r="O51" s="58">
        <f t="shared" si="9"/>
        <v>0</v>
      </c>
      <c r="P51" s="57">
        <f t="shared" si="9"/>
        <v>0</v>
      </c>
    </row>
    <row r="52" spans="1:16" ht="17.25" thickTop="1" thickBot="1" x14ac:dyDescent="0.3">
      <c r="A52" s="33"/>
      <c r="B52" s="33"/>
      <c r="C52" s="60"/>
      <c r="D52" s="94"/>
      <c r="E52" s="94">
        <f>+E35+E43</f>
        <v>0</v>
      </c>
      <c r="F52" s="95"/>
      <c r="G52" s="95"/>
      <c r="H52" s="95"/>
      <c r="I52" s="96"/>
      <c r="J52" s="96"/>
      <c r="K52" s="96"/>
      <c r="L52" s="96"/>
      <c r="M52" s="97">
        <f>+M35+M43</f>
        <v>0</v>
      </c>
      <c r="N52" s="97">
        <f>+N35+N43</f>
        <v>0</v>
      </c>
      <c r="P52" s="98"/>
    </row>
    <row r="53" spans="1:16" ht="17.25" thickTop="1" thickBot="1" x14ac:dyDescent="0.3">
      <c r="A53" s="99" t="s">
        <v>48</v>
      </c>
      <c r="B53" s="100">
        <f t="shared" ref="B53:P53" si="10">+B35+B43+B51</f>
        <v>25683.770000000004</v>
      </c>
      <c r="C53" s="101">
        <f t="shared" si="10"/>
        <v>0</v>
      </c>
      <c r="D53" s="101">
        <f t="shared" si="10"/>
        <v>0</v>
      </c>
      <c r="E53" s="101">
        <f t="shared" si="10"/>
        <v>0</v>
      </c>
      <c r="F53" s="101">
        <f t="shared" si="10"/>
        <v>0</v>
      </c>
      <c r="G53" s="101">
        <f t="shared" si="10"/>
        <v>0</v>
      </c>
      <c r="H53" s="101">
        <f t="shared" si="10"/>
        <v>0</v>
      </c>
      <c r="I53" s="101">
        <f t="shared" si="10"/>
        <v>0</v>
      </c>
      <c r="J53" s="101">
        <f t="shared" si="10"/>
        <v>0</v>
      </c>
      <c r="K53" s="101">
        <f t="shared" si="10"/>
        <v>0</v>
      </c>
      <c r="L53" s="101">
        <f t="shared" si="10"/>
        <v>0</v>
      </c>
      <c r="M53" s="101">
        <f t="shared" si="10"/>
        <v>0</v>
      </c>
      <c r="N53" s="101">
        <f t="shared" si="10"/>
        <v>0</v>
      </c>
      <c r="O53" s="101">
        <f t="shared" si="10"/>
        <v>0</v>
      </c>
      <c r="P53" s="100">
        <f t="shared" si="10"/>
        <v>0</v>
      </c>
    </row>
    <row r="54" spans="1:16" ht="15.75" thickTop="1" x14ac:dyDescent="0.2">
      <c r="A54" s="23"/>
      <c r="B54" s="23"/>
      <c r="C54" s="23"/>
    </row>
  </sheetData>
  <pageMargins left="0.78740157480314965" right="0.7874015748031496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opLeftCell="B10" zoomScale="150" zoomScaleNormal="150" workbookViewId="0">
      <selection activeCell="D25" sqref="D25"/>
    </sheetView>
  </sheetViews>
  <sheetFormatPr defaultColWidth="8.7109375" defaultRowHeight="12.75" x14ac:dyDescent="0.2"/>
  <cols>
    <col min="1" max="1" width="37" style="106" bestFit="1" customWidth="1"/>
    <col min="2" max="2" width="14.140625" style="106" customWidth="1"/>
    <col min="3" max="3" width="14" style="109" bestFit="1" customWidth="1"/>
    <col min="4" max="4" width="38.42578125" style="106" customWidth="1"/>
    <col min="5" max="16384" width="8.7109375" style="106"/>
  </cols>
  <sheetData>
    <row r="1" spans="1:4" ht="15.75" x14ac:dyDescent="0.25">
      <c r="A1" s="102" t="s">
        <v>49</v>
      </c>
      <c r="B1" s="103"/>
      <c r="C1" s="104"/>
      <c r="D1" s="105" t="s">
        <v>50</v>
      </c>
    </row>
    <row r="2" spans="1:4" x14ac:dyDescent="0.2">
      <c r="C2" s="107" t="s">
        <v>51</v>
      </c>
    </row>
    <row r="3" spans="1:4" x14ac:dyDescent="0.2">
      <c r="A3" s="108" t="s">
        <v>52</v>
      </c>
      <c r="B3" s="108"/>
      <c r="C3" s="109">
        <v>4517</v>
      </c>
      <c r="D3" s="108"/>
    </row>
    <row r="4" spans="1:4" x14ac:dyDescent="0.2">
      <c r="A4" s="110" t="s">
        <v>53</v>
      </c>
      <c r="B4" s="108"/>
      <c r="C4" s="109">
        <v>104310</v>
      </c>
      <c r="D4" s="108"/>
    </row>
    <row r="5" spans="1:4" x14ac:dyDescent="0.2">
      <c r="A5" s="111" t="s">
        <v>54</v>
      </c>
      <c r="B5" s="111"/>
      <c r="C5" s="112">
        <f>SUM(C3:C4)</f>
        <v>108827</v>
      </c>
    </row>
    <row r="6" spans="1:4" x14ac:dyDescent="0.2">
      <c r="A6" s="111"/>
      <c r="B6" s="111"/>
      <c r="C6" s="113"/>
    </row>
    <row r="7" spans="1:4" x14ac:dyDescent="0.2">
      <c r="A7" s="108" t="s">
        <v>55</v>
      </c>
      <c r="B7" s="108"/>
      <c r="C7" s="114">
        <v>9750</v>
      </c>
    </row>
    <row r="8" spans="1:4" x14ac:dyDescent="0.2">
      <c r="A8" s="108" t="s">
        <v>56</v>
      </c>
      <c r="B8" s="108"/>
      <c r="C8" s="114">
        <v>38200</v>
      </c>
      <c r="D8" s="110" t="s">
        <v>57</v>
      </c>
    </row>
    <row r="9" spans="1:4" x14ac:dyDescent="0.2">
      <c r="A9" s="108" t="s">
        <v>58</v>
      </c>
      <c r="B9" s="108"/>
      <c r="C9" s="114">
        <v>62100</v>
      </c>
      <c r="D9" s="110" t="s">
        <v>59</v>
      </c>
    </row>
    <row r="10" spans="1:4" x14ac:dyDescent="0.2">
      <c r="A10" s="108" t="s">
        <v>60</v>
      </c>
      <c r="B10" s="108"/>
      <c r="C10" s="114">
        <v>25000</v>
      </c>
    </row>
    <row r="11" spans="1:4" x14ac:dyDescent="0.2">
      <c r="A11" s="110"/>
      <c r="B11" s="108"/>
      <c r="C11" s="114"/>
    </row>
    <row r="12" spans="1:4" x14ac:dyDescent="0.2">
      <c r="A12" s="111" t="s">
        <v>61</v>
      </c>
      <c r="B12" s="111"/>
      <c r="C12" s="112">
        <f>SUM(C5:C11)</f>
        <v>243877</v>
      </c>
    </row>
    <row r="14" spans="1:4" x14ac:dyDescent="0.2">
      <c r="C14" s="107" t="s">
        <v>62</v>
      </c>
    </row>
    <row r="15" spans="1:4" x14ac:dyDescent="0.2">
      <c r="A15" s="111" t="s">
        <v>63</v>
      </c>
      <c r="B15" s="111"/>
      <c r="C15" s="115"/>
    </row>
    <row r="16" spans="1:4" x14ac:dyDescent="0.2">
      <c r="A16" s="110" t="s">
        <v>64</v>
      </c>
      <c r="B16" s="108"/>
      <c r="C16" s="114">
        <v>218193</v>
      </c>
      <c r="D16" s="116"/>
    </row>
    <row r="17" spans="1:5" x14ac:dyDescent="0.2">
      <c r="A17" s="108" t="s">
        <v>65</v>
      </c>
      <c r="B17" s="108"/>
      <c r="C17" s="117">
        <f>[1]Resultat!B53</f>
        <v>25683.770000000004</v>
      </c>
      <c r="D17" s="110"/>
      <c r="E17" s="118"/>
    </row>
    <row r="18" spans="1:5" x14ac:dyDescent="0.2">
      <c r="A18" s="108"/>
      <c r="B18" s="108"/>
      <c r="C18" s="119"/>
      <c r="D18" s="110"/>
      <c r="E18" s="118"/>
    </row>
    <row r="19" spans="1:5" x14ac:dyDescent="0.2">
      <c r="A19" s="111" t="s">
        <v>66</v>
      </c>
      <c r="B19" s="111"/>
      <c r="C19" s="120">
        <f>SUM(C16:C18)</f>
        <v>243876.77000000002</v>
      </c>
    </row>
    <row r="20" spans="1:5" x14ac:dyDescent="0.2">
      <c r="A20" s="110"/>
      <c r="B20" s="111"/>
      <c r="C20" s="121"/>
    </row>
    <row r="21" spans="1:5" x14ac:dyDescent="0.2">
      <c r="A21" s="110"/>
      <c r="B21" s="111"/>
      <c r="C21" s="121"/>
    </row>
    <row r="22" spans="1:5" x14ac:dyDescent="0.2">
      <c r="A22" s="110"/>
      <c r="B22" s="108"/>
    </row>
    <row r="23" spans="1:5" x14ac:dyDescent="0.2">
      <c r="A23" s="111" t="s">
        <v>67</v>
      </c>
      <c r="B23" s="111"/>
      <c r="C23" s="112">
        <f>SUM(C19:C22)</f>
        <v>243876.77000000002</v>
      </c>
      <c r="D23" s="122"/>
      <c r="E23" s="108"/>
    </row>
  </sheetData>
  <pageMargins left="0.75" right="0.75" top="1" bottom="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 2019</vt:lpstr>
      <vt:lpstr>Balance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Vibeke</dc:creator>
  <cp:lastModifiedBy>Bruger</cp:lastModifiedBy>
  <dcterms:created xsi:type="dcterms:W3CDTF">2020-01-22T17:47:31Z</dcterms:created>
  <dcterms:modified xsi:type="dcterms:W3CDTF">2020-01-23T10:29:47Z</dcterms:modified>
</cp:coreProperties>
</file>