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ta\Dropbox\BUURTBUDGET EN BIAN\2024\Werkgroep\"/>
    </mc:Choice>
  </mc:AlternateContent>
  <xr:revisionPtr revIDLastSave="0" documentId="8_{FAABFE28-28E1-48B9-8EC8-EF1CDB266BCA}" xr6:coauthVersionLast="47" xr6:coauthVersionMax="47" xr10:uidLastSave="{00000000-0000-0000-0000-000000000000}"/>
  <bookViews>
    <workbookView xWindow="-108" yWindow="-108" windowWidth="23256" windowHeight="12456" xr2:uid="{661CA9DB-2305-424B-B561-AB264DAB8086}"/>
  </bookViews>
  <sheets>
    <sheet name="Blad1" sheetId="1" r:id="rId1"/>
  </sheets>
  <definedNames>
    <definedName name="_xlnm.Print_Area" localSheetId="0">Blad1!$A$1:$H$68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" i="1" l="1"/>
  <c r="E39" i="1"/>
  <c r="E52" i="1" s="1"/>
  <c r="E67" i="1" s="1"/>
  <c r="D64" i="1"/>
  <c r="F49" i="1" l="1"/>
  <c r="D52" i="1"/>
  <c r="E66" i="1" s="1"/>
  <c r="C52" i="1"/>
  <c r="F48" i="1"/>
  <c r="F45" i="1"/>
  <c r="D59" i="1"/>
  <c r="D10" i="1"/>
  <c r="E10" i="1"/>
  <c r="C10" i="1"/>
  <c r="E60" i="1" l="1"/>
  <c r="F8" i="1"/>
  <c r="F9" i="1"/>
  <c r="F44" i="1" l="1"/>
  <c r="F43" i="1"/>
  <c r="F14" i="1" l="1"/>
  <c r="F5" i="1"/>
  <c r="F6" i="1"/>
  <c r="F7" i="1"/>
  <c r="F18" i="1"/>
  <c r="F19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F52" i="1" l="1"/>
</calcChain>
</file>

<file path=xl/sharedStrings.xml><?xml version="1.0" encoding="utf-8"?>
<sst xmlns="http://schemas.openxmlformats.org/spreadsheetml/2006/main" count="146" uniqueCount="113">
  <si>
    <t>Volgnr</t>
  </si>
  <si>
    <t>Betreft</t>
  </si>
  <si>
    <t>Opmerkingen</t>
  </si>
  <si>
    <t>Uitbetaald</t>
  </si>
  <si>
    <t>Afg</t>
  </si>
  <si>
    <t>Reservering</t>
  </si>
  <si>
    <t>Aanvragen na 1 april</t>
  </si>
  <si>
    <t>BBZ23-11</t>
  </si>
  <si>
    <t>BBZ23-26</t>
  </si>
  <si>
    <t>Winterfair Zielhorst</t>
  </si>
  <si>
    <t>Aanvragen vanuit de wijk</t>
  </si>
  <si>
    <t xml:space="preserve"> </t>
  </si>
  <si>
    <t>Vastgesteld</t>
  </si>
  <si>
    <t>Resteert</t>
  </si>
  <si>
    <t>Saldo 31-12-2023</t>
  </si>
  <si>
    <t>Overloop BBZ23</t>
  </si>
  <si>
    <t>BBZ24-00</t>
  </si>
  <si>
    <t>BBZ24-01</t>
  </si>
  <si>
    <t>BBZ24-02</t>
  </si>
  <si>
    <t>BBZ24-03</t>
  </si>
  <si>
    <t>BBZ24-04</t>
  </si>
  <si>
    <t>BBZ24-05</t>
  </si>
  <si>
    <t>BBZ24-06</t>
  </si>
  <si>
    <t>BBZ24-07</t>
  </si>
  <si>
    <t>BBZ24-08</t>
  </si>
  <si>
    <t>BBZ24-09</t>
  </si>
  <si>
    <t>BBZ24-10</t>
  </si>
  <si>
    <t>BBZ24-11</t>
  </si>
  <si>
    <t>BBZ24-12</t>
  </si>
  <si>
    <t>BBZ24-13</t>
  </si>
  <si>
    <t>BBZ24-14</t>
  </si>
  <si>
    <t>BBZ24-15</t>
  </si>
  <si>
    <t>BBZ24-16</t>
  </si>
  <si>
    <t>BBZ24-17</t>
  </si>
  <si>
    <t>BBZ24-18</t>
  </si>
  <si>
    <t>BBZ24-19</t>
  </si>
  <si>
    <t>BBZ24-20</t>
  </si>
  <si>
    <t>BBZ24-21</t>
  </si>
  <si>
    <t>BBZ24-22</t>
  </si>
  <si>
    <t>BBZ24-23</t>
  </si>
  <si>
    <t>BBZ24-24</t>
  </si>
  <si>
    <t>BBZ24-25</t>
  </si>
  <si>
    <t>BBZ24-26</t>
  </si>
  <si>
    <t>BBZ24-27</t>
  </si>
  <si>
    <t>BBZ24-28</t>
  </si>
  <si>
    <t>BBZ24-29</t>
  </si>
  <si>
    <t>BBZ24-30</t>
  </si>
  <si>
    <t>was BBZ23-06, Koffie/thee Middelpunt Q1</t>
  </si>
  <si>
    <t>was BBZ23-28, Webmaster en soc.media Zielhorst jan t/m mrt '24</t>
  </si>
  <si>
    <t>was BBZ23-30, Verspr KODW Q1, 2024</t>
  </si>
  <si>
    <t>Middelpunt diversen</t>
  </si>
  <si>
    <t>Verspreiding KODW 24Q2 t/m 25Q1</t>
  </si>
  <si>
    <t>Middelpunt kranten en mediaspeler</t>
  </si>
  <si>
    <t>Middelpunt koffie/thee 24Q2 t/m 25Q1</t>
  </si>
  <si>
    <t>Overbrugging Aangeklede Soep (maximaal)</t>
  </si>
  <si>
    <t>Zomerwijkfeest 13 juli</t>
  </si>
  <si>
    <t>Straatfeest W.Gropiuserf</t>
  </si>
  <si>
    <t>Straatfeest Rietvelderf</t>
  </si>
  <si>
    <t>Boombank patio Middelpunt + hoes</t>
  </si>
  <si>
    <t>15e Vijverconcert</t>
  </si>
  <si>
    <t>Straatfeest/BBQ Mies vdRoheerf</t>
  </si>
  <si>
    <t>BuurtBBQ Brunelerf/Palladiostr, 28 sep</t>
  </si>
  <si>
    <t>Buurtfeest LdaVincistraat, 26 mei</t>
  </si>
  <si>
    <t>Buurtpluktuin De Groene Orkestbak</t>
  </si>
  <si>
    <t>Buurtpluktuin De Groene Orkestbak, Muziekbuurt</t>
  </si>
  <si>
    <t>Vaststaand:</t>
  </si>
  <si>
    <t>Aanvragen 2024 in Beheer WerkgroepBBZ</t>
  </si>
  <si>
    <t xml:space="preserve">AF: Nog te betalen 2023 </t>
  </si>
  <si>
    <t>v</t>
  </si>
  <si>
    <t>AF: Vaststaand 2024</t>
  </si>
  <si>
    <t>Aanvragen per 1-4-2024</t>
  </si>
  <si>
    <t>Toekenningen per 1-4-2024</t>
  </si>
  <si>
    <t>Beschikbaar Totaalbudget 2024</t>
  </si>
  <si>
    <t>Toekenning Amersfoort 2024</t>
  </si>
  <si>
    <t>Subtotaal vaste afspraken:</t>
  </si>
  <si>
    <t>Totalen mbt aanvragen 2024</t>
  </si>
  <si>
    <t>*) Buurtfeesten +  gelijkgesteld: In 2024 max € 300, tenzij gedetailleerde begroting / aantal deelnemers anders rechtvaardigt</t>
  </si>
  <si>
    <t>Buurtpark Argusvlinder</t>
  </si>
  <si>
    <t>Buurttuin Spinetpad</t>
  </si>
  <si>
    <t>Winterfair Amersfoort</t>
  </si>
  <si>
    <t>Website, webmaster, soc.media 24Q2 t/m 25Q1</t>
  </si>
  <si>
    <t>Workshops voor/door wijk</t>
  </si>
  <si>
    <t>Springkussenfestival sporthal Z, voorjrsvak.</t>
  </si>
  <si>
    <t>Buurtfeest De Vlinders</t>
  </si>
  <si>
    <t>Organisatie BIAN</t>
  </si>
  <si>
    <t>Organisatie WBT/Werkgroep BBZ</t>
  </si>
  <si>
    <t>Buurtfeest wetenschappers Curie enz.</t>
  </si>
  <si>
    <t>Overkapping Middelpunt</t>
  </si>
  <si>
    <t>Straatfeest Kopervlinder</t>
  </si>
  <si>
    <t>Dorpsfeest Hoogland Kinderactiviteiten</t>
  </si>
  <si>
    <t>Dorpsfeest Hoogland Straattheater</t>
  </si>
  <si>
    <t>BBZ24-31</t>
  </si>
  <si>
    <t>BBZ24-32</t>
  </si>
  <si>
    <t>BBZ24-33</t>
  </si>
  <si>
    <t>BBZ24-34</t>
  </si>
  <si>
    <t>BuurtBBQ to Rietvelderf 50 60</t>
  </si>
  <si>
    <t>Op 3 april</t>
  </si>
  <si>
    <t>Buurtbudget Zielhorst 2024, overzicht aanvragen en uitbetalingen</t>
  </si>
  <si>
    <t>Niet doorgegaan</t>
  </si>
  <si>
    <t>Afgewezen</t>
  </si>
  <si>
    <t>correctie pm BIAN</t>
  </si>
  <si>
    <t>Aanvragen na 1-4-2024</t>
  </si>
  <si>
    <t>Totaal aangevraagd 2024</t>
  </si>
  <si>
    <t>Toekenningen per 1-9-2024</t>
  </si>
  <si>
    <t>Totaal toegekend 2024</t>
  </si>
  <si>
    <t xml:space="preserve">subtotaal overloop BBZ23 </t>
  </si>
  <si>
    <t>Buurtborrel Berninistraat</t>
  </si>
  <si>
    <t>Aangevraagd</t>
  </si>
  <si>
    <t>Toegekend</t>
  </si>
  <si>
    <t>Feest Bakemastraat</t>
  </si>
  <si>
    <t>Aanleg 'Buurtplezier' Park Meander</t>
  </si>
  <si>
    <t>Uitbetaald in 2024</t>
  </si>
  <si>
    <t>Nog uit te betalen m.b.t.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</si>
</sst>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* #,##0.00_-;\-&quot;€&quot;* #,##0.00_-;_-&quot;€&quot;* &quot;-&quot;??_-;_-@_-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i/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4" fontId="2" fillId="0" borderId="0" xfId="0" applyNumberFormat="1" applyFont="1" applyAlignment="1">
      <alignment horizontal="left"/>
    </xf>
    <xf numFmtId="44" fontId="13" fillId="0" borderId="0" xfId="0" applyNumberFormat="1" applyFont="1"/>
    <xf numFmtId="44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/>
    <xf numFmtId="0" fontId="10" fillId="0" borderId="0" xfId="0" applyFont="1"/>
    <xf numFmtId="0" fontId="9" fillId="0" borderId="0" xfId="0" applyFont="1" applyAlignment="1">
      <alignment horizontal="left" wrapText="1"/>
    </xf>
    <xf numFmtId="44" fontId="9" fillId="0" borderId="0" xfId="0" applyNumberFormat="1" applyFont="1" applyAlignment="1">
      <alignment horizontal="left" wrapText="1"/>
    </xf>
    <xf numFmtId="164" fontId="9" fillId="0" borderId="0" xfId="0" applyNumberFormat="1" applyFont="1" applyAlignment="1">
      <alignment horizontal="center" wrapText="1"/>
    </xf>
    <xf numFmtId="0" fontId="5" fillId="0" borderId="0" xfId="0" applyFont="1"/>
    <xf numFmtId="0" fontId="11" fillId="0" borderId="0" xfId="0" applyFont="1"/>
    <xf numFmtId="0" fontId="4" fillId="0" borderId="0" xfId="0" applyFont="1" applyAlignment="1">
      <alignment horizontal="left" wrapText="1"/>
    </xf>
    <xf numFmtId="44" fontId="4" fillId="0" borderId="0" xfId="0" applyNumberFormat="1" applyFont="1" applyAlignment="1">
      <alignment horizontal="left" wrapText="1"/>
    </xf>
    <xf numFmtId="44" fontId="5" fillId="0" borderId="0" xfId="0" applyNumberFormat="1" applyFont="1" applyAlignment="1">
      <alignment horizontal="center"/>
    </xf>
    <xf numFmtId="44" fontId="5" fillId="0" borderId="0" xfId="0" applyNumberFormat="1" applyFont="1"/>
    <xf numFmtId="0" fontId="4" fillId="0" borderId="0" xfId="0" applyFont="1" applyAlignment="1">
      <alignment horizontal="left"/>
    </xf>
    <xf numFmtId="44" fontId="4" fillId="0" borderId="0" xfId="0" applyNumberFormat="1" applyFont="1" applyAlignment="1">
      <alignment horizontal="left"/>
    </xf>
    <xf numFmtId="0" fontId="6" fillId="0" borderId="0" xfId="0" applyFont="1"/>
    <xf numFmtId="44" fontId="6" fillId="0" borderId="0" xfId="0" applyNumberFormat="1" applyFont="1"/>
    <xf numFmtId="4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4" fontId="9" fillId="0" borderId="0" xfId="0" applyNumberFormat="1" applyFont="1" applyAlignment="1">
      <alignment wrapText="1"/>
    </xf>
    <xf numFmtId="0" fontId="7" fillId="0" borderId="0" xfId="0" applyFont="1" applyAlignment="1">
      <alignment horizontal="left" wrapText="1"/>
    </xf>
    <xf numFmtId="44" fontId="4" fillId="0" borderId="0" xfId="0" applyNumberFormat="1" applyFont="1" applyAlignment="1">
      <alignment wrapText="1"/>
    </xf>
    <xf numFmtId="44" fontId="8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 wrapText="1"/>
    </xf>
    <xf numFmtId="44" fontId="5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4" fontId="5" fillId="0" borderId="0" xfId="0" applyNumberFormat="1" applyFont="1" applyAlignment="1">
      <alignment horizontal="left"/>
    </xf>
    <xf numFmtId="44" fontId="9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44" fontId="11" fillId="0" borderId="0" xfId="0" applyNumberFormat="1" applyFont="1"/>
    <xf numFmtId="0" fontId="12" fillId="0" borderId="0" xfId="0" applyFont="1" applyAlignment="1">
      <alignment wrapText="1"/>
    </xf>
    <xf numFmtId="0" fontId="9" fillId="0" borderId="0" xfId="0" applyFont="1" applyAlignment="1">
      <alignment horizontal="left"/>
    </xf>
    <xf numFmtId="4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/>
    </xf>
    <xf numFmtId="44" fontId="15" fillId="0" borderId="0" xfId="0" applyNumberFormat="1" applyFont="1"/>
    <xf numFmtId="44" fontId="15" fillId="0" borderId="0" xfId="0" applyNumberFormat="1" applyFont="1" applyAlignment="1">
      <alignment horizontal="center"/>
    </xf>
    <xf numFmtId="0" fontId="15" fillId="0" borderId="0" xfId="0" applyFont="1"/>
    <xf numFmtId="0" fontId="7" fillId="0" borderId="0" xfId="0" applyFont="1" applyAlignment="1">
      <alignment horizontal="left"/>
    </xf>
    <xf numFmtId="44" fontId="7" fillId="0" borderId="0" xfId="0" applyNumberFormat="1" applyFont="1" applyAlignment="1">
      <alignment horizontal="left"/>
    </xf>
    <xf numFmtId="44" fontId="8" fillId="0" borderId="0" xfId="0" applyNumberFormat="1" applyFont="1"/>
    <xf numFmtId="0" fontId="15" fillId="0" borderId="0" xfId="0" applyFont="1" applyAlignment="1">
      <alignment horizontal="left" wrapText="1"/>
    </xf>
    <xf numFmtId="44" fontId="15" fillId="0" borderId="0" xfId="0" applyNumberFormat="1" applyFont="1" applyAlignment="1">
      <alignment horizontal="left" wrapText="1"/>
    </xf>
    <xf numFmtId="44" fontId="7" fillId="0" borderId="0" xfId="0" applyNumberFormat="1" applyFont="1" applyAlignment="1">
      <alignment horizontal="left" wrapText="1"/>
    </xf>
    <xf numFmtId="0" fontId="9" fillId="0" borderId="0" xfId="0" quotePrefix="1" applyFont="1" applyAlignment="1">
      <alignment horizontal="left" wrapText="1"/>
    </xf>
    <xf numFmtId="44" fontId="6" fillId="0" borderId="0" xfId="0" applyNumberFormat="1" applyFont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56C6-095E-4183-9AA3-0773A06C71C0}">
  <sheetPr>
    <pageSetUpPr fitToPage="1"/>
  </sheetPr>
  <dimension ref="A1:J68"/>
  <sheetViews>
    <sheetView tabSelected="1" workbookViewId="0">
      <selection activeCell="F2" sqref="F2"/>
    </sheetView>
  </sheetViews>
  <sheetFormatPr defaultColWidth="8.77734375" defaultRowHeight="13.8" x14ac:dyDescent="0.3"/>
  <cols>
    <col min="1" max="1" width="9.44140625" style="18" customWidth="1"/>
    <col min="2" max="2" width="40.6640625" style="9" customWidth="1"/>
    <col min="3" max="4" width="12.77734375" style="33" customWidth="1"/>
    <col min="5" max="6" width="12.77734375" style="17" customWidth="1"/>
    <col min="7" max="7" width="4.6640625" style="16" customWidth="1"/>
    <col min="8" max="8" width="15.109375" style="12" customWidth="1"/>
    <col min="9" max="9" width="10.6640625" style="12" customWidth="1"/>
    <col min="10" max="10" width="10.33203125" style="12" bestFit="1" customWidth="1"/>
    <col min="11" max="16384" width="8.77734375" style="12"/>
  </cols>
  <sheetData>
    <row r="1" spans="1:9" s="7" customFormat="1" ht="15.6" x14ac:dyDescent="0.3">
      <c r="A1" s="1" t="s">
        <v>97</v>
      </c>
      <c r="B1" s="2"/>
      <c r="C1" s="3"/>
      <c r="D1" s="3"/>
      <c r="E1" s="4"/>
      <c r="F1" s="6">
        <v>20250106</v>
      </c>
      <c r="G1" s="5"/>
    </row>
    <row r="2" spans="1:9" x14ac:dyDescent="0.3">
      <c r="D2" s="33" t="s">
        <v>96</v>
      </c>
    </row>
    <row r="3" spans="1:9" s="20" customFormat="1" x14ac:dyDescent="0.3">
      <c r="A3" s="18" t="s">
        <v>0</v>
      </c>
      <c r="B3" s="14" t="s">
        <v>1</v>
      </c>
      <c r="C3" s="19" t="s">
        <v>5</v>
      </c>
      <c r="D3" s="20" t="s">
        <v>12</v>
      </c>
      <c r="E3" s="21" t="s">
        <v>3</v>
      </c>
      <c r="F3" s="21" t="s">
        <v>13</v>
      </c>
      <c r="G3" s="22" t="s">
        <v>4</v>
      </c>
      <c r="H3" s="20" t="s">
        <v>2</v>
      </c>
      <c r="I3" s="23"/>
    </row>
    <row r="4" spans="1:9" s="28" customFormat="1" ht="13.05" customHeight="1" x14ac:dyDescent="0.3">
      <c r="A4" s="25"/>
      <c r="B4" s="25" t="s">
        <v>15</v>
      </c>
      <c r="C4" s="26"/>
      <c r="D4" s="19"/>
      <c r="E4" s="21"/>
      <c r="F4" s="17"/>
      <c r="G4" s="27"/>
    </row>
    <row r="5" spans="1:9" ht="13.05" customHeight="1" x14ac:dyDescent="0.3">
      <c r="A5" s="9" t="s">
        <v>7</v>
      </c>
      <c r="B5" s="9" t="s">
        <v>9</v>
      </c>
      <c r="C5" s="24">
        <v>3900</v>
      </c>
      <c r="D5" s="24">
        <v>3900</v>
      </c>
      <c r="E5" s="24">
        <v>3822.6</v>
      </c>
      <c r="F5" s="17">
        <f>D5-E5</f>
        <v>77.400000000000091</v>
      </c>
      <c r="G5" s="16" t="s">
        <v>68</v>
      </c>
      <c r="H5" s="17"/>
      <c r="I5" s="17"/>
    </row>
    <row r="6" spans="1:9" ht="13.05" customHeight="1" x14ac:dyDescent="0.3">
      <c r="A6" s="9" t="s">
        <v>8</v>
      </c>
      <c r="B6" s="29" t="s">
        <v>64</v>
      </c>
      <c r="C6" s="24">
        <v>1700</v>
      </c>
      <c r="D6" s="24">
        <v>1000</v>
      </c>
      <c r="E6" s="24">
        <v>992.91</v>
      </c>
      <c r="F6" s="17">
        <f>D6-E6</f>
        <v>7.0900000000000318</v>
      </c>
      <c r="G6" s="16" t="s">
        <v>68</v>
      </c>
      <c r="H6" s="17"/>
      <c r="I6" s="17"/>
    </row>
    <row r="7" spans="1:9" ht="13.05" customHeight="1" x14ac:dyDescent="0.3">
      <c r="A7" s="9" t="s">
        <v>18</v>
      </c>
      <c r="B7" s="29" t="s">
        <v>47</v>
      </c>
      <c r="C7" s="30">
        <v>525</v>
      </c>
      <c r="D7" s="30">
        <v>525</v>
      </c>
      <c r="E7" s="30">
        <v>525</v>
      </c>
      <c r="F7" s="17">
        <f>D7-E7</f>
        <v>0</v>
      </c>
      <c r="G7" s="16" t="s">
        <v>68</v>
      </c>
      <c r="H7" s="17"/>
    </row>
    <row r="8" spans="1:9" ht="13.05" customHeight="1" x14ac:dyDescent="0.3">
      <c r="A8" s="9" t="s">
        <v>19</v>
      </c>
      <c r="B8" s="29" t="s">
        <v>48</v>
      </c>
      <c r="C8" s="30">
        <v>225</v>
      </c>
      <c r="D8" s="30">
        <v>225</v>
      </c>
      <c r="E8" s="30">
        <v>225</v>
      </c>
      <c r="F8" s="17">
        <f>D8-E8</f>
        <v>0</v>
      </c>
      <c r="G8" s="16" t="s">
        <v>68</v>
      </c>
      <c r="H8" s="17"/>
    </row>
    <row r="9" spans="1:9" ht="13.05" customHeight="1" x14ac:dyDescent="0.3">
      <c r="A9" s="9" t="s">
        <v>20</v>
      </c>
      <c r="B9" s="29" t="s">
        <v>49</v>
      </c>
      <c r="C9" s="30">
        <v>300</v>
      </c>
      <c r="D9" s="30">
        <v>300</v>
      </c>
      <c r="E9" s="30">
        <v>293.25</v>
      </c>
      <c r="F9" s="17">
        <f>D9-E9</f>
        <v>6.75</v>
      </c>
      <c r="G9" s="16" t="s">
        <v>68</v>
      </c>
      <c r="H9" s="17"/>
    </row>
    <row r="10" spans="1:9" s="42" customFormat="1" ht="13.05" customHeight="1" x14ac:dyDescent="0.3">
      <c r="A10" s="39"/>
      <c r="B10" s="46" t="s">
        <v>105</v>
      </c>
      <c r="C10" s="47">
        <f>SUM(C5:C9)</f>
        <v>6650</v>
      </c>
      <c r="D10" s="47">
        <f t="shared" ref="D10:E10" si="0">SUM(D5:D9)</f>
        <v>5950</v>
      </c>
      <c r="E10" s="47">
        <f t="shared" si="0"/>
        <v>5858.76</v>
      </c>
      <c r="F10" s="47"/>
      <c r="G10" s="41"/>
      <c r="H10" s="40"/>
    </row>
    <row r="11" spans="1:9" s="42" customFormat="1" ht="13.05" customHeight="1" x14ac:dyDescent="0.3">
      <c r="A11" s="39"/>
      <c r="B11" s="46"/>
      <c r="C11" s="47"/>
      <c r="D11" s="47"/>
      <c r="E11" s="47"/>
      <c r="F11" s="47"/>
      <c r="G11" s="41"/>
      <c r="H11" s="40"/>
    </row>
    <row r="12" spans="1:9" s="28" customFormat="1" x14ac:dyDescent="0.3">
      <c r="A12" s="43"/>
      <c r="B12" s="25" t="s">
        <v>65</v>
      </c>
      <c r="C12" s="44"/>
      <c r="D12" s="44"/>
      <c r="E12" s="45"/>
      <c r="F12" s="45"/>
      <c r="G12" s="27"/>
    </row>
    <row r="13" spans="1:9" ht="13.05" customHeight="1" x14ac:dyDescent="0.3">
      <c r="A13" s="9" t="s">
        <v>16</v>
      </c>
      <c r="B13" s="9" t="s">
        <v>84</v>
      </c>
      <c r="C13" s="24">
        <v>1000</v>
      </c>
      <c r="D13" s="10">
        <v>1000</v>
      </c>
      <c r="E13" s="17">
        <v>1000</v>
      </c>
      <c r="F13" s="17">
        <f>D13-E13</f>
        <v>0</v>
      </c>
      <c r="G13" s="16" t="s">
        <v>68</v>
      </c>
      <c r="I13" s="17"/>
    </row>
    <row r="14" spans="1:9" ht="13.05" customHeight="1" x14ac:dyDescent="0.3">
      <c r="A14" s="9" t="s">
        <v>17</v>
      </c>
      <c r="B14" s="9" t="s">
        <v>85</v>
      </c>
      <c r="C14" s="24">
        <v>1000</v>
      </c>
      <c r="D14" s="10">
        <v>1000</v>
      </c>
      <c r="E14" s="17">
        <v>1000</v>
      </c>
      <c r="F14" s="17">
        <f t="shared" ref="F14:F42" si="1">D14-E14</f>
        <v>0</v>
      </c>
      <c r="G14" s="16" t="s">
        <v>68</v>
      </c>
    </row>
    <row r="15" spans="1:9" ht="13.05" customHeight="1" x14ac:dyDescent="0.3">
      <c r="A15" s="9"/>
      <c r="B15" s="25" t="s">
        <v>74</v>
      </c>
      <c r="C15" s="24"/>
      <c r="D15" s="48">
        <v>2000</v>
      </c>
    </row>
    <row r="16" spans="1:9" ht="13.05" customHeight="1" x14ac:dyDescent="0.3">
      <c r="A16" s="9"/>
      <c r="C16" s="24"/>
      <c r="D16" s="10"/>
    </row>
    <row r="17" spans="1:10" ht="13.05" customHeight="1" x14ac:dyDescent="0.3">
      <c r="A17" s="9"/>
      <c r="B17" s="31" t="s">
        <v>66</v>
      </c>
      <c r="C17" s="50" t="s">
        <v>107</v>
      </c>
      <c r="D17" s="50" t="s">
        <v>108</v>
      </c>
      <c r="E17" s="50" t="s">
        <v>3</v>
      </c>
      <c r="F17" s="21" t="s">
        <v>13</v>
      </c>
      <c r="H17" s="17"/>
    </row>
    <row r="18" spans="1:10" ht="13.05" customHeight="1" x14ac:dyDescent="0.3">
      <c r="A18" s="9" t="s">
        <v>21</v>
      </c>
      <c r="B18" s="29" t="s">
        <v>51</v>
      </c>
      <c r="C18" s="30">
        <v>1800</v>
      </c>
      <c r="D18" s="30">
        <v>1800</v>
      </c>
      <c r="E18" s="17">
        <v>1466.25</v>
      </c>
      <c r="F18" s="17">
        <f t="shared" si="1"/>
        <v>333.75</v>
      </c>
      <c r="G18" s="16" t="s">
        <v>68</v>
      </c>
      <c r="H18" s="17"/>
    </row>
    <row r="19" spans="1:10" ht="13.05" customHeight="1" x14ac:dyDescent="0.3">
      <c r="A19" s="9" t="s">
        <v>22</v>
      </c>
      <c r="B19" s="9" t="s">
        <v>50</v>
      </c>
      <c r="C19" s="30">
        <v>500</v>
      </c>
      <c r="D19" s="30">
        <v>500</v>
      </c>
      <c r="E19" s="17">
        <v>431.47</v>
      </c>
      <c r="F19" s="17">
        <f t="shared" si="1"/>
        <v>68.529999999999973</v>
      </c>
      <c r="G19" s="16" t="s">
        <v>68</v>
      </c>
      <c r="H19" s="17"/>
      <c r="I19" s="17"/>
    </row>
    <row r="20" spans="1:10" ht="13.05" customHeight="1" x14ac:dyDescent="0.3">
      <c r="A20" s="9" t="s">
        <v>23</v>
      </c>
      <c r="B20" s="29" t="s">
        <v>53</v>
      </c>
      <c r="C20" s="30">
        <v>2100</v>
      </c>
      <c r="D20" s="30">
        <v>2100</v>
      </c>
      <c r="E20" s="17">
        <v>1575</v>
      </c>
      <c r="F20" s="17">
        <v>525</v>
      </c>
      <c r="H20" s="17"/>
    </row>
    <row r="21" spans="1:10" ht="13.05" customHeight="1" x14ac:dyDescent="0.3">
      <c r="A21" s="9" t="s">
        <v>24</v>
      </c>
      <c r="B21" s="29" t="s">
        <v>52</v>
      </c>
      <c r="C21" s="30">
        <v>1200</v>
      </c>
      <c r="D21" s="30">
        <v>1200</v>
      </c>
      <c r="E21" s="17">
        <v>1029.9000000000001</v>
      </c>
      <c r="F21" s="17">
        <f t="shared" si="1"/>
        <v>170.09999999999991</v>
      </c>
      <c r="G21" s="16" t="s">
        <v>68</v>
      </c>
      <c r="H21" s="17"/>
      <c r="I21" s="17"/>
    </row>
    <row r="22" spans="1:10" ht="13.05" customHeight="1" x14ac:dyDescent="0.3">
      <c r="A22" s="9" t="s">
        <v>25</v>
      </c>
      <c r="B22" s="29" t="s">
        <v>80</v>
      </c>
      <c r="C22" s="30">
        <v>1200</v>
      </c>
      <c r="D22" s="30">
        <v>1200</v>
      </c>
      <c r="E22" s="17">
        <v>893.07</v>
      </c>
      <c r="F22" s="17">
        <f t="shared" si="1"/>
        <v>306.92999999999995</v>
      </c>
      <c r="H22" s="17"/>
    </row>
    <row r="23" spans="1:10" ht="13.05" customHeight="1" x14ac:dyDescent="0.3">
      <c r="A23" s="9" t="s">
        <v>26</v>
      </c>
      <c r="B23" s="29" t="s">
        <v>81</v>
      </c>
      <c r="C23" s="30">
        <v>800</v>
      </c>
      <c r="D23" s="30">
        <v>800</v>
      </c>
      <c r="E23" s="17">
        <v>410.12</v>
      </c>
      <c r="F23" s="17">
        <f t="shared" si="1"/>
        <v>389.88</v>
      </c>
      <c r="G23" s="16" t="s">
        <v>68</v>
      </c>
      <c r="H23" s="17"/>
    </row>
    <row r="24" spans="1:10" ht="13.05" customHeight="1" x14ac:dyDescent="0.3">
      <c r="A24" s="9"/>
      <c r="B24" s="31" t="s">
        <v>10</v>
      </c>
      <c r="C24" s="30"/>
      <c r="D24" s="30"/>
      <c r="E24" s="17" t="s">
        <v>11</v>
      </c>
      <c r="H24" s="17"/>
    </row>
    <row r="25" spans="1:10" ht="13.05" customHeight="1" x14ac:dyDescent="0.3">
      <c r="A25" s="9" t="s">
        <v>27</v>
      </c>
      <c r="B25" s="29" t="s">
        <v>82</v>
      </c>
      <c r="C25" s="32">
        <v>3500</v>
      </c>
      <c r="D25" s="32">
        <v>0</v>
      </c>
      <c r="F25" s="17">
        <f t="shared" si="1"/>
        <v>0</v>
      </c>
      <c r="H25" s="17" t="s">
        <v>99</v>
      </c>
      <c r="I25" s="17"/>
    </row>
    <row r="26" spans="1:10" ht="13.05" customHeight="1" x14ac:dyDescent="0.3">
      <c r="A26" s="9" t="s">
        <v>28</v>
      </c>
      <c r="B26" s="29" t="s">
        <v>83</v>
      </c>
      <c r="C26" s="30">
        <v>350</v>
      </c>
      <c r="D26" s="30">
        <v>350</v>
      </c>
      <c r="E26" s="17">
        <v>350</v>
      </c>
      <c r="F26" s="17">
        <f t="shared" si="1"/>
        <v>0</v>
      </c>
      <c r="G26" s="16" t="s">
        <v>68</v>
      </c>
      <c r="H26" s="17"/>
    </row>
    <row r="27" spans="1:10" ht="13.05" customHeight="1" x14ac:dyDescent="0.3">
      <c r="A27" s="9" t="s">
        <v>29</v>
      </c>
      <c r="B27" s="12" t="s">
        <v>54</v>
      </c>
      <c r="C27" s="30">
        <v>1840</v>
      </c>
      <c r="D27" s="30">
        <v>1840</v>
      </c>
      <c r="E27" s="17">
        <v>1840</v>
      </c>
      <c r="F27" s="17">
        <f t="shared" si="1"/>
        <v>0</v>
      </c>
      <c r="G27" s="16" t="s">
        <v>68</v>
      </c>
      <c r="H27" s="17"/>
      <c r="J27" s="17"/>
    </row>
    <row r="28" spans="1:10" ht="13.05" customHeight="1" x14ac:dyDescent="0.3">
      <c r="A28" s="9" t="s">
        <v>30</v>
      </c>
      <c r="B28" s="29" t="s">
        <v>55</v>
      </c>
      <c r="C28" s="30">
        <v>3700</v>
      </c>
      <c r="D28" s="30">
        <v>3700</v>
      </c>
      <c r="E28" s="17">
        <v>3699.08</v>
      </c>
      <c r="F28" s="17">
        <f t="shared" si="1"/>
        <v>0.92000000000007276</v>
      </c>
      <c r="G28" s="16" t="s">
        <v>68</v>
      </c>
      <c r="H28" s="17"/>
      <c r="I28" s="17"/>
    </row>
    <row r="29" spans="1:10" ht="13.05" customHeight="1" x14ac:dyDescent="0.3">
      <c r="A29" s="9" t="s">
        <v>31</v>
      </c>
      <c r="B29" s="29" t="s">
        <v>56</v>
      </c>
      <c r="C29" s="32">
        <v>350</v>
      </c>
      <c r="D29" s="32">
        <v>350</v>
      </c>
      <c r="E29" s="17">
        <v>350</v>
      </c>
      <c r="F29" s="17">
        <f t="shared" si="1"/>
        <v>0</v>
      </c>
      <c r="G29" s="16" t="s">
        <v>68</v>
      </c>
      <c r="H29" s="17"/>
      <c r="I29" s="17"/>
    </row>
    <row r="30" spans="1:10" ht="13.05" customHeight="1" x14ac:dyDescent="0.3">
      <c r="A30" s="9" t="s">
        <v>32</v>
      </c>
      <c r="B30" s="9" t="s">
        <v>57</v>
      </c>
      <c r="C30" s="32">
        <v>300</v>
      </c>
      <c r="D30" s="32">
        <v>350</v>
      </c>
      <c r="E30" s="17">
        <v>315.51</v>
      </c>
      <c r="F30" s="17">
        <f t="shared" si="1"/>
        <v>34.490000000000009</v>
      </c>
      <c r="G30" s="16" t="s">
        <v>68</v>
      </c>
      <c r="H30" s="17"/>
    </row>
    <row r="31" spans="1:10" ht="13.05" customHeight="1" x14ac:dyDescent="0.3">
      <c r="A31" s="9" t="s">
        <v>33</v>
      </c>
      <c r="B31" s="9" t="s">
        <v>58</v>
      </c>
      <c r="C31" s="33">
        <v>400</v>
      </c>
      <c r="D31" s="33">
        <v>400</v>
      </c>
      <c r="E31" s="17">
        <v>384.67</v>
      </c>
      <c r="F31" s="17">
        <f t="shared" si="1"/>
        <v>15.329999999999984</v>
      </c>
      <c r="G31" s="16" t="s">
        <v>68</v>
      </c>
      <c r="H31" s="17"/>
      <c r="I31" s="17"/>
    </row>
    <row r="32" spans="1:10" ht="13.05" customHeight="1" x14ac:dyDescent="0.3">
      <c r="A32" s="9" t="s">
        <v>34</v>
      </c>
      <c r="B32" s="9" t="s">
        <v>59</v>
      </c>
      <c r="C32" s="33">
        <v>1275</v>
      </c>
      <c r="D32" s="33">
        <v>1275</v>
      </c>
      <c r="E32" s="17">
        <v>1275</v>
      </c>
      <c r="F32" s="17">
        <f t="shared" si="1"/>
        <v>0</v>
      </c>
      <c r="G32" s="16" t="s">
        <v>68</v>
      </c>
      <c r="H32" s="17"/>
      <c r="I32" s="17"/>
    </row>
    <row r="33" spans="1:9" ht="13.05" customHeight="1" x14ac:dyDescent="0.3">
      <c r="A33" s="9" t="s">
        <v>35</v>
      </c>
      <c r="B33" s="9" t="s">
        <v>60</v>
      </c>
      <c r="C33" s="33">
        <v>300</v>
      </c>
      <c r="D33" s="33">
        <v>350</v>
      </c>
      <c r="E33" s="17">
        <v>345.02</v>
      </c>
      <c r="F33" s="17">
        <f t="shared" si="1"/>
        <v>4.9800000000000182</v>
      </c>
      <c r="G33" s="16" t="s">
        <v>68</v>
      </c>
      <c r="H33" s="17"/>
      <c r="I33" s="17"/>
    </row>
    <row r="34" spans="1:9" ht="13.05" customHeight="1" x14ac:dyDescent="0.3">
      <c r="A34" s="9" t="s">
        <v>36</v>
      </c>
      <c r="B34" s="34" t="s">
        <v>61</v>
      </c>
      <c r="C34" s="33">
        <v>280</v>
      </c>
      <c r="D34" s="33">
        <v>350</v>
      </c>
      <c r="E34" s="17">
        <v>347.49</v>
      </c>
      <c r="F34" s="17">
        <f t="shared" si="1"/>
        <v>2.5099999999999909</v>
      </c>
      <c r="G34" s="16" t="s">
        <v>68</v>
      </c>
      <c r="H34" s="17"/>
      <c r="I34" s="17"/>
    </row>
    <row r="35" spans="1:9" ht="13.05" customHeight="1" x14ac:dyDescent="0.3">
      <c r="A35" s="9" t="s">
        <v>37</v>
      </c>
      <c r="B35" s="34" t="s">
        <v>62</v>
      </c>
      <c r="C35" s="35">
        <v>240.4</v>
      </c>
      <c r="D35" s="35">
        <v>350</v>
      </c>
      <c r="E35" s="17">
        <v>350</v>
      </c>
      <c r="F35" s="17">
        <f t="shared" si="1"/>
        <v>0</v>
      </c>
      <c r="G35" s="16" t="s">
        <v>68</v>
      </c>
      <c r="H35" s="17"/>
    </row>
    <row r="36" spans="1:9" ht="13.05" customHeight="1" x14ac:dyDescent="0.3">
      <c r="A36" s="9" t="s">
        <v>38</v>
      </c>
      <c r="B36" s="34" t="s">
        <v>63</v>
      </c>
      <c r="C36" s="35">
        <v>1300</v>
      </c>
      <c r="D36" s="35">
        <v>1300</v>
      </c>
      <c r="E36" s="17">
        <v>1216.1099999999999</v>
      </c>
      <c r="F36" s="17">
        <f t="shared" si="1"/>
        <v>83.8900000000001</v>
      </c>
      <c r="H36" s="17"/>
      <c r="I36" s="17"/>
    </row>
    <row r="37" spans="1:9" ht="13.05" customHeight="1" x14ac:dyDescent="0.3">
      <c r="A37" s="9" t="s">
        <v>39</v>
      </c>
      <c r="B37" s="34" t="s">
        <v>77</v>
      </c>
      <c r="C37" s="35">
        <v>300</v>
      </c>
      <c r="D37" s="35">
        <v>350</v>
      </c>
      <c r="E37" s="17">
        <v>284.82</v>
      </c>
      <c r="F37" s="17">
        <f t="shared" si="1"/>
        <v>65.180000000000007</v>
      </c>
      <c r="H37" s="17"/>
    </row>
    <row r="38" spans="1:9" ht="13.05" customHeight="1" x14ac:dyDescent="0.3">
      <c r="A38" s="9" t="s">
        <v>40</v>
      </c>
      <c r="B38" s="34" t="s">
        <v>78</v>
      </c>
      <c r="C38" s="35">
        <v>500</v>
      </c>
      <c r="D38" s="35">
        <v>500</v>
      </c>
      <c r="E38" s="17">
        <v>148.47999999999999</v>
      </c>
      <c r="F38" s="17">
        <f t="shared" si="1"/>
        <v>351.52</v>
      </c>
      <c r="H38" s="17"/>
      <c r="I38" s="17"/>
    </row>
    <row r="39" spans="1:9" ht="13.05" customHeight="1" x14ac:dyDescent="0.3">
      <c r="A39" s="9" t="s">
        <v>41</v>
      </c>
      <c r="B39" s="34" t="s">
        <v>79</v>
      </c>
      <c r="C39" s="35">
        <v>3900</v>
      </c>
      <c r="D39" s="35">
        <v>3900</v>
      </c>
      <c r="E39" s="17">
        <f>3600.18+290.4</f>
        <v>3890.58</v>
      </c>
      <c r="F39" s="17">
        <f t="shared" si="1"/>
        <v>9.4200000000000728</v>
      </c>
      <c r="G39" s="16" t="s">
        <v>68</v>
      </c>
      <c r="H39" s="17"/>
    </row>
    <row r="40" spans="1:9" ht="13.05" customHeight="1" x14ac:dyDescent="0.3">
      <c r="A40" s="9" t="s">
        <v>42</v>
      </c>
      <c r="B40" s="34" t="s">
        <v>86</v>
      </c>
      <c r="C40" s="35">
        <v>480</v>
      </c>
      <c r="D40" s="35">
        <v>0</v>
      </c>
      <c r="E40" s="17">
        <v>0</v>
      </c>
      <c r="F40" s="17">
        <f t="shared" si="1"/>
        <v>0</v>
      </c>
      <c r="G40" s="16" t="s">
        <v>68</v>
      </c>
      <c r="H40" s="17" t="s">
        <v>98</v>
      </c>
      <c r="I40" s="17"/>
    </row>
    <row r="41" spans="1:9" ht="13.05" customHeight="1" x14ac:dyDescent="0.3">
      <c r="A41" s="9" t="s">
        <v>43</v>
      </c>
      <c r="B41" s="12" t="s">
        <v>87</v>
      </c>
      <c r="C41" s="35">
        <v>4196</v>
      </c>
      <c r="D41" s="35">
        <v>4196</v>
      </c>
      <c r="E41" s="17">
        <v>4244.07</v>
      </c>
      <c r="F41" s="17">
        <f t="shared" si="1"/>
        <v>-48.069999999999709</v>
      </c>
      <c r="G41" s="16" t="s">
        <v>68</v>
      </c>
      <c r="H41" s="17"/>
    </row>
    <row r="42" spans="1:9" ht="13.05" customHeight="1" x14ac:dyDescent="0.3">
      <c r="A42" s="9" t="s">
        <v>44</v>
      </c>
      <c r="B42" s="9" t="s">
        <v>88</v>
      </c>
      <c r="C42" s="35">
        <v>550</v>
      </c>
      <c r="D42" s="35">
        <v>350</v>
      </c>
      <c r="E42" s="17">
        <v>275</v>
      </c>
      <c r="F42" s="17">
        <f t="shared" si="1"/>
        <v>75</v>
      </c>
      <c r="G42" s="16" t="s">
        <v>68</v>
      </c>
      <c r="H42" s="17"/>
    </row>
    <row r="43" spans="1:9" ht="13.05" customHeight="1" x14ac:dyDescent="0.3">
      <c r="A43" s="9" t="s">
        <v>45</v>
      </c>
      <c r="B43" s="9" t="s">
        <v>89</v>
      </c>
      <c r="C43" s="35">
        <v>1162.5</v>
      </c>
      <c r="D43" s="35">
        <v>1162.5</v>
      </c>
      <c r="E43" s="17">
        <v>1162.5</v>
      </c>
      <c r="F43" s="17">
        <f t="shared" ref="F43:F44" si="2">D43-E43</f>
        <v>0</v>
      </c>
      <c r="G43" s="16" t="s">
        <v>68</v>
      </c>
      <c r="I43" s="17"/>
    </row>
    <row r="44" spans="1:9" ht="13.05" customHeight="1" x14ac:dyDescent="0.3">
      <c r="A44" s="9" t="s">
        <v>46</v>
      </c>
      <c r="B44" s="9" t="s">
        <v>90</v>
      </c>
      <c r="C44" s="35">
        <v>2000</v>
      </c>
      <c r="D44" s="35">
        <v>2000</v>
      </c>
      <c r="E44" s="17">
        <v>2000</v>
      </c>
      <c r="F44" s="17">
        <f t="shared" si="2"/>
        <v>0</v>
      </c>
      <c r="G44" s="16" t="s">
        <v>68</v>
      </c>
      <c r="I44" s="17"/>
    </row>
    <row r="45" spans="1:9" ht="13.05" customHeight="1" x14ac:dyDescent="0.3">
      <c r="A45" s="9" t="s">
        <v>91</v>
      </c>
      <c r="B45" s="34" t="s">
        <v>95</v>
      </c>
      <c r="C45" s="35">
        <v>320</v>
      </c>
      <c r="D45" s="35">
        <v>350</v>
      </c>
      <c r="E45" s="17">
        <v>105.93</v>
      </c>
      <c r="F45" s="17">
        <f>D45-E45</f>
        <v>244.07</v>
      </c>
      <c r="G45" s="16" t="s">
        <v>68</v>
      </c>
      <c r="H45" s="17"/>
      <c r="I45" s="17"/>
    </row>
    <row r="46" spans="1:9" ht="13.05" customHeight="1" x14ac:dyDescent="0.3">
      <c r="A46" s="9"/>
      <c r="B46" s="36" t="s">
        <v>6</v>
      </c>
      <c r="C46" s="35"/>
      <c r="D46" s="35"/>
      <c r="I46" s="17"/>
    </row>
    <row r="47" spans="1:9" ht="13.05" customHeight="1" x14ac:dyDescent="0.3">
      <c r="A47" s="9" t="s">
        <v>92</v>
      </c>
      <c r="B47" s="12" t="s">
        <v>106</v>
      </c>
      <c r="C47" s="35">
        <v>80</v>
      </c>
      <c r="D47" s="35">
        <v>80</v>
      </c>
      <c r="E47" s="17">
        <v>0</v>
      </c>
      <c r="F47" s="17">
        <v>0</v>
      </c>
      <c r="G47" s="16" t="s">
        <v>68</v>
      </c>
      <c r="H47" s="17" t="s">
        <v>98</v>
      </c>
    </row>
    <row r="48" spans="1:9" ht="13.05" customHeight="1" x14ac:dyDescent="0.3">
      <c r="A48" s="9" t="s">
        <v>93</v>
      </c>
      <c r="B48" s="9" t="s">
        <v>109</v>
      </c>
      <c r="C48" s="35">
        <v>75</v>
      </c>
      <c r="D48" s="35">
        <v>75</v>
      </c>
      <c r="E48" s="17">
        <v>0</v>
      </c>
      <c r="F48" s="17">
        <f t="shared" ref="F48" si="3">D48-E48</f>
        <v>75</v>
      </c>
      <c r="G48" s="16" t="s">
        <v>68</v>
      </c>
      <c r="H48" s="17"/>
    </row>
    <row r="49" spans="1:9" ht="13.05" customHeight="1" x14ac:dyDescent="0.3">
      <c r="A49" s="9" t="s">
        <v>94</v>
      </c>
      <c r="B49" s="9" t="s">
        <v>110</v>
      </c>
      <c r="C49" s="35">
        <v>3500</v>
      </c>
      <c r="D49" s="35">
        <v>2000</v>
      </c>
      <c r="E49" s="17">
        <v>2000</v>
      </c>
      <c r="F49" s="17">
        <f>D49-E49</f>
        <v>0</v>
      </c>
      <c r="G49" s="16" t="s">
        <v>68</v>
      </c>
      <c r="I49" s="17"/>
    </row>
    <row r="50" spans="1:9" ht="13.05" customHeight="1" x14ac:dyDescent="0.3">
      <c r="A50" s="9"/>
      <c r="C50" s="35"/>
      <c r="D50" s="35"/>
      <c r="I50" s="17"/>
    </row>
    <row r="51" spans="1:9" ht="13.05" customHeight="1" x14ac:dyDescent="0.3">
      <c r="A51" s="37"/>
    </row>
    <row r="52" spans="1:9" s="8" customFormat="1" ht="13.05" customHeight="1" x14ac:dyDescent="0.3">
      <c r="B52" s="14" t="s">
        <v>75</v>
      </c>
      <c r="C52" s="15">
        <f>SUM(C18:C49)</f>
        <v>38498.9</v>
      </c>
      <c r="D52" s="15">
        <f>SUM(D18:D49)</f>
        <v>33178.5</v>
      </c>
      <c r="E52" s="15">
        <f>SUM(E13:E46)</f>
        <v>30390.07</v>
      </c>
      <c r="F52" s="15">
        <f>SUM(F5:F50)</f>
        <v>2799.6700000000005</v>
      </c>
      <c r="G52" s="15"/>
      <c r="H52" s="15"/>
      <c r="I52" s="15"/>
    </row>
    <row r="53" spans="1:9" s="13" customFormat="1" x14ac:dyDescent="0.3">
      <c r="B53" s="9"/>
      <c r="C53" s="10"/>
      <c r="D53" s="10"/>
      <c r="E53" s="35"/>
      <c r="F53" s="35"/>
      <c r="G53" s="38"/>
    </row>
    <row r="54" spans="1:9" s="13" customFormat="1" x14ac:dyDescent="0.3">
      <c r="A54" s="13" t="s">
        <v>76</v>
      </c>
      <c r="B54" s="9"/>
      <c r="C54" s="10"/>
      <c r="D54" s="10"/>
      <c r="E54" s="35"/>
      <c r="F54" s="35"/>
      <c r="G54" s="38"/>
    </row>
    <row r="55" spans="1:9" s="13" customFormat="1" x14ac:dyDescent="0.3">
      <c r="B55" s="9"/>
      <c r="C55" s="10"/>
      <c r="D55" s="10"/>
      <c r="E55" s="35"/>
      <c r="F55" s="35"/>
      <c r="G55" s="38"/>
    </row>
    <row r="56" spans="1:9" s="8" customFormat="1" x14ac:dyDescent="0.3">
      <c r="B56" s="9" t="s">
        <v>14</v>
      </c>
      <c r="C56" s="10"/>
      <c r="D56" s="10">
        <v>7483</v>
      </c>
      <c r="E56" s="10"/>
      <c r="F56" s="10"/>
      <c r="G56" s="11"/>
      <c r="H56" s="12" t="s">
        <v>100</v>
      </c>
    </row>
    <row r="57" spans="1:9" s="8" customFormat="1" x14ac:dyDescent="0.3">
      <c r="B57" s="9" t="s">
        <v>73</v>
      </c>
      <c r="C57" s="10"/>
      <c r="D57" s="10">
        <v>25700</v>
      </c>
      <c r="E57" s="10"/>
      <c r="F57" s="10"/>
      <c r="G57" s="11"/>
      <c r="H57" s="12"/>
    </row>
    <row r="58" spans="1:9" s="8" customFormat="1" ht="15" customHeight="1" x14ac:dyDescent="0.3">
      <c r="B58" s="49" t="s">
        <v>67</v>
      </c>
      <c r="C58" s="10"/>
      <c r="D58" s="10">
        <v>5141</v>
      </c>
      <c r="E58" s="10"/>
      <c r="F58" s="10"/>
      <c r="G58" s="11"/>
      <c r="H58" s="12"/>
    </row>
    <row r="59" spans="1:9" s="8" customFormat="1" x14ac:dyDescent="0.3">
      <c r="B59" s="9" t="s">
        <v>69</v>
      </c>
      <c r="C59" s="10"/>
      <c r="D59" s="10">
        <f>-D15</f>
        <v>-2000</v>
      </c>
      <c r="E59" s="10"/>
      <c r="F59" s="10"/>
      <c r="G59" s="11"/>
      <c r="H59" s="12"/>
    </row>
    <row r="60" spans="1:9" s="13" customFormat="1" x14ac:dyDescent="0.3">
      <c r="B60" s="14" t="s">
        <v>72</v>
      </c>
      <c r="C60" s="10"/>
      <c r="D60" s="10"/>
      <c r="E60" s="15">
        <f>SUM(D56:D59)</f>
        <v>36324</v>
      </c>
      <c r="F60" s="15"/>
      <c r="G60" s="16"/>
      <c r="H60" s="12"/>
    </row>
    <row r="61" spans="1:9" x14ac:dyDescent="0.3">
      <c r="A61" s="14"/>
      <c r="B61" s="9" t="s">
        <v>70</v>
      </c>
      <c r="C61" s="33">
        <v>34842.97</v>
      </c>
      <c r="D61" s="12"/>
    </row>
    <row r="62" spans="1:9" x14ac:dyDescent="0.3">
      <c r="A62" s="14"/>
      <c r="B62" s="9" t="s">
        <v>101</v>
      </c>
      <c r="C62" s="33">
        <v>3655</v>
      </c>
      <c r="D62" s="12"/>
    </row>
    <row r="63" spans="1:9" x14ac:dyDescent="0.3">
      <c r="A63" s="14"/>
      <c r="B63" s="14" t="s">
        <v>102</v>
      </c>
      <c r="C63" s="19"/>
      <c r="D63" s="20"/>
      <c r="E63" s="21">
        <v>38497.97</v>
      </c>
    </row>
    <row r="64" spans="1:9" x14ac:dyDescent="0.3">
      <c r="A64" s="14"/>
      <c r="B64" s="9" t="s">
        <v>71</v>
      </c>
      <c r="D64" s="33">
        <f>SUM(D18:D45)</f>
        <v>31023.5</v>
      </c>
    </row>
    <row r="65" spans="1:5" x14ac:dyDescent="0.3">
      <c r="A65" s="14"/>
      <c r="B65" s="9" t="s">
        <v>103</v>
      </c>
      <c r="D65" s="33">
        <v>2155</v>
      </c>
    </row>
    <row r="66" spans="1:5" x14ac:dyDescent="0.3">
      <c r="A66" s="14"/>
      <c r="B66" s="14" t="s">
        <v>104</v>
      </c>
      <c r="C66" s="19"/>
      <c r="D66" s="19"/>
      <c r="E66" s="21">
        <f>SUM(D64:D65)</f>
        <v>33178.5</v>
      </c>
    </row>
    <row r="67" spans="1:5" x14ac:dyDescent="0.3">
      <c r="A67" s="14"/>
      <c r="B67" s="9" t="s">
        <v>111</v>
      </c>
      <c r="E67" s="17">
        <f>E52</f>
        <v>30390.07</v>
      </c>
    </row>
    <row r="68" spans="1:5" x14ac:dyDescent="0.3">
      <c r="A68" s="14"/>
      <c r="B68" s="9" t="s">
        <v>112</v>
      </c>
      <c r="E68" s="17">
        <f>F20+F22+F36+F37+F37+F38+F4</f>
        <v>1397.7</v>
      </c>
    </row>
  </sheetData>
  <phoneticPr fontId="1" type="noConversion"/>
  <pageMargins left="0.25" right="0.25" top="0.75" bottom="0.75" header="0.3" footer="0.3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 Guiver-Freeman</dc:creator>
  <cp:lastModifiedBy>Margriet Guiver-Freeman</cp:lastModifiedBy>
  <cp:lastPrinted>2025-01-06T09:50:51Z</cp:lastPrinted>
  <dcterms:created xsi:type="dcterms:W3CDTF">2020-05-27T09:03:55Z</dcterms:created>
  <dcterms:modified xsi:type="dcterms:W3CDTF">2025-01-11T09:46:23Z</dcterms:modified>
</cp:coreProperties>
</file>