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jc\Work Folders\Desktop\Aktivitetsplan H 2018\"/>
    </mc:Choice>
  </mc:AlternateContent>
  <xr:revisionPtr revIDLastSave="0" documentId="8_{3FEE11DB-5352-4273-9E95-ACE1A7BC3E15}" xr6:coauthVersionLast="41" xr6:coauthVersionMax="41" xr10:uidLastSave="{00000000-0000-0000-0000-000000000000}"/>
  <bookViews>
    <workbookView xWindow="-110" yWindow="-110" windowWidth="25820" windowHeight="14020" xr2:uid="{00000000-000D-0000-FFFF-FFFF00000000}"/>
  </bookViews>
  <sheets>
    <sheet name="Budsjett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C55" i="1"/>
  <c r="B55" i="1"/>
  <c r="F32" i="1"/>
  <c r="E32" i="1" s="1"/>
  <c r="E26" i="1"/>
  <c r="D17" i="1"/>
  <c r="D59" i="1" s="1"/>
  <c r="C17" i="1"/>
  <c r="E8" i="1"/>
  <c r="E7" i="1"/>
  <c r="B7" i="1"/>
  <c r="B17" i="1" s="1"/>
  <c r="B59" i="1" s="1"/>
  <c r="E6" i="1"/>
  <c r="E4" i="1"/>
  <c r="E17" i="1" l="1"/>
  <c r="E55" i="1"/>
  <c r="C59" i="1"/>
  <c r="E59" i="1"/>
</calcChain>
</file>

<file path=xl/sharedStrings.xml><?xml version="1.0" encoding="utf-8"?>
<sst xmlns="http://schemas.openxmlformats.org/spreadsheetml/2006/main" count="78" uniqueCount="69">
  <si>
    <t>Inntekter</t>
  </si>
  <si>
    <t>Konto</t>
  </si>
  <si>
    <t>Akk AUG2019</t>
  </si>
  <si>
    <t>Utfall 2018</t>
  </si>
  <si>
    <t>Budsjett 2019</t>
  </si>
  <si>
    <t>Budsjett 2020</t>
  </si>
  <si>
    <t>Ant medl</t>
  </si>
  <si>
    <t>Enhetspris</t>
  </si>
  <si>
    <t>Kommentar</t>
  </si>
  <si>
    <t>3200 Kontingent medlemmer</t>
  </si>
  <si>
    <t>Kontingent korpsskole</t>
  </si>
  <si>
    <t>10 kornett/trompet - sjekk styreweb antall</t>
  </si>
  <si>
    <t>3230 Egenandel seminar</t>
  </si>
  <si>
    <t>3237 Egenandel korpstur (HK)</t>
  </si>
  <si>
    <t>3237 Egenandel korpstur (Junior)</t>
  </si>
  <si>
    <t>3260 Inntekter uniform</t>
  </si>
  <si>
    <t>3300 Div inntekter</t>
  </si>
  <si>
    <t>3500 Eksterne tilskudd</t>
  </si>
  <si>
    <t>Dette er en veldig usikker post og man må derfor budsjettere forsiktig her. Det er lagt til 80 tkr for søknad om støtte til ny tilhenger.</t>
  </si>
  <si>
    <t>3600 VO-Tilskudd</t>
  </si>
  <si>
    <t>3800 Konserterinntekter</t>
  </si>
  <si>
    <t>3850 Inntekt loppemarked</t>
  </si>
  <si>
    <t>3860 Inntekt 17. mai</t>
  </si>
  <si>
    <t>8040 Renteinntekter</t>
  </si>
  <si>
    <t>Kostnader</t>
  </si>
  <si>
    <t>Økn</t>
  </si>
  <si>
    <t>mmmm</t>
  </si>
  <si>
    <t>5010 Lønn dirigent</t>
  </si>
  <si>
    <t>5020 Korpsskole</t>
  </si>
  <si>
    <t>5030 Lønn instruktører</t>
  </si>
  <si>
    <t>Lagt til lønn for aspirantinstruktør.</t>
  </si>
  <si>
    <t>Innkjøp tilhenger</t>
  </si>
  <si>
    <t>6010 Uniform</t>
  </si>
  <si>
    <t>6011 Gaver</t>
  </si>
  <si>
    <t>6020 Instrument - Kjøp</t>
  </si>
  <si>
    <t>6030 Noter og notebøker</t>
  </si>
  <si>
    <t>Samme som 2019</t>
  </si>
  <si>
    <t>6031 Notestativ og fliser</t>
  </si>
  <si>
    <t>6032 Juniortur kostnader</t>
  </si>
  <si>
    <t>6040 Hovedkorpstur kostnader</t>
  </si>
  <si>
    <t>6050 Kostnader seminar</t>
  </si>
  <si>
    <t>6060 Kostnader loppemarked/17. mai</t>
  </si>
  <si>
    <t>6100 Kontingent organisasjon</t>
  </si>
  <si>
    <t>6210 Husleie</t>
  </si>
  <si>
    <t>6310 Instrument - Vedlikehold</t>
  </si>
  <si>
    <t>6320 AM/NM kostnader</t>
  </si>
  <si>
    <t>NM i Larvik i 2020</t>
  </si>
  <si>
    <t>6340 Utgifter sommerkurs</t>
  </si>
  <si>
    <t>6360 Utgifter konserter</t>
  </si>
  <si>
    <t>I 2019 har vi hatt rekrutteringskonsert (12 tkr). Har tatt høyde for det i 2020</t>
  </si>
  <si>
    <t>6700 Utgifter spilleoppdrag</t>
  </si>
  <si>
    <t>6800 Kontorrekvisita</t>
  </si>
  <si>
    <t>6820 Trykksaker</t>
  </si>
  <si>
    <t>6900 Telefon og telefax</t>
  </si>
  <si>
    <t>6930 Datakostnader</t>
  </si>
  <si>
    <t>6940 Porto</t>
  </si>
  <si>
    <t>7100 Transportkostnader</t>
  </si>
  <si>
    <t>7150 Administrasjonskostnader</t>
  </si>
  <si>
    <t>7170 Sosiale kostnader</t>
  </si>
  <si>
    <t>7400 Kontingent NMF</t>
  </si>
  <si>
    <t>7500 Forsikring</t>
  </si>
  <si>
    <t>7770 Bank- og kortgebyr</t>
  </si>
  <si>
    <t>7779 Gebyr betalingsformidling</t>
  </si>
  <si>
    <t>7790 Andre kostnader</t>
  </si>
  <si>
    <t>Resultat</t>
  </si>
  <si>
    <t>Busjett i år</t>
  </si>
  <si>
    <t>Budsjett neste år</t>
  </si>
  <si>
    <t>Sum</t>
  </si>
  <si>
    <t>Underskuddet beror i all hovedsak på at det er lagt inn ekstra kostnader for instruktører. Dette som følge av at aspiranter får egen instruktør samt at korpset overtar undervisningen for kornett/trompet fra Kulturskolen.
Det er lagt inn en økning i eksterne inntekter som følge av at man forutsetter at det søkes om støtte til innkjøp av ny tilhenger.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</si>
</sst>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NumberFormat="1" applyFont="1" applyProtection="1"/>
    <xf numFmtId="0" fontId="3" fillId="2" borderId="0" xfId="0" applyNumberFormat="1" applyFont="1" applyFill="1" applyProtection="1"/>
    <xf numFmtId="164" fontId="0" fillId="0" borderId="0" xfId="1" applyNumberFormat="1" applyFont="1" applyProtection="1"/>
    <xf numFmtId="0" fontId="1" fillId="0" borderId="0" xfId="0" applyNumberFormat="1" applyFont="1" applyProtection="1"/>
    <xf numFmtId="0" fontId="3" fillId="0" borderId="0" xfId="0" applyNumberFormat="1" applyFont="1" applyFill="1" applyProtection="1"/>
    <xf numFmtId="0" fontId="0" fillId="0" borderId="0" xfId="0" applyNumberFormat="1" applyFont="1" applyFill="1" applyProtection="1"/>
    <xf numFmtId="9" fontId="0" fillId="0" borderId="0" xfId="2" applyFont="1" applyProtection="1"/>
    <xf numFmtId="0" fontId="2" fillId="0" borderId="0" xfId="0" applyNumberFormat="1" applyFont="1" applyProtection="1"/>
    <xf numFmtId="0" fontId="0" fillId="0" borderId="0" xfId="0" applyNumberFormat="1" applyFont="1" applyProtection="1"/>
    <xf numFmtId="0" fontId="0" fillId="0" borderId="1" xfId="0" applyNumberFormat="1" applyFont="1" applyBorder="1" applyAlignment="1" applyProtection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4"/>
  <sheetViews>
    <sheetView tabSelected="1" workbookViewId="0">
      <selection activeCell="E8" sqref="E8"/>
    </sheetView>
  </sheetViews>
  <sheetFormatPr baseColWidth="10" defaultColWidth="8.81640625" defaultRowHeight="14.5" x14ac:dyDescent="0.35"/>
  <cols>
    <col min="1" max="1" width="34.7265625" style="1" customWidth="1"/>
    <col min="2" max="2" width="12.81640625" style="1" bestFit="1" customWidth="1"/>
    <col min="3" max="3" width="10.453125" style="1" hidden="1" customWidth="1"/>
    <col min="4" max="4" width="12.81640625" style="1" bestFit="1" customWidth="1"/>
    <col min="5" max="5" width="13.81640625" style="1" customWidth="1"/>
    <col min="6" max="6" width="9.1796875" style="1" hidden="1" customWidth="1"/>
    <col min="7" max="7" width="10.26953125" style="1" hidden="1" customWidth="1"/>
    <col min="8" max="8" width="120.1796875" style="1" hidden="1" customWidth="1"/>
    <col min="9" max="16384" width="8.81640625" style="1"/>
  </cols>
  <sheetData>
    <row r="2" spans="1:8" ht="26" x14ac:dyDescent="0.6">
      <c r="A2" s="8" t="s">
        <v>0</v>
      </c>
      <c r="B2" s="9"/>
      <c r="C2" s="9"/>
      <c r="D2" s="9"/>
      <c r="E2" s="9"/>
    </row>
    <row r="3" spans="1:8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35">
      <c r="A4" s="1" t="s">
        <v>9</v>
      </c>
      <c r="B4" s="3">
        <v>70150</v>
      </c>
      <c r="C4" s="3">
        <v>121900</v>
      </c>
      <c r="D4" s="3">
        <v>133400</v>
      </c>
      <c r="E4" s="3">
        <f>(F4*G4)*2</f>
        <v>138000</v>
      </c>
      <c r="F4" s="3">
        <v>60</v>
      </c>
      <c r="G4" s="3">
        <v>1150</v>
      </c>
    </row>
    <row r="5" spans="1:8" x14ac:dyDescent="0.35">
      <c r="A5" s="1" t="s">
        <v>10</v>
      </c>
      <c r="B5" s="3"/>
      <c r="C5" s="3"/>
      <c r="D5" s="3"/>
      <c r="E5" s="3">
        <v>50000</v>
      </c>
      <c r="F5" s="3"/>
      <c r="G5" s="3"/>
      <c r="H5" s="1" t="s">
        <v>11</v>
      </c>
    </row>
    <row r="6" spans="1:8" x14ac:dyDescent="0.35">
      <c r="A6" s="1" t="s">
        <v>12</v>
      </c>
      <c r="B6" s="3">
        <v>26900</v>
      </c>
      <c r="C6" s="3">
        <v>47511</v>
      </c>
      <c r="D6" s="3">
        <v>40000</v>
      </c>
      <c r="E6" s="3">
        <f>F6*G6</f>
        <v>25000</v>
      </c>
      <c r="F6" s="3">
        <v>50</v>
      </c>
      <c r="G6" s="3">
        <v>500</v>
      </c>
    </row>
    <row r="7" spans="1:8" x14ac:dyDescent="0.35">
      <c r="A7" s="1" t="s">
        <v>13</v>
      </c>
      <c r="B7" s="3">
        <f>143500-B8</f>
        <v>123500</v>
      </c>
      <c r="C7" s="3">
        <v>112000</v>
      </c>
      <c r="D7" s="3">
        <v>100000</v>
      </c>
      <c r="E7" s="3">
        <f>(F7*G7)</f>
        <v>128000</v>
      </c>
      <c r="F7" s="3">
        <v>32</v>
      </c>
      <c r="G7" s="3">
        <v>4000</v>
      </c>
    </row>
    <row r="8" spans="1:8" x14ac:dyDescent="0.35">
      <c r="A8" s="1" t="s">
        <v>14</v>
      </c>
      <c r="B8" s="3">
        <v>20000</v>
      </c>
      <c r="C8" s="3"/>
      <c r="D8" s="3"/>
      <c r="E8" s="3">
        <f>(F8*G8)</f>
        <v>15000</v>
      </c>
      <c r="F8" s="3">
        <v>15</v>
      </c>
      <c r="G8" s="3">
        <v>1000</v>
      </c>
    </row>
    <row r="9" spans="1:8" x14ac:dyDescent="0.35">
      <c r="A9" s="1" t="s">
        <v>15</v>
      </c>
      <c r="B9" s="3">
        <v>240</v>
      </c>
      <c r="C9" s="3">
        <v>1280</v>
      </c>
      <c r="D9" s="3">
        <v>2000</v>
      </c>
      <c r="E9" s="3">
        <v>0</v>
      </c>
      <c r="F9" s="3"/>
      <c r="G9" s="3"/>
    </row>
    <row r="10" spans="1:8" x14ac:dyDescent="0.35">
      <c r="A10" s="1" t="s">
        <v>16</v>
      </c>
      <c r="B10" s="3">
        <v>0</v>
      </c>
      <c r="C10" s="3">
        <v>2970</v>
      </c>
      <c r="D10" s="3">
        <v>3000</v>
      </c>
      <c r="E10" s="3">
        <v>0</v>
      </c>
      <c r="F10" s="3"/>
      <c r="G10" s="3"/>
    </row>
    <row r="11" spans="1:8" x14ac:dyDescent="0.35">
      <c r="A11" s="1" t="s">
        <v>17</v>
      </c>
      <c r="B11" s="3">
        <v>294397.02</v>
      </c>
      <c r="C11" s="3">
        <v>560256</v>
      </c>
      <c r="D11" s="3">
        <v>345000</v>
      </c>
      <c r="E11" s="3">
        <v>500000</v>
      </c>
      <c r="F11" s="3"/>
      <c r="G11" s="3"/>
      <c r="H11" s="4" t="s">
        <v>18</v>
      </c>
    </row>
    <row r="12" spans="1:8" x14ac:dyDescent="0.35">
      <c r="A12" s="1" t="s">
        <v>19</v>
      </c>
      <c r="B12" s="3">
        <v>10506</v>
      </c>
      <c r="C12" s="3">
        <v>12875</v>
      </c>
      <c r="D12" s="3">
        <v>12000</v>
      </c>
      <c r="E12" s="3">
        <v>10000</v>
      </c>
      <c r="F12" s="3"/>
      <c r="G12" s="3"/>
    </row>
    <row r="13" spans="1:8" x14ac:dyDescent="0.35">
      <c r="A13" s="1" t="s">
        <v>20</v>
      </c>
      <c r="B13" s="3">
        <v>0</v>
      </c>
      <c r="C13" s="3">
        <v>25650</v>
      </c>
      <c r="D13" s="3">
        <v>20000</v>
      </c>
      <c r="E13" s="3">
        <v>25000</v>
      </c>
      <c r="F13" s="3"/>
      <c r="G13" s="3"/>
    </row>
    <row r="14" spans="1:8" x14ac:dyDescent="0.35">
      <c r="A14" s="1" t="s">
        <v>21</v>
      </c>
      <c r="B14" s="3">
        <v>255310.29</v>
      </c>
      <c r="C14" s="3">
        <v>300317</v>
      </c>
      <c r="D14" s="3">
        <v>270000</v>
      </c>
      <c r="E14" s="3">
        <v>270000</v>
      </c>
      <c r="F14" s="3"/>
      <c r="G14" s="3"/>
    </row>
    <row r="15" spans="1:8" x14ac:dyDescent="0.35">
      <c r="A15" s="1" t="s">
        <v>22</v>
      </c>
      <c r="B15" s="3">
        <v>107151.18</v>
      </c>
      <c r="C15" s="3">
        <v>109641</v>
      </c>
      <c r="D15" s="3">
        <v>110000</v>
      </c>
      <c r="E15" s="3">
        <v>105000</v>
      </c>
      <c r="F15" s="3"/>
      <c r="G15" s="3"/>
    </row>
    <row r="16" spans="1:8" x14ac:dyDescent="0.35">
      <c r="A16" s="1" t="s">
        <v>23</v>
      </c>
      <c r="B16" s="3">
        <v>0</v>
      </c>
      <c r="C16" s="3">
        <v>4205</v>
      </c>
      <c r="D16" s="3">
        <v>5000</v>
      </c>
      <c r="E16" s="3">
        <v>5000</v>
      </c>
      <c r="F16" s="3"/>
      <c r="G16" s="3"/>
    </row>
    <row r="17" spans="1:8" x14ac:dyDescent="0.35">
      <c r="B17" s="3">
        <f>SUM(B4:B16)</f>
        <v>908154.49</v>
      </c>
      <c r="C17" s="3">
        <f t="shared" ref="C17" si="0">SUM(C4:C16)</f>
        <v>1298605</v>
      </c>
      <c r="D17" s="3">
        <f>SUM(D4:D16)</f>
        <v>1040400</v>
      </c>
      <c r="E17" s="3">
        <f>SUM(E4:E16)</f>
        <v>1271000</v>
      </c>
      <c r="F17" s="3"/>
      <c r="G17" s="3"/>
    </row>
    <row r="18" spans="1:8" x14ac:dyDescent="0.35">
      <c r="B18" s="3"/>
      <c r="C18" s="3"/>
      <c r="D18" s="3"/>
      <c r="E18" s="3"/>
      <c r="F18" s="3"/>
      <c r="G18" s="3"/>
    </row>
    <row r="19" spans="1:8" ht="26" x14ac:dyDescent="0.6">
      <c r="A19" s="8" t="s">
        <v>24</v>
      </c>
      <c r="B19" s="9"/>
      <c r="C19" s="9"/>
      <c r="D19" s="9"/>
      <c r="E19" s="9"/>
    </row>
    <row r="20" spans="1:8" x14ac:dyDescent="0.35">
      <c r="A20" s="2" t="s">
        <v>1</v>
      </c>
      <c r="B20" s="2" t="s">
        <v>2</v>
      </c>
      <c r="C20" s="2" t="s">
        <v>3</v>
      </c>
      <c r="D20" s="2" t="s">
        <v>4</v>
      </c>
      <c r="E20" s="2" t="s">
        <v>5</v>
      </c>
      <c r="F20" s="2" t="s">
        <v>25</v>
      </c>
      <c r="G20" s="2" t="s">
        <v>7</v>
      </c>
    </row>
    <row r="21" spans="1:8" s="6" customFormat="1" x14ac:dyDescent="0.35">
      <c r="A21" s="5" t="s">
        <v>26</v>
      </c>
      <c r="B21" s="5"/>
      <c r="C21" s="5"/>
      <c r="D21" s="5"/>
      <c r="E21" s="5"/>
      <c r="F21" s="5"/>
      <c r="G21" s="5"/>
    </row>
    <row r="22" spans="1:8" x14ac:dyDescent="0.35">
      <c r="A22" s="1" t="s">
        <v>27</v>
      </c>
      <c r="B22" s="3">
        <v>232497</v>
      </c>
      <c r="C22" s="3">
        <v>376396</v>
      </c>
      <c r="D22" s="3">
        <v>400000</v>
      </c>
      <c r="E22" s="3">
        <v>400000</v>
      </c>
      <c r="F22" s="7">
        <v>0.05</v>
      </c>
      <c r="G22" s="3"/>
    </row>
    <row r="23" spans="1:8" x14ac:dyDescent="0.35">
      <c r="A23" s="1" t="s">
        <v>28</v>
      </c>
      <c r="B23" s="3"/>
      <c r="C23" s="3"/>
      <c r="D23" s="3"/>
      <c r="E23" s="3">
        <v>100000</v>
      </c>
      <c r="F23" s="7"/>
      <c r="G23" s="3"/>
      <c r="H23" s="1" t="s">
        <v>11</v>
      </c>
    </row>
    <row r="24" spans="1:8" x14ac:dyDescent="0.35">
      <c r="A24" s="1" t="s">
        <v>29</v>
      </c>
      <c r="B24" s="3">
        <v>20225</v>
      </c>
      <c r="C24" s="3">
        <v>41735</v>
      </c>
      <c r="D24" s="3">
        <v>40000</v>
      </c>
      <c r="E24" s="3">
        <v>130000</v>
      </c>
      <c r="F24" s="3"/>
      <c r="G24" s="3"/>
      <c r="H24" s="1" t="s">
        <v>30</v>
      </c>
    </row>
    <row r="25" spans="1:8" x14ac:dyDescent="0.35">
      <c r="A25" s="1" t="s">
        <v>31</v>
      </c>
      <c r="B25" s="3"/>
      <c r="C25" s="3"/>
      <c r="D25" s="3"/>
      <c r="E25" s="3">
        <v>80000</v>
      </c>
      <c r="F25" s="3"/>
      <c r="G25" s="3"/>
    </row>
    <row r="26" spans="1:8" x14ac:dyDescent="0.35">
      <c r="A26" s="1" t="s">
        <v>32</v>
      </c>
      <c r="B26" s="3">
        <v>6387.5</v>
      </c>
      <c r="C26" s="3">
        <v>15147</v>
      </c>
      <c r="D26" s="3">
        <v>15000</v>
      </c>
      <c r="E26" s="3">
        <f>D26+G26</f>
        <v>15000</v>
      </c>
      <c r="F26" s="3"/>
      <c r="G26" s="3"/>
    </row>
    <row r="27" spans="1:8" x14ac:dyDescent="0.35">
      <c r="A27" s="1" t="s">
        <v>33</v>
      </c>
      <c r="B27" s="3">
        <v>14521</v>
      </c>
      <c r="C27" s="3">
        <v>2470</v>
      </c>
      <c r="D27" s="3">
        <v>5000</v>
      </c>
      <c r="E27" s="3">
        <v>5000</v>
      </c>
      <c r="F27" s="3"/>
      <c r="G27" s="3"/>
    </row>
    <row r="28" spans="1:8" x14ac:dyDescent="0.35">
      <c r="A28" s="1" t="s">
        <v>34</v>
      </c>
      <c r="B28" s="3">
        <v>38977</v>
      </c>
      <c r="C28" s="3">
        <v>62430</v>
      </c>
      <c r="D28" s="3">
        <v>50000</v>
      </c>
      <c r="E28" s="3">
        <v>50000</v>
      </c>
      <c r="F28" s="3"/>
      <c r="G28" s="3"/>
    </row>
    <row r="29" spans="1:8" x14ac:dyDescent="0.35">
      <c r="A29" s="1" t="s">
        <v>35</v>
      </c>
      <c r="B29" s="3">
        <v>11800</v>
      </c>
      <c r="C29" s="3">
        <v>19917</v>
      </c>
      <c r="D29" s="3">
        <v>20000</v>
      </c>
      <c r="E29" s="3">
        <v>20000</v>
      </c>
      <c r="F29" s="3"/>
      <c r="G29" s="3"/>
      <c r="H29" s="1" t="s">
        <v>36</v>
      </c>
    </row>
    <row r="30" spans="1:8" x14ac:dyDescent="0.35">
      <c r="A30" s="1" t="s">
        <v>37</v>
      </c>
      <c r="B30" s="3">
        <v>1896</v>
      </c>
      <c r="C30" s="3"/>
      <c r="D30" s="3">
        <v>4000</v>
      </c>
      <c r="E30" s="3">
        <v>3000</v>
      </c>
      <c r="F30" s="3"/>
      <c r="G30" s="3"/>
    </row>
    <row r="31" spans="1:8" x14ac:dyDescent="0.35">
      <c r="A31" s="1" t="s">
        <v>38</v>
      </c>
      <c r="B31" s="3">
        <v>40182</v>
      </c>
      <c r="C31" s="3">
        <v>52210</v>
      </c>
      <c r="D31" s="3">
        <v>60000</v>
      </c>
      <c r="E31" s="3">
        <v>50000</v>
      </c>
      <c r="F31" s="3"/>
      <c r="G31" s="3"/>
    </row>
    <row r="32" spans="1:8" x14ac:dyDescent="0.35">
      <c r="A32" s="1" t="s">
        <v>39</v>
      </c>
      <c r="B32" s="3">
        <v>265373.96000000002</v>
      </c>
      <c r="C32" s="3">
        <v>184951</v>
      </c>
      <c r="D32" s="3">
        <v>210000</v>
      </c>
      <c r="E32" s="3">
        <f>(F32*G32)</f>
        <v>256000</v>
      </c>
      <c r="F32" s="3">
        <f>F7</f>
        <v>32</v>
      </c>
      <c r="G32" s="3">
        <v>8000</v>
      </c>
    </row>
    <row r="33" spans="1:8" x14ac:dyDescent="0.35">
      <c r="A33" s="1" t="s">
        <v>40</v>
      </c>
      <c r="B33" s="3">
        <v>74217.52</v>
      </c>
      <c r="C33" s="3">
        <v>86068</v>
      </c>
      <c r="D33" s="3">
        <v>50000</v>
      </c>
      <c r="E33" s="3">
        <v>80000</v>
      </c>
      <c r="F33" s="3"/>
      <c r="G33" s="3"/>
    </row>
    <row r="34" spans="1:8" x14ac:dyDescent="0.35">
      <c r="A34" s="1" t="s">
        <v>41</v>
      </c>
      <c r="B34" s="3">
        <v>38272.300000000003</v>
      </c>
      <c r="C34" s="3">
        <v>66255</v>
      </c>
      <c r="D34" s="3">
        <v>70000</v>
      </c>
      <c r="E34" s="3">
        <v>70000</v>
      </c>
      <c r="F34" s="3"/>
      <c r="G34" s="3"/>
    </row>
    <row r="35" spans="1:8" x14ac:dyDescent="0.35">
      <c r="A35" s="1" t="s">
        <v>42</v>
      </c>
      <c r="B35" s="3">
        <v>300</v>
      </c>
      <c r="C35" s="3"/>
      <c r="D35" s="3"/>
      <c r="E35" s="3">
        <v>0</v>
      </c>
      <c r="F35" s="3"/>
      <c r="G35" s="3"/>
    </row>
    <row r="36" spans="1:8" x14ac:dyDescent="0.35">
      <c r="A36" s="1" t="s">
        <v>43</v>
      </c>
      <c r="B36" s="3">
        <v>7445.6</v>
      </c>
      <c r="C36" s="3">
        <v>12183</v>
      </c>
      <c r="D36" s="3">
        <v>15000</v>
      </c>
      <c r="E36" s="3">
        <v>15000</v>
      </c>
      <c r="F36" s="3"/>
      <c r="G36" s="3"/>
    </row>
    <row r="37" spans="1:8" x14ac:dyDescent="0.35">
      <c r="A37" s="1" t="s">
        <v>44</v>
      </c>
      <c r="B37" s="3">
        <v>28686</v>
      </c>
      <c r="C37" s="3">
        <v>41172</v>
      </c>
      <c r="D37" s="3">
        <v>40000</v>
      </c>
      <c r="E37" s="3">
        <v>40000</v>
      </c>
      <c r="F37" s="3"/>
      <c r="G37" s="3"/>
    </row>
    <row r="38" spans="1:8" x14ac:dyDescent="0.35">
      <c r="A38" s="1" t="s">
        <v>45</v>
      </c>
      <c r="B38" s="3">
        <v>35942.699999999997</v>
      </c>
      <c r="C38" s="3">
        <v>92492</v>
      </c>
      <c r="D38" s="3">
        <v>50000</v>
      </c>
      <c r="E38" s="3">
        <v>40000</v>
      </c>
      <c r="F38" s="3"/>
      <c r="G38" s="3"/>
      <c r="H38" s="1" t="s">
        <v>46</v>
      </c>
    </row>
    <row r="39" spans="1:8" x14ac:dyDescent="0.35">
      <c r="A39" s="1" t="s">
        <v>47</v>
      </c>
      <c r="B39" s="3">
        <v>1000</v>
      </c>
      <c r="C39" s="3">
        <v>4000</v>
      </c>
      <c r="D39" s="3">
        <v>10000</v>
      </c>
      <c r="E39" s="3">
        <v>5000</v>
      </c>
      <c r="F39" s="3"/>
      <c r="G39" s="3"/>
    </row>
    <row r="40" spans="1:8" x14ac:dyDescent="0.35">
      <c r="A40" s="1" t="s">
        <v>48</v>
      </c>
      <c r="B40" s="3">
        <v>12000</v>
      </c>
      <c r="C40" s="3">
        <v>25490</v>
      </c>
      <c r="D40" s="3">
        <v>10000</v>
      </c>
      <c r="E40" s="3">
        <v>25000</v>
      </c>
      <c r="F40" s="3"/>
      <c r="G40" s="3"/>
      <c r="H40" s="1" t="s">
        <v>49</v>
      </c>
    </row>
    <row r="41" spans="1:8" x14ac:dyDescent="0.35">
      <c r="A41" s="1" t="s">
        <v>50</v>
      </c>
      <c r="B41" s="3">
        <v>750</v>
      </c>
      <c r="C41" s="3"/>
      <c r="D41" s="3"/>
      <c r="E41" s="3">
        <v>1000</v>
      </c>
      <c r="F41" s="3"/>
      <c r="G41" s="3"/>
    </row>
    <row r="42" spans="1:8" x14ac:dyDescent="0.35">
      <c r="A42" s="1" t="s">
        <v>51</v>
      </c>
      <c r="B42" s="3">
        <v>252.6</v>
      </c>
      <c r="C42" s="3"/>
      <c r="D42" s="3">
        <v>5000</v>
      </c>
      <c r="E42" s="3">
        <v>1000</v>
      </c>
      <c r="F42" s="3"/>
      <c r="G42" s="3"/>
    </row>
    <row r="43" spans="1:8" x14ac:dyDescent="0.35">
      <c r="A43" s="1" t="s">
        <v>52</v>
      </c>
      <c r="B43" s="3">
        <v>2038</v>
      </c>
      <c r="C43" s="3"/>
      <c r="D43" s="3">
        <v>6000</v>
      </c>
      <c r="E43" s="3">
        <v>3000</v>
      </c>
      <c r="F43" s="3"/>
      <c r="G43" s="3"/>
    </row>
    <row r="44" spans="1:8" x14ac:dyDescent="0.35">
      <c r="A44" s="1" t="s">
        <v>53</v>
      </c>
      <c r="B44" s="3">
        <v>150</v>
      </c>
      <c r="C44" s="3"/>
      <c r="D44" s="3">
        <v>1000</v>
      </c>
      <c r="E44" s="3">
        <v>500</v>
      </c>
      <c r="F44" s="3"/>
      <c r="G44" s="3"/>
    </row>
    <row r="45" spans="1:8" x14ac:dyDescent="0.35">
      <c r="A45" s="1" t="s">
        <v>54</v>
      </c>
      <c r="B45" s="3">
        <v>4753.78</v>
      </c>
      <c r="C45" s="3"/>
      <c r="D45" s="3">
        <v>7000</v>
      </c>
      <c r="E45" s="3">
        <v>6000</v>
      </c>
      <c r="F45" s="3"/>
      <c r="G45" s="3"/>
    </row>
    <row r="46" spans="1:8" x14ac:dyDescent="0.35">
      <c r="A46" s="1" t="s">
        <v>55</v>
      </c>
      <c r="B46" s="3">
        <v>1860</v>
      </c>
      <c r="C46" s="3"/>
      <c r="D46" s="3"/>
      <c r="E46" s="3">
        <v>2000</v>
      </c>
      <c r="F46" s="3"/>
      <c r="G46" s="3"/>
    </row>
    <row r="47" spans="1:8" x14ac:dyDescent="0.35">
      <c r="A47" s="1" t="s">
        <v>56</v>
      </c>
      <c r="B47" s="3">
        <v>1000</v>
      </c>
      <c r="C47" s="3"/>
      <c r="D47" s="3"/>
      <c r="E47" s="3"/>
      <c r="F47" s="3"/>
      <c r="G47" s="3"/>
    </row>
    <row r="48" spans="1:8" x14ac:dyDescent="0.35">
      <c r="A48" s="1" t="s">
        <v>57</v>
      </c>
      <c r="B48" s="3">
        <v>0</v>
      </c>
      <c r="C48" s="3"/>
      <c r="D48" s="3">
        <v>2000</v>
      </c>
      <c r="E48" s="3">
        <v>0</v>
      </c>
      <c r="F48" s="3"/>
      <c r="G48" s="3"/>
    </row>
    <row r="49" spans="1:7" x14ac:dyDescent="0.35">
      <c r="A49" s="1" t="s">
        <v>58</v>
      </c>
      <c r="B49" s="3">
        <v>0</v>
      </c>
      <c r="C49" s="3">
        <v>14038</v>
      </c>
      <c r="D49" s="3">
        <v>6000</v>
      </c>
      <c r="E49" s="3">
        <v>6000</v>
      </c>
      <c r="F49" s="3"/>
      <c r="G49" s="3"/>
    </row>
    <row r="50" spans="1:7" x14ac:dyDescent="0.35">
      <c r="A50" s="1" t="s">
        <v>59</v>
      </c>
      <c r="B50" s="3">
        <v>30330</v>
      </c>
      <c r="C50" s="3">
        <v>18360</v>
      </c>
      <c r="D50" s="3">
        <v>20000</v>
      </c>
      <c r="E50" s="3">
        <v>30000</v>
      </c>
      <c r="F50" s="3"/>
      <c r="G50" s="3"/>
    </row>
    <row r="51" spans="1:7" x14ac:dyDescent="0.35">
      <c r="A51" s="1" t="s">
        <v>60</v>
      </c>
      <c r="B51" s="3">
        <v>0</v>
      </c>
      <c r="C51" s="3">
        <v>8370</v>
      </c>
      <c r="D51" s="3">
        <v>12000</v>
      </c>
      <c r="E51" s="3">
        <v>0</v>
      </c>
      <c r="F51" s="3"/>
      <c r="G51" s="3"/>
    </row>
    <row r="52" spans="1:7" x14ac:dyDescent="0.35">
      <c r="A52" s="1" t="s">
        <v>61</v>
      </c>
      <c r="B52" s="3">
        <v>2104</v>
      </c>
      <c r="C52" s="3">
        <v>9507</v>
      </c>
      <c r="D52" s="3">
        <v>3000</v>
      </c>
      <c r="E52" s="3">
        <v>3000</v>
      </c>
      <c r="F52" s="3"/>
      <c r="G52" s="3"/>
    </row>
    <row r="53" spans="1:7" x14ac:dyDescent="0.35">
      <c r="A53" s="1" t="s">
        <v>62</v>
      </c>
      <c r="B53" s="3">
        <v>4964.4399999999996</v>
      </c>
      <c r="C53" s="3"/>
      <c r="D53" s="3">
        <v>6000</v>
      </c>
      <c r="E53" s="3">
        <v>6000</v>
      </c>
      <c r="F53" s="3"/>
      <c r="G53" s="3"/>
    </row>
    <row r="54" spans="1:7" x14ac:dyDescent="0.35">
      <c r="A54" s="1" t="s">
        <v>63</v>
      </c>
      <c r="B54" s="3">
        <v>3723.8</v>
      </c>
      <c r="C54" s="3">
        <v>23540</v>
      </c>
      <c r="D54" s="3">
        <v>3000</v>
      </c>
      <c r="E54" s="3">
        <v>4000</v>
      </c>
      <c r="F54" s="3"/>
      <c r="G54" s="3"/>
    </row>
    <row r="55" spans="1:7" x14ac:dyDescent="0.35">
      <c r="B55" s="3">
        <f>SUM(B22:B54)</f>
        <v>881650.2</v>
      </c>
      <c r="C55" s="3">
        <f t="shared" ref="C55" si="1">SUM(C22:C54)</f>
        <v>1156731</v>
      </c>
      <c r="D55" s="3">
        <f>SUM(D22:D54)</f>
        <v>1120000</v>
      </c>
      <c r="E55" s="3">
        <f>SUM(E22:E54)</f>
        <v>1446500</v>
      </c>
      <c r="F55" s="3"/>
      <c r="G55" s="3"/>
    </row>
    <row r="56" spans="1:7" x14ac:dyDescent="0.35">
      <c r="B56" s="3"/>
      <c r="C56" s="3"/>
      <c r="D56" s="3"/>
      <c r="E56" s="3"/>
      <c r="F56" s="3"/>
      <c r="G56" s="3"/>
    </row>
    <row r="57" spans="1:7" ht="26" x14ac:dyDescent="0.6">
      <c r="A57" s="8" t="s">
        <v>64</v>
      </c>
      <c r="B57" s="9"/>
      <c r="C57" s="9"/>
      <c r="D57" s="9"/>
      <c r="E57" s="9"/>
      <c r="G57" s="3"/>
    </row>
    <row r="58" spans="1:7" x14ac:dyDescent="0.35">
      <c r="A58" s="2" t="s">
        <v>1</v>
      </c>
      <c r="B58" s="2" t="s">
        <v>2</v>
      </c>
      <c r="C58" s="2"/>
      <c r="D58" s="2" t="s">
        <v>65</v>
      </c>
      <c r="E58" s="2" t="s">
        <v>66</v>
      </c>
      <c r="G58" s="3"/>
    </row>
    <row r="59" spans="1:7" x14ac:dyDescent="0.35">
      <c r="A59" s="1" t="s">
        <v>67</v>
      </c>
      <c r="B59" s="3">
        <f>B17-B55</f>
        <v>26504.290000000037</v>
      </c>
      <c r="C59" s="3">
        <f t="shared" ref="C59" si="2">C17-C55</f>
        <v>141874</v>
      </c>
      <c r="D59" s="3">
        <f>D17-D55</f>
        <v>-79600</v>
      </c>
      <c r="E59" s="3">
        <f>E17-E55</f>
        <v>-175500</v>
      </c>
      <c r="F59" s="3"/>
      <c r="G59" s="3"/>
    </row>
    <row r="60" spans="1:7" ht="15" thickBot="1" x14ac:dyDescent="0.4"/>
    <row r="61" spans="1:7" x14ac:dyDescent="0.35">
      <c r="A61" s="10" t="s">
        <v>68</v>
      </c>
      <c r="B61" s="11"/>
      <c r="C61" s="11"/>
      <c r="D61" s="11"/>
      <c r="E61" s="12"/>
    </row>
    <row r="62" spans="1:7" x14ac:dyDescent="0.35">
      <c r="A62" s="13"/>
      <c r="B62" s="14"/>
      <c r="C62" s="14"/>
      <c r="D62" s="14"/>
      <c r="E62" s="15"/>
    </row>
    <row r="63" spans="1:7" x14ac:dyDescent="0.35">
      <c r="A63" s="13"/>
      <c r="B63" s="14"/>
      <c r="C63" s="14"/>
      <c r="D63" s="14"/>
      <c r="E63" s="15"/>
    </row>
    <row r="64" spans="1:7" ht="37.5" customHeight="1" thickBot="1" x14ac:dyDescent="0.4">
      <c r="A64" s="16"/>
      <c r="B64" s="17"/>
      <c r="C64" s="17"/>
      <c r="D64" s="17"/>
      <c r="E64" s="18"/>
    </row>
  </sheetData>
  <mergeCells count="4">
    <mergeCell ref="A2:E2"/>
    <mergeCell ref="A19:E19"/>
    <mergeCell ref="A57:E57"/>
    <mergeCell ref="A61:E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Budsjett 2020</vt:lpstr>
    </vt:vector>
  </TitlesOfParts>
  <Company>Handelsbanken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nime01</dc:creator>
  <cp:lastModifiedBy>Julie Christiansen</cp:lastModifiedBy>
  <cp:lastPrinted>2019-09-17T20:04:39Z</cp:lastPrinted>
  <dcterms:created xsi:type="dcterms:W3CDTF">2019-09-17T17:26:08Z</dcterms:created>
  <dcterms:modified xsi:type="dcterms:W3CDTF">2019-09-17T20:05:24Z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