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lia\Desktop\"/>
    </mc:Choice>
  </mc:AlternateContent>
  <bookViews>
    <workbookView xWindow="0" yWindow="0" windowWidth="23040" windowHeight="9384" firstSheet="1" activeTab="2"/>
  </bookViews>
  <sheets>
    <sheet name="Budget" sheetId="1" state="hidden" r:id="rId1"/>
    <sheet name="Budget GA1" sheetId="3" r:id="rId2"/>
    <sheet name="Budget GA2" sheetId="2" r:id="rId3"/>
  </sheets>
  <definedNames>
    <definedName name="_xlnm.Print_Area" localSheetId="1">'Budget GA1'!$A$1:$H$47</definedName>
    <definedName name="_xlnm.Print_Area" localSheetId="2">'Budget GA2'!$A$1:$H$45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2" l="1"/>
  <c r="I34" i="2"/>
  <c r="J33" i="3"/>
  <c r="H43" i="2"/>
  <c r="I13" i="2"/>
  <c r="J11" i="3"/>
  <c r="I33" i="3"/>
  <c r="I11" i="3"/>
  <c r="H33" i="3"/>
  <c r="J37" i="3"/>
  <c r="I41" i="2" l="1"/>
  <c r="I45" i="2" s="1"/>
  <c r="J41" i="3"/>
  <c r="J47" i="3" s="1"/>
  <c r="E45" i="2"/>
  <c r="D45" i="2"/>
  <c r="C45" i="2"/>
  <c r="D38" i="2" l="1"/>
  <c r="C13" i="2"/>
  <c r="G37" i="3" l="1"/>
  <c r="G38" i="2"/>
  <c r="G34" i="2"/>
  <c r="G13" i="2" l="1"/>
  <c r="G41" i="2" s="1"/>
  <c r="G45" i="2" s="1"/>
  <c r="G33" i="3"/>
  <c r="G11" i="3"/>
  <c r="G41" i="3" l="1"/>
  <c r="G47" i="3" s="1"/>
  <c r="H34" i="2"/>
  <c r="H13" i="2"/>
  <c r="H37" i="3"/>
  <c r="H11" i="3"/>
  <c r="H41" i="2" l="1"/>
  <c r="H45" i="2" s="1"/>
  <c r="H41" i="3"/>
  <c r="H47" i="3" s="1"/>
  <c r="E37" i="3"/>
  <c r="F34" i="2"/>
  <c r="F28" i="3" l="1"/>
  <c r="E38" i="2" l="1"/>
  <c r="E34" i="2"/>
  <c r="E33" i="3"/>
  <c r="E11" i="3"/>
  <c r="F13" i="2"/>
  <c r="E13" i="2"/>
  <c r="F37" i="3"/>
  <c r="F11" i="3"/>
  <c r="E41" i="3" l="1"/>
  <c r="E47" i="3" s="1"/>
  <c r="E41" i="2"/>
  <c r="F41" i="2"/>
  <c r="F33" i="3"/>
  <c r="F41" i="3" s="1"/>
  <c r="F47" i="3" s="1"/>
  <c r="D13" i="2" l="1"/>
  <c r="R12" i="1" l="1"/>
  <c r="R38" i="1" l="1"/>
  <c r="R37" i="1"/>
  <c r="R35" i="1"/>
  <c r="R34" i="1"/>
  <c r="R30" i="1"/>
  <c r="R29" i="1"/>
  <c r="R28" i="1"/>
  <c r="R27" i="1"/>
  <c r="R26" i="1"/>
  <c r="R25" i="1"/>
  <c r="R24" i="1"/>
  <c r="R23" i="1"/>
  <c r="R22" i="1"/>
  <c r="R21" i="1"/>
  <c r="R16" i="1"/>
  <c r="R13" i="1"/>
  <c r="R11" i="1"/>
  <c r="R10" i="1"/>
  <c r="D37" i="3"/>
  <c r="D28" i="3"/>
  <c r="D32" i="2"/>
  <c r="D34" i="2" s="1"/>
  <c r="D11" i="3"/>
  <c r="N35" i="1"/>
  <c r="M35" i="1"/>
  <c r="L35" i="1"/>
  <c r="K35" i="1"/>
  <c r="J35" i="1"/>
  <c r="I35" i="1"/>
  <c r="H35" i="1"/>
  <c r="G35" i="1"/>
  <c r="F35" i="1"/>
  <c r="E35" i="1"/>
  <c r="D35" i="1"/>
  <c r="C35" i="1"/>
  <c r="C38" i="2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4" i="1"/>
  <c r="M34" i="1"/>
  <c r="L34" i="1"/>
  <c r="K34" i="1"/>
  <c r="J34" i="1"/>
  <c r="I34" i="1"/>
  <c r="H34" i="1"/>
  <c r="G34" i="1"/>
  <c r="F34" i="1"/>
  <c r="E34" i="1"/>
  <c r="D34" i="1"/>
  <c r="C34" i="1"/>
  <c r="N32" i="1"/>
  <c r="M32" i="1"/>
  <c r="L32" i="1"/>
  <c r="K32" i="1"/>
  <c r="J32" i="1"/>
  <c r="I32" i="1"/>
  <c r="H32" i="1"/>
  <c r="G32" i="1"/>
  <c r="F32" i="1"/>
  <c r="E32" i="1"/>
  <c r="D32" i="1"/>
  <c r="N31" i="1"/>
  <c r="M31" i="1"/>
  <c r="L31" i="1"/>
  <c r="K31" i="1"/>
  <c r="J31" i="1"/>
  <c r="I31" i="1"/>
  <c r="H31" i="1"/>
  <c r="G31" i="1"/>
  <c r="F31" i="1"/>
  <c r="E31" i="1"/>
  <c r="D31" i="1"/>
  <c r="N30" i="1"/>
  <c r="M30" i="1"/>
  <c r="L30" i="1"/>
  <c r="K30" i="1"/>
  <c r="J30" i="1"/>
  <c r="I30" i="1"/>
  <c r="H30" i="1"/>
  <c r="G30" i="1"/>
  <c r="F30" i="1"/>
  <c r="E30" i="1"/>
  <c r="D30" i="1"/>
  <c r="C32" i="1"/>
  <c r="C31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N27" i="1"/>
  <c r="M27" i="1"/>
  <c r="L27" i="1"/>
  <c r="K27" i="1"/>
  <c r="J27" i="1"/>
  <c r="I27" i="1"/>
  <c r="H27" i="1"/>
  <c r="G27" i="1"/>
  <c r="F27" i="1"/>
  <c r="E27" i="1"/>
  <c r="D27" i="1"/>
  <c r="N26" i="1"/>
  <c r="M26" i="1"/>
  <c r="L26" i="1"/>
  <c r="K26" i="1"/>
  <c r="J26" i="1"/>
  <c r="I26" i="1"/>
  <c r="H26" i="1"/>
  <c r="G26" i="1"/>
  <c r="F26" i="1"/>
  <c r="E26" i="1"/>
  <c r="D26" i="1"/>
  <c r="C28" i="1"/>
  <c r="C27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N22" i="1"/>
  <c r="M22" i="1"/>
  <c r="L22" i="1"/>
  <c r="K22" i="1"/>
  <c r="J22" i="1"/>
  <c r="I22" i="1"/>
  <c r="H22" i="1"/>
  <c r="G22" i="1"/>
  <c r="F22" i="1"/>
  <c r="E22" i="1"/>
  <c r="D22" i="1"/>
  <c r="C23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D41" i="2" l="1"/>
  <c r="C34" i="2"/>
  <c r="C41" i="2" s="1"/>
  <c r="C37" i="3"/>
  <c r="R39" i="1"/>
  <c r="P35" i="1"/>
  <c r="C33" i="3"/>
  <c r="R15" i="1"/>
  <c r="P16" i="1"/>
  <c r="P17" i="1"/>
  <c r="P18" i="1"/>
  <c r="P20" i="1"/>
  <c r="P21" i="1"/>
  <c r="P37" i="1"/>
  <c r="C11" i="3"/>
  <c r="G40" i="1"/>
  <c r="P19" i="1"/>
  <c r="R31" i="1"/>
  <c r="D30" i="3"/>
  <c r="R32" i="1" s="1"/>
  <c r="P26" i="1"/>
  <c r="E40" i="1"/>
  <c r="M40" i="1"/>
  <c r="P22" i="1"/>
  <c r="P28" i="1"/>
  <c r="P32" i="1"/>
  <c r="F40" i="1"/>
  <c r="N40" i="1"/>
  <c r="J40" i="1"/>
  <c r="P11" i="1"/>
  <c r="D40" i="1"/>
  <c r="L40" i="1"/>
  <c r="H40" i="1"/>
  <c r="P13" i="1"/>
  <c r="P14" i="1"/>
  <c r="P23" i="1"/>
  <c r="K40" i="1"/>
  <c r="P24" i="1"/>
  <c r="P25" i="1"/>
  <c r="P27" i="1"/>
  <c r="P29" i="1"/>
  <c r="P31" i="1"/>
  <c r="P34" i="1"/>
  <c r="P30" i="1"/>
  <c r="I40" i="1"/>
  <c r="P38" i="1"/>
  <c r="R36" i="1"/>
  <c r="C40" i="1"/>
  <c r="P10" i="1"/>
  <c r="C41" i="3" l="1"/>
  <c r="C47" i="3" s="1"/>
  <c r="P36" i="1"/>
  <c r="R33" i="1"/>
  <c r="R42" i="1" s="1"/>
  <c r="P39" i="1"/>
  <c r="D33" i="3"/>
  <c r="D41" i="3" s="1"/>
  <c r="D47" i="3" s="1"/>
  <c r="P33" i="1"/>
  <c r="P15" i="1"/>
  <c r="P42" i="1" l="1"/>
</calcChain>
</file>

<file path=xl/comments1.xml><?xml version="1.0" encoding="utf-8"?>
<comments xmlns="http://schemas.openxmlformats.org/spreadsheetml/2006/main">
  <authors>
    <author>tc={F3683110-DD6D-4B96-8AFA-AFA8E97E0B03}</author>
    <author>tc={25A04D37-7168-4E05-AEB8-284F83C65429}</author>
    <author>tc={10B14055-2D18-4BF2-A9EA-173FBEF946E2}</author>
  </authors>
  <commentList>
    <comment ref="J10" authorId="0" shapeId="0">
      <text>
        <r>
          <rPr>
            <sz val="11"/>
            <color indexed="8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eon-hyra mark vid byte av elskåp</t>
        </r>
      </text>
    </comment>
    <comment ref="H15" authorId="1" shapeId="0">
      <text>
        <r>
          <rPr>
            <sz val="11"/>
            <color indexed="8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2
019 faktura från Oscar H 13000 kr</t>
        </r>
      </text>
    </comment>
    <comment ref="J19" authorId="2" shapeId="0">
      <text>
        <r>
          <rPr>
            <sz val="11"/>
            <color indexed="8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hemsida</t>
        </r>
      </text>
    </comment>
  </commentList>
</comments>
</file>

<file path=xl/comments2.xml><?xml version="1.0" encoding="utf-8"?>
<comments xmlns="http://schemas.openxmlformats.org/spreadsheetml/2006/main">
  <authors>
    <author>tc={91671445-B5CF-43F2-9271-15DC3695E17F}</author>
    <author>tc={9764E1E7-4E6B-4D3C-913E-8D24FF65AAC2}</author>
    <author>tc={1D880A24-4523-4C72-8A61-4C4661F92F15}</author>
  </authors>
  <commentList>
    <comment ref="G12" authorId="0" shapeId="0">
      <text>
        <r>
          <rPr>
            <sz val="11"/>
            <color indexed="8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Var är den reserverade reavinsskatten?</t>
        </r>
      </text>
    </comment>
    <comment ref="G20" authorId="1" shapeId="0">
      <text>
        <r>
          <rPr>
            <sz val="11"/>
            <color indexed="8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Mina Natur</t>
        </r>
      </text>
    </comment>
    <comment ref="G28" authorId="2" shapeId="0">
      <text>
        <r>
          <rPr>
            <sz val="11"/>
            <color indexed="8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Legal Identity Identifier 149 kr</t>
        </r>
      </text>
    </comment>
  </commentList>
</comments>
</file>

<file path=xl/sharedStrings.xml><?xml version="1.0" encoding="utf-8"?>
<sst xmlns="http://schemas.openxmlformats.org/spreadsheetml/2006/main" count="249" uniqueCount="133">
  <si>
    <t>Företagsnamn</t>
  </si>
  <si>
    <t>SKIPÅS SAMFÄLLIGHETSFÖRENING</t>
  </si>
  <si>
    <t>Organisationsnummer</t>
  </si>
  <si>
    <t>716407-8003</t>
  </si>
  <si>
    <t>Valuta</t>
  </si>
  <si>
    <t>kr</t>
  </si>
  <si>
    <t>Budgetnamn</t>
  </si>
  <si>
    <t>Belopp för intäkter ska fyllas i som positiva värden och kostnader som negativa värden.</t>
  </si>
  <si>
    <t>Fyll i beloppen i kr, inte tkr.</t>
  </si>
  <si>
    <t>Konto</t>
  </si>
  <si>
    <t>Beskrivning</t>
  </si>
  <si>
    <t>3010</t>
  </si>
  <si>
    <t>Medlemsavgifter</t>
  </si>
  <si>
    <t>3012</t>
  </si>
  <si>
    <t>Kommunalt bidrag</t>
  </si>
  <si>
    <t>3020</t>
  </si>
  <si>
    <t>Förnyelse och underhåll</t>
  </si>
  <si>
    <t>3999</t>
  </si>
  <si>
    <t>Övriga rörelseintäkter</t>
  </si>
  <si>
    <t>5010</t>
  </si>
  <si>
    <t>El</t>
  </si>
  <si>
    <t>5020</t>
  </si>
  <si>
    <t>Vatten och avlopp</t>
  </si>
  <si>
    <t>5030</t>
  </si>
  <si>
    <t>Pooldrift</t>
  </si>
  <si>
    <t>5040</t>
  </si>
  <si>
    <t>Renhållning och sotning</t>
  </si>
  <si>
    <t>5060</t>
  </si>
  <si>
    <t>Underhåll</t>
  </si>
  <si>
    <t>5400</t>
  </si>
  <si>
    <t>5510</t>
  </si>
  <si>
    <t>5520</t>
  </si>
  <si>
    <t>6120</t>
  </si>
  <si>
    <t>Årsmöteskostnader</t>
  </si>
  <si>
    <t>6130</t>
  </si>
  <si>
    <t>Internet</t>
  </si>
  <si>
    <t>6310</t>
  </si>
  <si>
    <t>Företagsförsäkringar</t>
  </si>
  <si>
    <t>6530</t>
  </si>
  <si>
    <t>Redovisningstjänster</t>
  </si>
  <si>
    <t>6570</t>
  </si>
  <si>
    <t>Bankkostnader</t>
  </si>
  <si>
    <t>6580</t>
  </si>
  <si>
    <t>Advokat- och rättegångskostnader</t>
  </si>
  <si>
    <t>7010</t>
  </si>
  <si>
    <t>Styrelsearvoden</t>
  </si>
  <si>
    <t>7011</t>
  </si>
  <si>
    <t>Övriga löner</t>
  </si>
  <si>
    <t>7510</t>
  </si>
  <si>
    <t>Arbetsgivaravgifter 31,42 %</t>
  </si>
  <si>
    <t>8310</t>
  </si>
  <si>
    <t>Ränteintäkter från omsättningstillgångar</t>
  </si>
  <si>
    <t>8422</t>
  </si>
  <si>
    <t>Dröjsmålsräntor för leverantörsskulder</t>
  </si>
  <si>
    <t>8811</t>
  </si>
  <si>
    <t>Avsättning GA1</t>
  </si>
  <si>
    <t>8812</t>
  </si>
  <si>
    <t>Avsättning GA2</t>
  </si>
  <si>
    <t>Dimension</t>
  </si>
  <si>
    <t>Summa intäkter</t>
  </si>
  <si>
    <t>Summa kostnader</t>
  </si>
  <si>
    <t>Summa finansiella poster</t>
  </si>
  <si>
    <t>Budgeterat resultat</t>
  </si>
  <si>
    <t>Summa bokslutsdispositioner</t>
  </si>
  <si>
    <t>Budget 2018</t>
  </si>
  <si>
    <t>Grönområden</t>
  </si>
  <si>
    <t>REV</t>
  </si>
  <si>
    <t>Förbrukningsinventarier och förbrukningsmaterial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</si>
  <si>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</si>
  <si>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</si>
  <si>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</si>
  <si>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</si>
  <si>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</si>
  <si>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</si>
  <si>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</si>
  <si>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</si>
  <si>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</si>
  <si>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</si>
  <si>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</si>
  <si>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</si>
  <si>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Räkenskapsårets början</t>
  </si>
  <si>
    <t>Räkenskapsårets slut</t>
  </si>
  <si>
    <t>GA1 Anläggning + GA2 Vägar och grönområden</t>
  </si>
  <si>
    <t>Utfall 2017</t>
  </si>
  <si>
    <t>Reavinst aktieobligation (fastränteplacering)</t>
  </si>
  <si>
    <t>Budget 2019</t>
  </si>
  <si>
    <t>Utfall 2018</t>
  </si>
  <si>
    <t>Programvaror</t>
  </si>
  <si>
    <t>8390</t>
  </si>
  <si>
    <t>Reavinst/ersättning Trafikverket</t>
  </si>
  <si>
    <t>5420</t>
  </si>
  <si>
    <t>Förbrukningsmaterial</t>
  </si>
  <si>
    <t>5500</t>
  </si>
  <si>
    <t>Gatu- och vägkostnader</t>
  </si>
  <si>
    <t>8423</t>
  </si>
  <si>
    <t>Räntekostnader</t>
  </si>
  <si>
    <t>Ej uppdaterad!!!!</t>
  </si>
  <si>
    <t>7331</t>
  </si>
  <si>
    <t>Bilersättning</t>
  </si>
  <si>
    <t>GA:1 Anläggning</t>
  </si>
  <si>
    <t>GA:2 Väg, skog och grönområden</t>
  </si>
  <si>
    <t>Avsättning GA:2</t>
  </si>
  <si>
    <t>Från underhållsfond (byte värmepumpar)</t>
  </si>
  <si>
    <t>Från balanserat resultat</t>
  </si>
  <si>
    <t>Avsättning GA:1</t>
  </si>
  <si>
    <t>Resultatrapport  2019 och budget 2020</t>
  </si>
  <si>
    <t>Budget 2020</t>
  </si>
  <si>
    <t>Utfall 2019</t>
  </si>
  <si>
    <t>6500</t>
  </si>
  <si>
    <t>6100</t>
  </si>
  <si>
    <t>Kontorsmateriel</t>
  </si>
  <si>
    <t>Övriga externa tjänster</t>
  </si>
  <si>
    <t>7521</t>
  </si>
  <si>
    <t>Arbetsgivaravgifter 31,42%</t>
  </si>
  <si>
    <t>Avgifter löner (arb giv avg 10,21%)</t>
  </si>
  <si>
    <t>3410</t>
  </si>
  <si>
    <t>Skogsprodukter</t>
  </si>
  <si>
    <t>Soc. och andra avgifter</t>
  </si>
  <si>
    <t>Renhållning</t>
  </si>
  <si>
    <t>Övriga arvoden</t>
  </si>
  <si>
    <t>Resultat GA:1 före bokslutsdisposition</t>
  </si>
  <si>
    <t>3596</t>
  </si>
  <si>
    <t>Påminnelseavgift</t>
  </si>
  <si>
    <t>Bokslutsdispositioner</t>
  </si>
  <si>
    <t>Årets resultat GA:1</t>
  </si>
  <si>
    <t>Årets resultat GA:2</t>
  </si>
  <si>
    <t>Resultat GA:2 för bokslustsdisposition</t>
  </si>
  <si>
    <t>Budget 2021</t>
  </si>
  <si>
    <t>Vid höjning</t>
  </si>
  <si>
    <t>Utfall 2020</t>
  </si>
  <si>
    <t>Resultatrapport  2020 och budget 2021</t>
  </si>
  <si>
    <t>Arvode skötselgrupp</t>
  </si>
  <si>
    <t>(staket)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</si>
</sst>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mmdd"/>
  </numFmts>
  <fonts count="8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Protection="1">
      <protection locked="0" hidden="1"/>
    </xf>
    <xf numFmtId="0" fontId="0" fillId="2" borderId="0" xfId="0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3" borderId="0" xfId="0" applyNumberFormat="1" applyFont="1" applyFill="1" applyAlignment="1">
      <alignment horizontal="right" wrapText="1"/>
    </xf>
    <xf numFmtId="0" fontId="0" fillId="3" borderId="0" xfId="0" applyFill="1" applyProtection="1">
      <protection locked="0" hidden="1"/>
    </xf>
    <xf numFmtId="3" fontId="1" fillId="3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" fontId="0" fillId="0" borderId="1" xfId="0" applyNumberFormat="1" applyBorder="1" applyAlignment="1">
      <alignment horizontal="right"/>
    </xf>
    <xf numFmtId="3" fontId="1" fillId="0" borderId="0" xfId="0" applyNumberFormat="1" applyFont="1" applyAlignment="1">
      <alignment horizontal="right" wrapText="1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49" fontId="0" fillId="0" borderId="1" xfId="0" applyNumberFormat="1" applyBorder="1"/>
    <xf numFmtId="0" fontId="0" fillId="0" borderId="1" xfId="0" applyBorder="1"/>
    <xf numFmtId="3" fontId="0" fillId="3" borderId="1" xfId="0" applyNumberForma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49" fontId="1" fillId="0" borderId="0" xfId="0" applyNumberFormat="1" applyFont="1"/>
    <xf numFmtId="3" fontId="1" fillId="4" borderId="0" xfId="0" applyNumberFormat="1" applyFont="1" applyFill="1" applyAlignment="1">
      <alignment horizontal="right"/>
    </xf>
    <xf numFmtId="1" fontId="0" fillId="0" borderId="0" xfId="0" applyNumberFormat="1"/>
    <xf numFmtId="1" fontId="2" fillId="0" borderId="0" xfId="0" applyNumberFormat="1" applyFont="1"/>
    <xf numFmtId="1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/>
    </xf>
    <xf numFmtId="3" fontId="3" fillId="0" borderId="0" xfId="0" applyNumberFormat="1" applyFont="1" applyAlignment="1">
      <alignment horizontal="left"/>
    </xf>
    <xf numFmtId="49" fontId="0" fillId="0" borderId="1" xfId="0" quotePrefix="1" applyNumberFormat="1" applyBorder="1"/>
    <xf numFmtId="49" fontId="1" fillId="0" borderId="1" xfId="0" applyNumberFormat="1" applyFont="1" applyBorder="1"/>
    <xf numFmtId="1" fontId="1" fillId="0" borderId="1" xfId="0" applyNumberFormat="1" applyFont="1" applyBorder="1"/>
    <xf numFmtId="1" fontId="0" fillId="0" borderId="1" xfId="0" applyNumberFormat="1" applyBorder="1"/>
    <xf numFmtId="49" fontId="0" fillId="0" borderId="0" xfId="0" applyNumberFormat="1" applyBorder="1"/>
    <xf numFmtId="0" fontId="0" fillId="0" borderId="0" xfId="0" applyBorder="1"/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49" fontId="0" fillId="0" borderId="2" xfId="0" applyNumberFormat="1" applyBorder="1"/>
    <xf numFmtId="3" fontId="0" fillId="0" borderId="2" xfId="0" applyNumberFormat="1" applyBorder="1" applyAlignment="1">
      <alignment horizontal="right"/>
    </xf>
    <xf numFmtId="1" fontId="0" fillId="0" borderId="2" xfId="0" applyNumberFormat="1" applyBorder="1"/>
    <xf numFmtId="0" fontId="1" fillId="0" borderId="1" xfId="0" applyFont="1" applyBorder="1" applyAlignment="1">
      <alignment horizontal="left"/>
    </xf>
    <xf numFmtId="49" fontId="0" fillId="0" borderId="3" xfId="0" applyNumberFormat="1" applyBorder="1"/>
    <xf numFmtId="3" fontId="0" fillId="0" borderId="3" xfId="0" applyNumberFormat="1" applyBorder="1" applyAlignment="1">
      <alignment horizontal="right"/>
    </xf>
    <xf numFmtId="49" fontId="0" fillId="0" borderId="0" xfId="0" applyNumberFormat="1" applyFont="1"/>
    <xf numFmtId="0" fontId="5" fillId="2" borderId="0" xfId="0" applyFont="1" applyFill="1" applyAlignment="1">
      <alignment horizontal="left"/>
    </xf>
    <xf numFmtId="3" fontId="0" fillId="0" borderId="4" xfId="0" applyNumberFormat="1" applyBorder="1" applyAlignment="1">
      <alignment horizontal="righ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0" fillId="0" borderId="5" xfId="0" applyNumberForma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Protection="1">
      <protection locked="0" hidden="1"/>
    </xf>
    <xf numFmtId="3" fontId="6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Åke Brodén" id="{3C4062A9-CF5D-435C-861E-C42A20D39D57}" userId="107092732756e53a" providerId="Windows Live"/>
  <person displayName="Madelen Rossköld" id="{D404D80C-BD00-4E37-B43E-8871A18D2D55}" userId="a333e37eb1e828b0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0" dT="2021-03-11T13:21:08.97" personId="{D404D80C-BD00-4E37-B43E-8871A18D2D55}" id="{F3683110-DD6D-4B96-8AFA-AFA8E97E0B03}">
    <text>eon-hyra mark vid byte av elskåp</text>
  </threadedComment>
  <threadedComment ref="H15" dT="2020-01-28T11:57:53.65" personId="{3C4062A9-CF5D-435C-861E-C42A20D39D57}" id="{25A04D37-7168-4E05-AEB8-284F83C65429}">
    <text>2
019 faktura från Oscar H 13000 kr</text>
  </threadedComment>
  <threadedComment ref="J19" dT="2021-03-11T13:22:53.06" personId="{D404D80C-BD00-4E37-B43E-8871A18D2D55}" id="{10B14055-2D18-4BF2-A9EA-173FBEF946E2}">
    <text>hemsida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12" dT="2020-01-22T18:02:22.02" personId="{3C4062A9-CF5D-435C-861E-C42A20D39D57}" id="{91671445-B5CF-43F2-9271-15DC3695E17F}">
    <text>Var är den reserverade reavinsskatten?</text>
  </threadedComment>
  <threadedComment ref="G20" dT="2020-01-28T12:19:20.55" personId="{3C4062A9-CF5D-435C-861E-C42A20D39D57}" id="{9764E1E7-4E6B-4D3C-913E-8D24FF65AAC2}">
    <text>Mina Natur</text>
  </threadedComment>
  <threadedComment ref="G28" dT="2020-01-28T12:18:37.49" personId="{3C4062A9-CF5D-435C-861E-C42A20D39D57}" id="{1D880A24-4523-4C72-8A61-4C4661F92F15}">
    <text>Legal Identity Identifier 149 kr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opLeftCell="B1" zoomScaleNormal="100" workbookViewId="0">
      <selection activeCell="R4" sqref="R4"/>
    </sheetView>
  </sheetViews>
  <sheetFormatPr defaultRowHeight="14.4" x14ac:dyDescent="0.3"/>
  <cols>
    <col min="1" max="1" width="26.5546875" style="1" customWidth="1" collapsed="1"/>
    <col min="2" max="2" width="52.21875" style="1" bestFit="1" customWidth="1" collapsed="1"/>
    <col min="3" max="15" width="0" style="3" hidden="1" customWidth="1" collapsed="1"/>
    <col min="16" max="29" width="8" style="3" collapsed="1"/>
  </cols>
  <sheetData>
    <row r="1" spans="1:19" x14ac:dyDescent="0.3">
      <c r="A1" t="s">
        <v>0</v>
      </c>
      <c r="B1" s="4" t="s">
        <v>1</v>
      </c>
    </row>
    <row r="2" spans="1:19" x14ac:dyDescent="0.3">
      <c r="A2" t="s">
        <v>2</v>
      </c>
      <c r="B2" s="4" t="s">
        <v>3</v>
      </c>
      <c r="F2" t="s">
        <v>7</v>
      </c>
    </row>
    <row r="3" spans="1:19" x14ac:dyDescent="0.3">
      <c r="A3" t="s">
        <v>80</v>
      </c>
      <c r="B3" s="2">
        <v>43101</v>
      </c>
      <c r="F3" t="s">
        <v>8</v>
      </c>
    </row>
    <row r="4" spans="1:19" ht="33.6" x14ac:dyDescent="0.65">
      <c r="A4" t="s">
        <v>81</v>
      </c>
      <c r="B4" s="2">
        <v>43465</v>
      </c>
      <c r="P4" s="29"/>
      <c r="Q4" s="28"/>
      <c r="R4" s="30" t="s">
        <v>96</v>
      </c>
    </row>
    <row r="5" spans="1:19" x14ac:dyDescent="0.3">
      <c r="A5" t="s">
        <v>4</v>
      </c>
      <c r="B5" s="4" t="s">
        <v>5</v>
      </c>
    </row>
    <row r="6" spans="1:19" x14ac:dyDescent="0.3">
      <c r="A6" t="s">
        <v>6</v>
      </c>
      <c r="B6" s="7" t="s">
        <v>64</v>
      </c>
    </row>
    <row r="7" spans="1:19" ht="28.8" x14ac:dyDescent="0.3">
      <c r="A7" t="s">
        <v>58</v>
      </c>
      <c r="B7" s="7" t="s">
        <v>82</v>
      </c>
      <c r="C7" s="3">
        <v>2017</v>
      </c>
      <c r="P7" s="16" t="s">
        <v>83</v>
      </c>
      <c r="R7" s="11" t="s">
        <v>64</v>
      </c>
    </row>
    <row r="8" spans="1:19" x14ac:dyDescent="0.3">
      <c r="A8" s="5" t="s">
        <v>9</v>
      </c>
      <c r="B8" s="5" t="s">
        <v>10</v>
      </c>
      <c r="C8" s="15" t="s">
        <v>68</v>
      </c>
      <c r="D8" s="15" t="s">
        <v>69</v>
      </c>
      <c r="E8" s="15" t="s">
        <v>70</v>
      </c>
      <c r="F8" s="15" t="s">
        <v>71</v>
      </c>
      <c r="G8" s="15" t="s">
        <v>72</v>
      </c>
      <c r="H8" s="15" t="s">
        <v>73</v>
      </c>
      <c r="I8" s="15" t="s">
        <v>74</v>
      </c>
      <c r="J8" s="15" t="s">
        <v>75</v>
      </c>
      <c r="K8" s="15" t="s">
        <v>76</v>
      </c>
      <c r="L8" s="15" t="s">
        <v>77</v>
      </c>
      <c r="M8" s="15" t="s">
        <v>78</v>
      </c>
      <c r="N8" s="15" t="s">
        <v>79</v>
      </c>
      <c r="O8" s="17"/>
      <c r="P8" s="18"/>
      <c r="Q8" s="17"/>
      <c r="R8" s="21"/>
    </row>
    <row r="9" spans="1:19" s="6" customFormat="1" hidden="1" x14ac:dyDescent="0.3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R9" s="12"/>
    </row>
    <row r="10" spans="1:19" x14ac:dyDescent="0.3">
      <c r="A10" s="1" t="s">
        <v>11</v>
      </c>
      <c r="B10" t="s">
        <v>12</v>
      </c>
      <c r="C10" s="3" t="e">
        <f>'Budget GA1'!#REF!+'Budget GA2'!#REF!</f>
        <v>#REF!</v>
      </c>
      <c r="D10" s="3" t="e">
        <f>'Budget GA1'!#REF!+'Budget GA2'!#REF!</f>
        <v>#REF!</v>
      </c>
      <c r="E10" s="3" t="e">
        <f>'Budget GA1'!#REF!+'Budget GA2'!#REF!</f>
        <v>#REF!</v>
      </c>
      <c r="F10" s="3" t="e">
        <f>'Budget GA1'!#REF!+'Budget GA2'!#REF!</f>
        <v>#REF!</v>
      </c>
      <c r="G10" s="3" t="e">
        <f>'Budget GA1'!#REF!+'Budget GA2'!#REF!</f>
        <v>#REF!</v>
      </c>
      <c r="H10" s="3" t="e">
        <f>'Budget GA1'!#REF!+'Budget GA2'!#REF!</f>
        <v>#REF!</v>
      </c>
      <c r="I10" s="3" t="e">
        <f>'Budget GA1'!#REF!+'Budget GA2'!#REF!</f>
        <v>#REF!</v>
      </c>
      <c r="J10" s="3" t="e">
        <f>'Budget GA1'!#REF!+'Budget GA2'!#REF!</f>
        <v>#REF!</v>
      </c>
      <c r="K10" s="3" t="e">
        <f>'Budget GA1'!#REF!+'Budget GA2'!#REF!</f>
        <v>#REF!</v>
      </c>
      <c r="L10" s="3" t="e">
        <f>'Budget GA1'!#REF!+'Budget GA2'!#REF!</f>
        <v>#REF!</v>
      </c>
      <c r="M10" s="3" t="e">
        <f>'Budget GA1'!#REF!+'Budget GA2'!#REF!</f>
        <v>#REF!</v>
      </c>
      <c r="N10" s="3" t="e">
        <f>'Budget GA1'!#REF!+'Budget GA2'!#REF!</f>
        <v>#REF!</v>
      </c>
      <c r="P10" s="3" t="e">
        <f t="shared" ref="P10:P38" si="0">SUM(C10:O10)</f>
        <v>#REF!</v>
      </c>
      <c r="R10" s="8">
        <f>'Budget GA1'!D7+'Budget GA2'!D7</f>
        <v>470080</v>
      </c>
      <c r="S10" s="10"/>
    </row>
    <row r="11" spans="1:19" x14ac:dyDescent="0.3">
      <c r="A11" s="1" t="s">
        <v>13</v>
      </c>
      <c r="B11" t="s">
        <v>14</v>
      </c>
      <c r="C11" s="3" t="e">
        <f>'Budget GA2'!#REF!</f>
        <v>#REF!</v>
      </c>
      <c r="D11" s="3" t="e">
        <f>'Budget GA2'!#REF!</f>
        <v>#REF!</v>
      </c>
      <c r="E11" s="3" t="e">
        <f>'Budget GA2'!#REF!</f>
        <v>#REF!</v>
      </c>
      <c r="F11" s="3" t="e">
        <f>'Budget GA2'!#REF!</f>
        <v>#REF!</v>
      </c>
      <c r="G11" s="3" t="e">
        <f>'Budget GA2'!#REF!</f>
        <v>#REF!</v>
      </c>
      <c r="H11" s="3" t="e">
        <f>'Budget GA2'!#REF!</f>
        <v>#REF!</v>
      </c>
      <c r="I11" s="3" t="e">
        <f>'Budget GA2'!#REF!</f>
        <v>#REF!</v>
      </c>
      <c r="J11" s="3" t="e">
        <f>'Budget GA2'!#REF!</f>
        <v>#REF!</v>
      </c>
      <c r="K11" s="3" t="e">
        <f>'Budget GA2'!#REF!</f>
        <v>#REF!</v>
      </c>
      <c r="L11" s="3" t="e">
        <f>'Budget GA2'!#REF!</f>
        <v>#REF!</v>
      </c>
      <c r="M11" s="3" t="e">
        <f>'Budget GA2'!#REF!</f>
        <v>#REF!</v>
      </c>
      <c r="N11" s="3" t="e">
        <f>'Budget GA2'!#REF!</f>
        <v>#REF!</v>
      </c>
      <c r="P11" s="3" t="e">
        <f t="shared" si="0"/>
        <v>#REF!</v>
      </c>
      <c r="R11" s="8">
        <f>'Budget GA2'!D8</f>
        <v>5000</v>
      </c>
      <c r="S11" s="10"/>
    </row>
    <row r="12" spans="1:19" x14ac:dyDescent="0.3">
      <c r="B12" t="s">
        <v>84</v>
      </c>
      <c r="R12" s="8">
        <f>'Budget GA2'!D36</f>
        <v>80000</v>
      </c>
      <c r="S12" s="10"/>
    </row>
    <row r="13" spans="1:19" x14ac:dyDescent="0.3">
      <c r="A13" s="1" t="s">
        <v>15</v>
      </c>
      <c r="B13" t="s">
        <v>16</v>
      </c>
      <c r="C13" s="3" t="e">
        <f>'Budget GA1'!#REF!+'Budget GA2'!#REF!</f>
        <v>#REF!</v>
      </c>
      <c r="D13" s="3" t="e">
        <f>'Budget GA1'!#REF!+'Budget GA2'!#REF!</f>
        <v>#REF!</v>
      </c>
      <c r="E13" s="3" t="e">
        <f>'Budget GA1'!#REF!+'Budget GA2'!#REF!</f>
        <v>#REF!</v>
      </c>
      <c r="F13" s="3" t="e">
        <f>'Budget GA1'!#REF!+'Budget GA2'!#REF!</f>
        <v>#REF!</v>
      </c>
      <c r="G13" s="3" t="e">
        <f>'Budget GA1'!#REF!+'Budget GA2'!#REF!</f>
        <v>#REF!</v>
      </c>
      <c r="H13" s="3" t="e">
        <f>'Budget GA1'!#REF!+'Budget GA2'!#REF!</f>
        <v>#REF!</v>
      </c>
      <c r="I13" s="3" t="e">
        <f>'Budget GA1'!#REF!+'Budget GA2'!#REF!</f>
        <v>#REF!</v>
      </c>
      <c r="J13" s="3" t="e">
        <f>'Budget GA1'!#REF!+'Budget GA2'!#REF!</f>
        <v>#REF!</v>
      </c>
      <c r="K13" s="3" t="e">
        <f>'Budget GA1'!#REF!+'Budget GA2'!#REF!</f>
        <v>#REF!</v>
      </c>
      <c r="L13" s="3" t="e">
        <f>'Budget GA1'!#REF!+'Budget GA2'!#REF!</f>
        <v>#REF!</v>
      </c>
      <c r="M13" s="3" t="e">
        <f>'Budget GA1'!#REF!+'Budget GA2'!#REF!</f>
        <v>#REF!</v>
      </c>
      <c r="N13" s="3" t="e">
        <f>'Budget GA1'!#REF!+'Budget GA2'!#REF!</f>
        <v>#REF!</v>
      </c>
      <c r="P13" s="3" t="e">
        <f t="shared" si="0"/>
        <v>#REF!</v>
      </c>
      <c r="R13" s="8">
        <f>'Budget GA1'!D8+'Budget GA2'!D9</f>
        <v>60930</v>
      </c>
      <c r="S13" s="10"/>
    </row>
    <row r="14" spans="1:19" x14ac:dyDescent="0.3">
      <c r="A14" s="1" t="s">
        <v>17</v>
      </c>
      <c r="B14" t="s">
        <v>18</v>
      </c>
      <c r="C14" s="3" t="e">
        <f>'Budget GA1'!#REF!+'Budget GA2'!#REF!</f>
        <v>#REF!</v>
      </c>
      <c r="D14" s="3" t="e">
        <f>'Budget GA1'!#REF!+'Budget GA2'!#REF!</f>
        <v>#REF!</v>
      </c>
      <c r="E14" s="3" t="e">
        <f>'Budget GA1'!#REF!+'Budget GA2'!#REF!</f>
        <v>#REF!</v>
      </c>
      <c r="F14" s="3" t="e">
        <f>'Budget GA1'!#REF!+'Budget GA2'!#REF!</f>
        <v>#REF!</v>
      </c>
      <c r="G14" s="3" t="e">
        <f>'Budget GA1'!#REF!+'Budget GA2'!#REF!</f>
        <v>#REF!</v>
      </c>
      <c r="H14" s="3" t="e">
        <f>'Budget GA1'!#REF!+'Budget GA2'!#REF!</f>
        <v>#REF!</v>
      </c>
      <c r="I14" s="3" t="e">
        <f>'Budget GA1'!#REF!+'Budget GA2'!#REF!</f>
        <v>#REF!</v>
      </c>
      <c r="J14" s="3" t="e">
        <f>'Budget GA1'!#REF!+'Budget GA2'!#REF!</f>
        <v>#REF!</v>
      </c>
      <c r="K14" s="3" t="e">
        <f>'Budget GA1'!#REF!+'Budget GA2'!#REF!</f>
        <v>#REF!</v>
      </c>
      <c r="L14" s="3" t="e">
        <f>'Budget GA1'!#REF!+'Budget GA2'!#REF!</f>
        <v>#REF!</v>
      </c>
      <c r="M14" s="3" t="e">
        <f>'Budget GA1'!#REF!+'Budget GA2'!#REF!</f>
        <v>#REF!</v>
      </c>
      <c r="N14" s="3" t="e">
        <f>'Budget GA1'!#REF!+'Budget GA2'!#REF!</f>
        <v>#REF!</v>
      </c>
      <c r="P14" s="3" t="e">
        <f t="shared" si="0"/>
        <v>#REF!</v>
      </c>
      <c r="R14" s="10"/>
      <c r="S14" s="10"/>
    </row>
    <row r="15" spans="1:19" x14ac:dyDescent="0.3">
      <c r="A15" s="1" t="s">
        <v>59</v>
      </c>
      <c r="B15"/>
      <c r="P15" s="9" t="e">
        <f>SUM(P10:P14)</f>
        <v>#REF!</v>
      </c>
      <c r="R15" s="14">
        <f>SUM(R10:R14)</f>
        <v>616010</v>
      </c>
      <c r="S15" s="10"/>
    </row>
    <row r="16" spans="1:19" x14ac:dyDescent="0.3">
      <c r="A16" s="1" t="s">
        <v>19</v>
      </c>
      <c r="B16" t="s">
        <v>20</v>
      </c>
      <c r="C16" s="3" t="e">
        <f>'Budget GA1'!#REF!</f>
        <v>#REF!</v>
      </c>
      <c r="D16" s="3" t="e">
        <f>'Budget GA1'!#REF!</f>
        <v>#REF!</v>
      </c>
      <c r="E16" s="3" t="e">
        <f>'Budget GA1'!#REF!</f>
        <v>#REF!</v>
      </c>
      <c r="F16" s="3" t="e">
        <f>'Budget GA1'!#REF!</f>
        <v>#REF!</v>
      </c>
      <c r="G16" s="3" t="e">
        <f>'Budget GA1'!#REF!</f>
        <v>#REF!</v>
      </c>
      <c r="H16" s="3" t="e">
        <f>'Budget GA1'!#REF!</f>
        <v>#REF!</v>
      </c>
      <c r="I16" s="3" t="e">
        <f>'Budget GA1'!#REF!</f>
        <v>#REF!</v>
      </c>
      <c r="J16" s="3" t="e">
        <f>'Budget GA1'!#REF!</f>
        <v>#REF!</v>
      </c>
      <c r="K16" s="3" t="e">
        <f>'Budget GA1'!#REF!</f>
        <v>#REF!</v>
      </c>
      <c r="L16" s="3" t="e">
        <f>'Budget GA1'!#REF!</f>
        <v>#REF!</v>
      </c>
      <c r="M16" s="3" t="e">
        <f>'Budget GA1'!#REF!</f>
        <v>#REF!</v>
      </c>
      <c r="N16" s="3" t="e">
        <f>'Budget GA1'!#REF!</f>
        <v>#REF!</v>
      </c>
      <c r="P16" s="3" t="e">
        <f t="shared" si="0"/>
        <v>#REF!</v>
      </c>
      <c r="R16" s="8">
        <f>'Budget GA1'!D13</f>
        <v>-67000</v>
      </c>
      <c r="S16" s="10"/>
    </row>
    <row r="17" spans="1:19" x14ac:dyDescent="0.3">
      <c r="A17" s="1" t="s">
        <v>21</v>
      </c>
      <c r="B17" t="s">
        <v>22</v>
      </c>
      <c r="C17" s="3" t="e">
        <f>'Budget GA1'!#REF!</f>
        <v>#REF!</v>
      </c>
      <c r="D17" s="3" t="e">
        <f>'Budget GA1'!#REF!</f>
        <v>#REF!</v>
      </c>
      <c r="E17" s="3" t="e">
        <f>'Budget GA1'!#REF!</f>
        <v>#REF!</v>
      </c>
      <c r="F17" s="3" t="e">
        <f>'Budget GA1'!#REF!</f>
        <v>#REF!</v>
      </c>
      <c r="G17" s="3" t="e">
        <f>'Budget GA1'!#REF!</f>
        <v>#REF!</v>
      </c>
      <c r="H17" s="3" t="e">
        <f>'Budget GA1'!#REF!</f>
        <v>#REF!</v>
      </c>
      <c r="I17" s="3" t="e">
        <f>'Budget GA1'!#REF!</f>
        <v>#REF!</v>
      </c>
      <c r="J17" s="3" t="e">
        <f>'Budget GA1'!#REF!</f>
        <v>#REF!</v>
      </c>
      <c r="K17" s="3" t="e">
        <f>'Budget GA1'!#REF!</f>
        <v>#REF!</v>
      </c>
      <c r="L17" s="3" t="e">
        <f>'Budget GA1'!#REF!</f>
        <v>#REF!</v>
      </c>
      <c r="M17" s="3" t="e">
        <f>'Budget GA1'!#REF!</f>
        <v>#REF!</v>
      </c>
      <c r="N17" s="3" t="e">
        <f>'Budget GA1'!#REF!</f>
        <v>#REF!</v>
      </c>
      <c r="P17" s="3" t="e">
        <f t="shared" si="0"/>
        <v>#REF!</v>
      </c>
      <c r="R17" s="8">
        <v>-20000</v>
      </c>
      <c r="S17" s="10"/>
    </row>
    <row r="18" spans="1:19" x14ac:dyDescent="0.3">
      <c r="A18" s="1" t="s">
        <v>23</v>
      </c>
      <c r="B18" t="s">
        <v>24</v>
      </c>
      <c r="C18" s="3" t="e">
        <f>'Budget GA1'!#REF!</f>
        <v>#REF!</v>
      </c>
      <c r="D18" s="3" t="e">
        <f>'Budget GA1'!#REF!</f>
        <v>#REF!</v>
      </c>
      <c r="E18" s="3" t="e">
        <f>'Budget GA1'!#REF!</f>
        <v>#REF!</v>
      </c>
      <c r="F18" s="3" t="e">
        <f>'Budget GA1'!#REF!</f>
        <v>#REF!</v>
      </c>
      <c r="G18" s="3" t="e">
        <f>'Budget GA1'!#REF!</f>
        <v>#REF!</v>
      </c>
      <c r="H18" s="3" t="e">
        <f>'Budget GA1'!#REF!</f>
        <v>#REF!</v>
      </c>
      <c r="I18" s="3" t="e">
        <f>'Budget GA1'!#REF!</f>
        <v>#REF!</v>
      </c>
      <c r="J18" s="3" t="e">
        <f>'Budget GA1'!#REF!</f>
        <v>#REF!</v>
      </c>
      <c r="K18" s="3" t="e">
        <f>'Budget GA1'!#REF!</f>
        <v>#REF!</v>
      </c>
      <c r="L18" s="3" t="e">
        <f>'Budget GA1'!#REF!</f>
        <v>#REF!</v>
      </c>
      <c r="M18" s="3" t="e">
        <f>'Budget GA1'!#REF!</f>
        <v>#REF!</v>
      </c>
      <c r="N18" s="3" t="e">
        <f>'Budget GA1'!#REF!</f>
        <v>#REF!</v>
      </c>
      <c r="P18" s="3" t="e">
        <f t="shared" si="0"/>
        <v>#REF!</v>
      </c>
      <c r="R18" s="8">
        <v>-50000</v>
      </c>
      <c r="S18" s="10"/>
    </row>
    <row r="19" spans="1:19" x14ac:dyDescent="0.3">
      <c r="A19" s="1" t="s">
        <v>25</v>
      </c>
      <c r="B19" t="s">
        <v>26</v>
      </c>
      <c r="C19" s="3" t="e">
        <f>'Budget GA1'!#REF!</f>
        <v>#REF!</v>
      </c>
      <c r="D19" s="3" t="e">
        <f>'Budget GA1'!#REF!</f>
        <v>#REF!</v>
      </c>
      <c r="E19" s="3" t="e">
        <f>'Budget GA1'!#REF!</f>
        <v>#REF!</v>
      </c>
      <c r="F19" s="3" t="e">
        <f>'Budget GA1'!#REF!</f>
        <v>#REF!</v>
      </c>
      <c r="G19" s="3" t="e">
        <f>'Budget GA1'!#REF!</f>
        <v>#REF!</v>
      </c>
      <c r="H19" s="3" t="e">
        <f>'Budget GA1'!#REF!</f>
        <v>#REF!</v>
      </c>
      <c r="I19" s="3" t="e">
        <f>'Budget GA1'!#REF!</f>
        <v>#REF!</v>
      </c>
      <c r="J19" s="3" t="e">
        <f>'Budget GA1'!#REF!</f>
        <v>#REF!</v>
      </c>
      <c r="K19" s="3" t="e">
        <f>'Budget GA1'!#REF!</f>
        <v>#REF!</v>
      </c>
      <c r="L19" s="3" t="e">
        <f>'Budget GA1'!#REF!</f>
        <v>#REF!</v>
      </c>
      <c r="M19" s="3" t="e">
        <f>'Budget GA1'!#REF!</f>
        <v>#REF!</v>
      </c>
      <c r="N19" s="3" t="e">
        <f>'Budget GA1'!#REF!</f>
        <v>#REF!</v>
      </c>
      <c r="P19" s="3" t="e">
        <f t="shared" si="0"/>
        <v>#REF!</v>
      </c>
      <c r="R19" s="8">
        <v>-5000</v>
      </c>
      <c r="S19" s="10"/>
    </row>
    <row r="20" spans="1:19" x14ac:dyDescent="0.3">
      <c r="A20" s="1" t="s">
        <v>27</v>
      </c>
      <c r="B20" t="s">
        <v>28</v>
      </c>
      <c r="C20" s="3" t="e">
        <f>'Budget GA1'!#REF!</f>
        <v>#REF!</v>
      </c>
      <c r="D20" s="3" t="e">
        <f>'Budget GA1'!#REF!</f>
        <v>#REF!</v>
      </c>
      <c r="E20" s="3" t="e">
        <f>'Budget GA1'!#REF!</f>
        <v>#REF!</v>
      </c>
      <c r="F20" s="3" t="e">
        <f>'Budget GA1'!#REF!</f>
        <v>#REF!</v>
      </c>
      <c r="G20" s="3" t="e">
        <f>'Budget GA1'!#REF!</f>
        <v>#REF!</v>
      </c>
      <c r="H20" s="3" t="e">
        <f>'Budget GA1'!#REF!</f>
        <v>#REF!</v>
      </c>
      <c r="I20" s="3" t="e">
        <f>'Budget GA1'!#REF!</f>
        <v>#REF!</v>
      </c>
      <c r="J20" s="3" t="e">
        <f>'Budget GA1'!#REF!</f>
        <v>#REF!</v>
      </c>
      <c r="K20" s="3" t="e">
        <f>'Budget GA1'!#REF!</f>
        <v>#REF!</v>
      </c>
      <c r="L20" s="3" t="e">
        <f>'Budget GA1'!#REF!</f>
        <v>#REF!</v>
      </c>
      <c r="M20" s="3" t="e">
        <f>'Budget GA1'!#REF!</f>
        <v>#REF!</v>
      </c>
      <c r="N20" s="3" t="e">
        <f>'Budget GA1'!#REF!</f>
        <v>#REF!</v>
      </c>
      <c r="P20" s="3" t="e">
        <f t="shared" si="0"/>
        <v>#REF!</v>
      </c>
      <c r="R20" s="8">
        <v>-100000</v>
      </c>
      <c r="S20" s="10"/>
    </row>
    <row r="21" spans="1:19" x14ac:dyDescent="0.3">
      <c r="A21" s="1" t="s">
        <v>29</v>
      </c>
      <c r="B21" t="s">
        <v>67</v>
      </c>
      <c r="C21" s="3" t="e">
        <f>'Budget GA1'!#REF!</f>
        <v>#REF!</v>
      </c>
      <c r="D21" s="3" t="e">
        <f>'Budget GA1'!#REF!</f>
        <v>#REF!</v>
      </c>
      <c r="E21" s="3" t="e">
        <f>'Budget GA1'!#REF!</f>
        <v>#REF!</v>
      </c>
      <c r="F21" s="3" t="e">
        <f>'Budget GA1'!#REF!</f>
        <v>#REF!</v>
      </c>
      <c r="G21" s="3" t="e">
        <f>'Budget GA1'!#REF!</f>
        <v>#REF!</v>
      </c>
      <c r="H21" s="3" t="e">
        <f>'Budget GA1'!#REF!</f>
        <v>#REF!</v>
      </c>
      <c r="I21" s="3" t="e">
        <f>'Budget GA1'!#REF!</f>
        <v>#REF!</v>
      </c>
      <c r="J21" s="3" t="e">
        <f>'Budget GA1'!#REF!</f>
        <v>#REF!</v>
      </c>
      <c r="K21" s="3" t="e">
        <f>'Budget GA1'!#REF!</f>
        <v>#REF!</v>
      </c>
      <c r="L21" s="3" t="e">
        <f>'Budget GA1'!#REF!</f>
        <v>#REF!</v>
      </c>
      <c r="M21" s="3" t="e">
        <f>'Budget GA1'!#REF!</f>
        <v>#REF!</v>
      </c>
      <c r="N21" s="3" t="e">
        <f>'Budget GA1'!#REF!</f>
        <v>#REF!</v>
      </c>
      <c r="P21" s="3" t="e">
        <f t="shared" si="0"/>
        <v>#REF!</v>
      </c>
      <c r="R21" s="8">
        <f>'Budget GA1'!D18</f>
        <v>-9000</v>
      </c>
      <c r="S21" s="10"/>
    </row>
    <row r="22" spans="1:19" x14ac:dyDescent="0.3">
      <c r="A22" s="1" t="s">
        <v>30</v>
      </c>
      <c r="B22" t="s">
        <v>65</v>
      </c>
      <c r="C22" s="3" t="e">
        <f>'Budget GA2'!#REF!</f>
        <v>#REF!</v>
      </c>
      <c r="D22" s="3" t="e">
        <f>'Budget GA2'!#REF!</f>
        <v>#REF!</v>
      </c>
      <c r="E22" s="3" t="e">
        <f>'Budget GA2'!#REF!</f>
        <v>#REF!</v>
      </c>
      <c r="F22" s="3" t="e">
        <f>'Budget GA2'!#REF!</f>
        <v>#REF!</v>
      </c>
      <c r="G22" s="3" t="e">
        <f>'Budget GA2'!#REF!</f>
        <v>#REF!</v>
      </c>
      <c r="H22" s="3" t="e">
        <f>'Budget GA2'!#REF!</f>
        <v>#REF!</v>
      </c>
      <c r="I22" s="3" t="e">
        <f>'Budget GA2'!#REF!</f>
        <v>#REF!</v>
      </c>
      <c r="J22" s="3" t="e">
        <f>'Budget GA2'!#REF!</f>
        <v>#REF!</v>
      </c>
      <c r="K22" s="3" t="e">
        <f>'Budget GA2'!#REF!</f>
        <v>#REF!</v>
      </c>
      <c r="L22" s="3" t="e">
        <f>'Budget GA2'!#REF!</f>
        <v>#REF!</v>
      </c>
      <c r="M22" s="3" t="e">
        <f>'Budget GA2'!#REF!</f>
        <v>#REF!</v>
      </c>
      <c r="N22" s="3" t="e">
        <f>'Budget GA2'!#REF!</f>
        <v>#REF!</v>
      </c>
      <c r="P22" s="3" t="e">
        <f t="shared" si="0"/>
        <v>#REF!</v>
      </c>
      <c r="R22" s="8">
        <f>'Budget GA2'!D20</f>
        <v>-200000</v>
      </c>
      <c r="S22" s="10"/>
    </row>
    <row r="23" spans="1:19" x14ac:dyDescent="0.3">
      <c r="A23" s="1" t="s">
        <v>31</v>
      </c>
      <c r="B23" t="s">
        <v>66</v>
      </c>
      <c r="C23" s="3" t="e">
        <f>'Budget GA2'!#REF!</f>
        <v>#REF!</v>
      </c>
      <c r="D23" s="3" t="e">
        <f>'Budget GA2'!#REF!</f>
        <v>#REF!</v>
      </c>
      <c r="E23" s="3" t="e">
        <f>'Budget GA2'!#REF!</f>
        <v>#REF!</v>
      </c>
      <c r="F23" s="3" t="e">
        <f>'Budget GA2'!#REF!</f>
        <v>#REF!</v>
      </c>
      <c r="G23" s="3" t="e">
        <f>'Budget GA2'!#REF!</f>
        <v>#REF!</v>
      </c>
      <c r="H23" s="3" t="e">
        <f>'Budget GA2'!#REF!</f>
        <v>#REF!</v>
      </c>
      <c r="I23" s="3" t="e">
        <f>'Budget GA2'!#REF!</f>
        <v>#REF!</v>
      </c>
      <c r="J23" s="3" t="e">
        <f>'Budget GA2'!#REF!</f>
        <v>#REF!</v>
      </c>
      <c r="K23" s="3" t="e">
        <f>'Budget GA2'!#REF!</f>
        <v>#REF!</v>
      </c>
      <c r="L23" s="3" t="e">
        <f>'Budget GA2'!#REF!</f>
        <v>#REF!</v>
      </c>
      <c r="M23" s="3" t="e">
        <f>'Budget GA2'!#REF!</f>
        <v>#REF!</v>
      </c>
      <c r="N23" s="3" t="e">
        <f>'Budget GA2'!#REF!</f>
        <v>#REF!</v>
      </c>
      <c r="P23" s="3" t="e">
        <f t="shared" si="0"/>
        <v>#REF!</v>
      </c>
      <c r="R23" s="8">
        <f>'Budget GA2'!D21</f>
        <v>-1200</v>
      </c>
      <c r="S23" s="10"/>
    </row>
    <row r="24" spans="1:19" x14ac:dyDescent="0.3">
      <c r="A24" s="1" t="s">
        <v>32</v>
      </c>
      <c r="B24" t="s">
        <v>33</v>
      </c>
      <c r="C24" s="3" t="e">
        <f>'Budget GA1'!#REF!+'Budget GA2'!#REF!</f>
        <v>#REF!</v>
      </c>
      <c r="D24" s="3" t="e">
        <f>'Budget GA1'!#REF!+'Budget GA2'!#REF!</f>
        <v>#REF!</v>
      </c>
      <c r="E24" s="3" t="e">
        <f>'Budget GA1'!#REF!+'Budget GA2'!#REF!</f>
        <v>#REF!</v>
      </c>
      <c r="F24" s="3" t="e">
        <f>'Budget GA1'!#REF!+'Budget GA2'!#REF!</f>
        <v>#REF!</v>
      </c>
      <c r="G24" s="3" t="e">
        <f>'Budget GA1'!#REF!+'Budget GA2'!#REF!</f>
        <v>#REF!</v>
      </c>
      <c r="H24" s="3" t="e">
        <f>'Budget GA1'!#REF!+'Budget GA2'!#REF!</f>
        <v>#REF!</v>
      </c>
      <c r="I24" s="3" t="e">
        <f>'Budget GA1'!#REF!+'Budget GA2'!#REF!</f>
        <v>#REF!</v>
      </c>
      <c r="J24" s="3" t="e">
        <f>'Budget GA1'!#REF!+'Budget GA2'!#REF!</f>
        <v>#REF!</v>
      </c>
      <c r="K24" s="3" t="e">
        <f>'Budget GA1'!#REF!+'Budget GA2'!#REF!</f>
        <v>#REF!</v>
      </c>
      <c r="L24" s="3" t="e">
        <f>'Budget GA1'!#REF!+'Budget GA2'!#REF!</f>
        <v>#REF!</v>
      </c>
      <c r="M24" s="3" t="e">
        <f>'Budget GA1'!#REF!+'Budget GA2'!#REF!</f>
        <v>#REF!</v>
      </c>
      <c r="N24" s="3" t="e">
        <f>'Budget GA1'!#REF!+'Budget GA2'!#REF!</f>
        <v>#REF!</v>
      </c>
      <c r="P24" s="3" t="e">
        <f t="shared" si="0"/>
        <v>#REF!</v>
      </c>
      <c r="R24" s="8">
        <f>'Budget GA1'!D21+'Budget GA2'!D23</f>
        <v>-4400</v>
      </c>
      <c r="S24" s="10"/>
    </row>
    <row r="25" spans="1:19" x14ac:dyDescent="0.3">
      <c r="A25" s="1" t="s">
        <v>34</v>
      </c>
      <c r="B25" t="s">
        <v>35</v>
      </c>
      <c r="C25" s="3" t="e">
        <f>'Budget GA1'!#REF!+'Budget GA2'!#REF!</f>
        <v>#REF!</v>
      </c>
      <c r="D25" s="3" t="e">
        <f>'Budget GA1'!#REF!+'Budget GA2'!#REF!</f>
        <v>#REF!</v>
      </c>
      <c r="E25" s="3" t="e">
        <f>'Budget GA1'!#REF!+'Budget GA2'!#REF!</f>
        <v>#REF!</v>
      </c>
      <c r="F25" s="3" t="e">
        <f>'Budget GA1'!#REF!+'Budget GA2'!#REF!</f>
        <v>#REF!</v>
      </c>
      <c r="G25" s="3" t="e">
        <f>'Budget GA1'!#REF!+'Budget GA2'!#REF!</f>
        <v>#REF!</v>
      </c>
      <c r="H25" s="3" t="e">
        <f>'Budget GA1'!#REF!+'Budget GA2'!#REF!</f>
        <v>#REF!</v>
      </c>
      <c r="I25" s="3" t="e">
        <f>'Budget GA1'!#REF!+'Budget GA2'!#REF!</f>
        <v>#REF!</v>
      </c>
      <c r="J25" s="3" t="e">
        <f>'Budget GA1'!#REF!+'Budget GA2'!#REF!</f>
        <v>#REF!</v>
      </c>
      <c r="K25" s="3" t="e">
        <f>'Budget GA1'!#REF!+'Budget GA2'!#REF!</f>
        <v>#REF!</v>
      </c>
      <c r="L25" s="3" t="e">
        <f>'Budget GA1'!#REF!+'Budget GA2'!#REF!</f>
        <v>#REF!</v>
      </c>
      <c r="M25" s="3" t="e">
        <f>'Budget GA1'!#REF!+'Budget GA2'!#REF!</f>
        <v>#REF!</v>
      </c>
      <c r="N25" s="3" t="e">
        <f>'Budget GA1'!#REF!+'Budget GA2'!#REF!</f>
        <v>#REF!</v>
      </c>
      <c r="P25" s="3" t="e">
        <f t="shared" si="0"/>
        <v>#REF!</v>
      </c>
      <c r="R25" s="8">
        <f>'Budget GA1'!D22+'Budget GA2'!D24</f>
        <v>-5100</v>
      </c>
      <c r="S25" s="10"/>
    </row>
    <row r="26" spans="1:19" x14ac:dyDescent="0.3">
      <c r="A26" s="1" t="s">
        <v>36</v>
      </c>
      <c r="B26" t="s">
        <v>37</v>
      </c>
      <c r="C26" s="3" t="e">
        <f>'Budget GA1'!#REF!+'Budget GA2'!#REF!</f>
        <v>#REF!</v>
      </c>
      <c r="D26" s="3" t="e">
        <f>'Budget GA1'!#REF!+'Budget GA2'!#REF!</f>
        <v>#REF!</v>
      </c>
      <c r="E26" s="3" t="e">
        <f>'Budget GA1'!#REF!+'Budget GA2'!#REF!</f>
        <v>#REF!</v>
      </c>
      <c r="F26" s="3" t="e">
        <f>'Budget GA1'!#REF!+'Budget GA2'!#REF!</f>
        <v>#REF!</v>
      </c>
      <c r="G26" s="3" t="e">
        <f>'Budget GA1'!#REF!+'Budget GA2'!#REF!</f>
        <v>#REF!</v>
      </c>
      <c r="H26" s="3" t="e">
        <f>'Budget GA1'!#REF!+'Budget GA2'!#REF!</f>
        <v>#REF!</v>
      </c>
      <c r="I26" s="3" t="e">
        <f>'Budget GA1'!#REF!+'Budget GA2'!#REF!</f>
        <v>#REF!</v>
      </c>
      <c r="J26" s="3" t="e">
        <f>'Budget GA1'!#REF!+'Budget GA2'!#REF!</f>
        <v>#REF!</v>
      </c>
      <c r="K26" s="3" t="e">
        <f>'Budget GA1'!#REF!+'Budget GA2'!#REF!</f>
        <v>#REF!</v>
      </c>
      <c r="L26" s="3" t="e">
        <f>'Budget GA1'!#REF!+'Budget GA2'!#REF!</f>
        <v>#REF!</v>
      </c>
      <c r="M26" s="3" t="e">
        <f>'Budget GA1'!#REF!+'Budget GA2'!#REF!</f>
        <v>#REF!</v>
      </c>
      <c r="N26" s="3" t="e">
        <f>'Budget GA1'!#REF!+'Budget GA2'!#REF!</f>
        <v>#REF!</v>
      </c>
      <c r="P26" s="3" t="e">
        <f t="shared" si="0"/>
        <v>#REF!</v>
      </c>
      <c r="R26" s="8">
        <f>'Budget GA1'!D23+'Budget GA2'!D25</f>
        <v>-4200</v>
      </c>
      <c r="S26" s="10"/>
    </row>
    <row r="27" spans="1:19" x14ac:dyDescent="0.3">
      <c r="A27" s="1" t="s">
        <v>38</v>
      </c>
      <c r="B27" t="s">
        <v>39</v>
      </c>
      <c r="C27" s="3" t="e">
        <f>'Budget GA1'!#REF!+'Budget GA2'!#REF!</f>
        <v>#REF!</v>
      </c>
      <c r="D27" s="3" t="e">
        <f>'Budget GA1'!#REF!+'Budget GA2'!#REF!</f>
        <v>#REF!</v>
      </c>
      <c r="E27" s="3" t="e">
        <f>'Budget GA1'!#REF!+'Budget GA2'!#REF!</f>
        <v>#REF!</v>
      </c>
      <c r="F27" s="3" t="e">
        <f>'Budget GA1'!#REF!+'Budget GA2'!#REF!</f>
        <v>#REF!</v>
      </c>
      <c r="G27" s="3" t="e">
        <f>'Budget GA1'!#REF!+'Budget GA2'!#REF!</f>
        <v>#REF!</v>
      </c>
      <c r="H27" s="3" t="e">
        <f>'Budget GA1'!#REF!+'Budget GA2'!#REF!</f>
        <v>#REF!</v>
      </c>
      <c r="I27" s="3" t="e">
        <f>'Budget GA1'!#REF!+'Budget GA2'!#REF!</f>
        <v>#REF!</v>
      </c>
      <c r="J27" s="3" t="e">
        <f>'Budget GA1'!#REF!+'Budget GA2'!#REF!</f>
        <v>#REF!</v>
      </c>
      <c r="K27" s="3" t="e">
        <f>'Budget GA1'!#REF!+'Budget GA2'!#REF!</f>
        <v>#REF!</v>
      </c>
      <c r="L27" s="3" t="e">
        <f>'Budget GA1'!#REF!+'Budget GA2'!#REF!</f>
        <v>#REF!</v>
      </c>
      <c r="M27" s="3" t="e">
        <f>'Budget GA1'!#REF!+'Budget GA2'!#REF!</f>
        <v>#REF!</v>
      </c>
      <c r="N27" s="3" t="e">
        <f>'Budget GA1'!#REF!+'Budget GA2'!#REF!</f>
        <v>#REF!</v>
      </c>
      <c r="P27" s="3" t="e">
        <f t="shared" si="0"/>
        <v>#REF!</v>
      </c>
      <c r="R27" s="8">
        <f>'Budget GA1'!D24+'Budget GA2'!D27</f>
        <v>-6000</v>
      </c>
      <c r="S27" s="10"/>
    </row>
    <row r="28" spans="1:19" x14ac:dyDescent="0.3">
      <c r="A28" s="1" t="s">
        <v>40</v>
      </c>
      <c r="B28" t="s">
        <v>41</v>
      </c>
      <c r="C28" s="3" t="e">
        <f>'Budget GA1'!#REF!+'Budget GA2'!#REF!</f>
        <v>#REF!</v>
      </c>
      <c r="D28" s="3" t="e">
        <f>'Budget GA1'!#REF!+'Budget GA2'!#REF!</f>
        <v>#REF!</v>
      </c>
      <c r="E28" s="3" t="e">
        <f>'Budget GA1'!#REF!+'Budget GA2'!#REF!</f>
        <v>#REF!</v>
      </c>
      <c r="F28" s="3" t="e">
        <f>'Budget GA1'!#REF!+'Budget GA2'!#REF!</f>
        <v>#REF!</v>
      </c>
      <c r="G28" s="3" t="e">
        <f>'Budget GA1'!#REF!+'Budget GA2'!#REF!</f>
        <v>#REF!</v>
      </c>
      <c r="H28" s="3" t="e">
        <f>'Budget GA1'!#REF!+'Budget GA2'!#REF!</f>
        <v>#REF!</v>
      </c>
      <c r="I28" s="3" t="e">
        <f>'Budget GA1'!#REF!+'Budget GA2'!#REF!</f>
        <v>#REF!</v>
      </c>
      <c r="J28" s="3" t="e">
        <f>'Budget GA1'!#REF!+'Budget GA2'!#REF!</f>
        <v>#REF!</v>
      </c>
      <c r="K28" s="3" t="e">
        <f>'Budget GA1'!#REF!+'Budget GA2'!#REF!</f>
        <v>#REF!</v>
      </c>
      <c r="L28" s="3" t="e">
        <f>'Budget GA1'!#REF!+'Budget GA2'!#REF!</f>
        <v>#REF!</v>
      </c>
      <c r="M28" s="3" t="e">
        <f>'Budget GA1'!#REF!+'Budget GA2'!#REF!</f>
        <v>#REF!</v>
      </c>
      <c r="N28" s="3" t="e">
        <f>'Budget GA1'!#REF!+'Budget GA2'!#REF!</f>
        <v>#REF!</v>
      </c>
      <c r="P28" s="3" t="e">
        <f t="shared" si="0"/>
        <v>#REF!</v>
      </c>
      <c r="R28" s="8">
        <f>'Budget GA1'!D25+'Budget GA2'!D28</f>
        <v>-1500</v>
      </c>
      <c r="S28" s="10"/>
    </row>
    <row r="29" spans="1:19" x14ac:dyDescent="0.3">
      <c r="A29" s="1" t="s">
        <v>42</v>
      </c>
      <c r="B29" t="s">
        <v>43</v>
      </c>
      <c r="C29" s="3" t="e">
        <f>'Budget GA1'!#REF!</f>
        <v>#REF!</v>
      </c>
      <c r="D29" s="3" t="e">
        <f>'Budget GA1'!#REF!</f>
        <v>#REF!</v>
      </c>
      <c r="E29" s="3" t="e">
        <f>'Budget GA1'!#REF!</f>
        <v>#REF!</v>
      </c>
      <c r="F29" s="3" t="e">
        <f>'Budget GA1'!#REF!</f>
        <v>#REF!</v>
      </c>
      <c r="G29" s="3" t="e">
        <f>'Budget GA1'!#REF!</f>
        <v>#REF!</v>
      </c>
      <c r="H29" s="3" t="e">
        <f>'Budget GA1'!#REF!</f>
        <v>#REF!</v>
      </c>
      <c r="I29" s="3" t="e">
        <f>'Budget GA1'!#REF!</f>
        <v>#REF!</v>
      </c>
      <c r="J29" s="3" t="e">
        <f>'Budget GA1'!#REF!</f>
        <v>#REF!</v>
      </c>
      <c r="K29" s="3" t="e">
        <f>'Budget GA1'!#REF!</f>
        <v>#REF!</v>
      </c>
      <c r="L29" s="3" t="e">
        <f>'Budget GA1'!#REF!</f>
        <v>#REF!</v>
      </c>
      <c r="M29" s="3" t="e">
        <f>'Budget GA1'!#REF!</f>
        <v>#REF!</v>
      </c>
      <c r="N29" s="3" t="e">
        <f>'Budget GA1'!#REF!</f>
        <v>#REF!</v>
      </c>
      <c r="P29" s="3" t="e">
        <f t="shared" si="0"/>
        <v>#REF!</v>
      </c>
      <c r="R29" s="8">
        <f>'Budget GA1'!D26+'Budget GA2'!D29</f>
        <v>-5000</v>
      </c>
      <c r="S29" s="10"/>
    </row>
    <row r="30" spans="1:19" x14ac:dyDescent="0.3">
      <c r="A30" s="1" t="s">
        <v>44</v>
      </c>
      <c r="B30" t="s">
        <v>45</v>
      </c>
      <c r="C30" s="3" t="e">
        <f>'Budget GA1'!#REF!+'Budget GA2'!#REF!</f>
        <v>#REF!</v>
      </c>
      <c r="D30" s="3" t="e">
        <f>'Budget GA1'!#REF!+'Budget GA2'!#REF!</f>
        <v>#REF!</v>
      </c>
      <c r="E30" s="3" t="e">
        <f>'Budget GA1'!#REF!+'Budget GA2'!#REF!</f>
        <v>#REF!</v>
      </c>
      <c r="F30" s="3" t="e">
        <f>'Budget GA1'!#REF!+'Budget GA2'!#REF!</f>
        <v>#REF!</v>
      </c>
      <c r="G30" s="3" t="e">
        <f>'Budget GA1'!#REF!+'Budget GA2'!#REF!</f>
        <v>#REF!</v>
      </c>
      <c r="H30" s="3" t="e">
        <f>'Budget GA1'!#REF!+'Budget GA2'!#REF!</f>
        <v>#REF!</v>
      </c>
      <c r="I30" s="3" t="e">
        <f>'Budget GA1'!#REF!+'Budget GA2'!#REF!</f>
        <v>#REF!</v>
      </c>
      <c r="J30" s="3" t="e">
        <f>'Budget GA1'!#REF!+'Budget GA2'!#REF!</f>
        <v>#REF!</v>
      </c>
      <c r="K30" s="3" t="e">
        <f>'Budget GA1'!#REF!+'Budget GA2'!#REF!</f>
        <v>#REF!</v>
      </c>
      <c r="L30" s="3" t="e">
        <f>'Budget GA1'!#REF!+'Budget GA2'!#REF!</f>
        <v>#REF!</v>
      </c>
      <c r="M30" s="3" t="e">
        <f>'Budget GA1'!#REF!+'Budget GA2'!#REF!</f>
        <v>#REF!</v>
      </c>
      <c r="N30" s="3" t="e">
        <f>'Budget GA1'!#REF!+'Budget GA2'!#REF!</f>
        <v>#REF!</v>
      </c>
      <c r="P30" s="3" t="e">
        <f t="shared" si="0"/>
        <v>#REF!</v>
      </c>
      <c r="R30" s="8">
        <f>'Budget GA1'!D27+'Budget GA2'!D30</f>
        <v>-55000</v>
      </c>
      <c r="S30" s="10"/>
    </row>
    <row r="31" spans="1:19" x14ac:dyDescent="0.3">
      <c r="A31" s="1" t="s">
        <v>46</v>
      </c>
      <c r="B31" t="s">
        <v>47</v>
      </c>
      <c r="C31" s="3" t="e">
        <f>'Budget GA1'!#REF!+'Budget GA2'!#REF!</f>
        <v>#REF!</v>
      </c>
      <c r="D31" s="3" t="e">
        <f>'Budget GA1'!#REF!+'Budget GA2'!#REF!</f>
        <v>#REF!</v>
      </c>
      <c r="E31" s="3" t="e">
        <f>'Budget GA1'!#REF!+'Budget GA2'!#REF!</f>
        <v>#REF!</v>
      </c>
      <c r="F31" s="3" t="e">
        <f>'Budget GA1'!#REF!+'Budget GA2'!#REF!</f>
        <v>#REF!</v>
      </c>
      <c r="G31" s="3" t="e">
        <f>'Budget GA1'!#REF!+'Budget GA2'!#REF!</f>
        <v>#REF!</v>
      </c>
      <c r="H31" s="3" t="e">
        <f>'Budget GA1'!#REF!+'Budget GA2'!#REF!</f>
        <v>#REF!</v>
      </c>
      <c r="I31" s="3" t="e">
        <f>'Budget GA1'!#REF!+'Budget GA2'!#REF!</f>
        <v>#REF!</v>
      </c>
      <c r="J31" s="3" t="e">
        <f>'Budget GA1'!#REF!+'Budget GA2'!#REF!</f>
        <v>#REF!</v>
      </c>
      <c r="K31" s="3" t="e">
        <f>'Budget GA1'!#REF!+'Budget GA2'!#REF!</f>
        <v>#REF!</v>
      </c>
      <c r="L31" s="3" t="e">
        <f>'Budget GA1'!#REF!+'Budget GA2'!#REF!</f>
        <v>#REF!</v>
      </c>
      <c r="M31" s="3" t="e">
        <f>'Budget GA1'!#REF!+'Budget GA2'!#REF!</f>
        <v>#REF!</v>
      </c>
      <c r="N31" s="3" t="e">
        <f>'Budget GA1'!#REF!+'Budget GA2'!#REF!</f>
        <v>#REF!</v>
      </c>
      <c r="P31" s="3" t="e">
        <f t="shared" si="0"/>
        <v>#REF!</v>
      </c>
      <c r="R31" s="8">
        <f>'Budget GA1'!D28+'Budget GA2'!D31</f>
        <v>-61000</v>
      </c>
      <c r="S31" s="10"/>
    </row>
    <row r="32" spans="1:19" x14ac:dyDescent="0.3">
      <c r="A32" s="1" t="s">
        <v>48</v>
      </c>
      <c r="B32" t="s">
        <v>49</v>
      </c>
      <c r="C32" s="3" t="e">
        <f>'Budget GA1'!#REF!+'Budget GA2'!#REF!</f>
        <v>#REF!</v>
      </c>
      <c r="D32" s="3" t="e">
        <f>'Budget GA1'!#REF!+'Budget GA2'!#REF!</f>
        <v>#REF!</v>
      </c>
      <c r="E32" s="3" t="e">
        <f>'Budget GA1'!#REF!+'Budget GA2'!#REF!</f>
        <v>#REF!</v>
      </c>
      <c r="F32" s="3" t="e">
        <f>'Budget GA1'!#REF!+'Budget GA2'!#REF!</f>
        <v>#REF!</v>
      </c>
      <c r="G32" s="3" t="e">
        <f>'Budget GA1'!#REF!+'Budget GA2'!#REF!</f>
        <v>#REF!</v>
      </c>
      <c r="H32" s="3" t="e">
        <f>'Budget GA1'!#REF!+'Budget GA2'!#REF!</f>
        <v>#REF!</v>
      </c>
      <c r="I32" s="3" t="e">
        <f>'Budget GA1'!#REF!+'Budget GA2'!#REF!</f>
        <v>#REF!</v>
      </c>
      <c r="J32" s="3" t="e">
        <f>'Budget GA1'!#REF!+'Budget GA2'!#REF!</f>
        <v>#REF!</v>
      </c>
      <c r="K32" s="3" t="e">
        <f>'Budget GA1'!#REF!+'Budget GA2'!#REF!</f>
        <v>#REF!</v>
      </c>
      <c r="L32" s="3" t="e">
        <f>'Budget GA1'!#REF!+'Budget GA2'!#REF!</f>
        <v>#REF!</v>
      </c>
      <c r="M32" s="3" t="e">
        <f>'Budget GA1'!#REF!+'Budget GA2'!#REF!</f>
        <v>#REF!</v>
      </c>
      <c r="N32" s="3" t="e">
        <f>'Budget GA1'!#REF!+'Budget GA2'!#REF!</f>
        <v>#REF!</v>
      </c>
      <c r="P32" s="3" t="e">
        <f t="shared" si="0"/>
        <v>#REF!</v>
      </c>
      <c r="R32" s="8">
        <f>'Budget GA1'!D30+'Budget GA2'!D32</f>
        <v>-36447.199999999997</v>
      </c>
      <c r="S32" s="10"/>
    </row>
    <row r="33" spans="1:19" x14ac:dyDescent="0.3">
      <c r="A33" s="1" t="s">
        <v>60</v>
      </c>
      <c r="B33"/>
      <c r="P33" s="9" t="e">
        <f>SUM(P16:P32)</f>
        <v>#REF!</v>
      </c>
      <c r="R33" s="14">
        <f>SUM(R16:R32)</f>
        <v>-630847.19999999995</v>
      </c>
      <c r="S33" s="10"/>
    </row>
    <row r="34" spans="1:19" x14ac:dyDescent="0.3">
      <c r="A34" s="1" t="s">
        <v>50</v>
      </c>
      <c r="B34" t="s">
        <v>51</v>
      </c>
      <c r="C34" s="3" t="e">
        <f>'Budget GA1'!#REF!+'Budget GA2'!#REF!</f>
        <v>#REF!</v>
      </c>
      <c r="D34" s="3" t="e">
        <f>'Budget GA1'!#REF!+'Budget GA2'!#REF!</f>
        <v>#REF!</v>
      </c>
      <c r="E34" s="3" t="e">
        <f>'Budget GA1'!#REF!+'Budget GA2'!#REF!</f>
        <v>#REF!</v>
      </c>
      <c r="F34" s="3" t="e">
        <f>'Budget GA1'!#REF!+'Budget GA2'!#REF!</f>
        <v>#REF!</v>
      </c>
      <c r="G34" s="3" t="e">
        <f>'Budget GA1'!#REF!+'Budget GA2'!#REF!</f>
        <v>#REF!</v>
      </c>
      <c r="H34" s="3" t="e">
        <f>'Budget GA1'!#REF!+'Budget GA2'!#REF!</f>
        <v>#REF!</v>
      </c>
      <c r="I34" s="3" t="e">
        <f>'Budget GA1'!#REF!+'Budget GA2'!#REF!</f>
        <v>#REF!</v>
      </c>
      <c r="J34" s="3" t="e">
        <f>'Budget GA1'!#REF!+'Budget GA2'!#REF!</f>
        <v>#REF!</v>
      </c>
      <c r="K34" s="3" t="e">
        <f>'Budget GA1'!#REF!+'Budget GA2'!#REF!</f>
        <v>#REF!</v>
      </c>
      <c r="L34" s="3" t="e">
        <f>'Budget GA1'!#REF!+'Budget GA2'!#REF!</f>
        <v>#REF!</v>
      </c>
      <c r="M34" s="3" t="e">
        <f>'Budget GA1'!#REF!+'Budget GA2'!#REF!</f>
        <v>#REF!</v>
      </c>
      <c r="N34" s="3" t="e">
        <f>'Budget GA1'!#REF!+'Budget GA2'!#REF!</f>
        <v>#REF!</v>
      </c>
      <c r="P34" s="3" t="e">
        <f t="shared" si="0"/>
        <v>#REF!</v>
      </c>
      <c r="R34" s="8">
        <f>'Budget GA2'!D35</f>
        <v>0</v>
      </c>
      <c r="S34" s="10"/>
    </row>
    <row r="35" spans="1:19" x14ac:dyDescent="0.3">
      <c r="A35" s="1" t="s">
        <v>52</v>
      </c>
      <c r="B35" t="s">
        <v>53</v>
      </c>
      <c r="C35" s="3" t="e">
        <f>'Budget GA1'!#REF!</f>
        <v>#REF!</v>
      </c>
      <c r="D35" s="3" t="e">
        <f>'Budget GA1'!#REF!</f>
        <v>#REF!</v>
      </c>
      <c r="E35" s="3" t="e">
        <f>'Budget GA1'!#REF!</f>
        <v>#REF!</v>
      </c>
      <c r="F35" s="3" t="e">
        <f>'Budget GA1'!#REF!</f>
        <v>#REF!</v>
      </c>
      <c r="G35" s="3" t="e">
        <f>'Budget GA1'!#REF!</f>
        <v>#REF!</v>
      </c>
      <c r="H35" s="3" t="e">
        <f>'Budget GA1'!#REF!</f>
        <v>#REF!</v>
      </c>
      <c r="I35" s="3" t="e">
        <f>'Budget GA1'!#REF!</f>
        <v>#REF!</v>
      </c>
      <c r="J35" s="3" t="e">
        <f>'Budget GA1'!#REF!</f>
        <v>#REF!</v>
      </c>
      <c r="K35" s="3" t="e">
        <f>'Budget GA1'!#REF!</f>
        <v>#REF!</v>
      </c>
      <c r="L35" s="3" t="e">
        <f>'Budget GA1'!#REF!</f>
        <v>#REF!</v>
      </c>
      <c r="M35" s="3" t="e">
        <f>'Budget GA1'!#REF!</f>
        <v>#REF!</v>
      </c>
      <c r="N35" s="3" t="e">
        <f>'Budget GA1'!#REF!</f>
        <v>#REF!</v>
      </c>
      <c r="P35" s="3" t="e">
        <f t="shared" si="0"/>
        <v>#REF!</v>
      </c>
      <c r="R35" s="8">
        <f>'Budget GA1'!D35</f>
        <v>0</v>
      </c>
      <c r="S35" s="10"/>
    </row>
    <row r="36" spans="1:19" x14ac:dyDescent="0.3">
      <c r="A36" s="1" t="s">
        <v>61</v>
      </c>
      <c r="B36"/>
      <c r="P36" s="9" t="e">
        <f>SUM(P34:P35)</f>
        <v>#REF!</v>
      </c>
      <c r="R36" s="14">
        <f>SUM(R34:R35)</f>
        <v>0</v>
      </c>
      <c r="S36" s="10"/>
    </row>
    <row r="37" spans="1:19" x14ac:dyDescent="0.3">
      <c r="A37" s="1" t="s">
        <v>54</v>
      </c>
      <c r="B37" t="s">
        <v>55</v>
      </c>
      <c r="C37" s="3" t="e">
        <f>'Budget GA1'!#REF!</f>
        <v>#REF!</v>
      </c>
      <c r="D37" s="3" t="e">
        <f>'Budget GA1'!#REF!</f>
        <v>#REF!</v>
      </c>
      <c r="E37" s="3" t="e">
        <f>'Budget GA1'!#REF!</f>
        <v>#REF!</v>
      </c>
      <c r="F37" s="3" t="e">
        <f>'Budget GA1'!#REF!</f>
        <v>#REF!</v>
      </c>
      <c r="G37" s="3" t="e">
        <f>'Budget GA1'!#REF!</f>
        <v>#REF!</v>
      </c>
      <c r="H37" s="3" t="e">
        <f>'Budget GA1'!#REF!</f>
        <v>#REF!</v>
      </c>
      <c r="I37" s="3" t="e">
        <f>'Budget GA1'!#REF!</f>
        <v>#REF!</v>
      </c>
      <c r="J37" s="3" t="e">
        <f>'Budget GA1'!#REF!</f>
        <v>#REF!</v>
      </c>
      <c r="K37" s="3" t="e">
        <f>'Budget GA1'!#REF!</f>
        <v>#REF!</v>
      </c>
      <c r="L37" s="3" t="e">
        <f>'Budget GA1'!#REF!</f>
        <v>#REF!</v>
      </c>
      <c r="M37" s="3" t="e">
        <f>'Budget GA1'!#REF!</f>
        <v>#REF!</v>
      </c>
      <c r="N37" s="3" t="e">
        <f>'Budget GA1'!#REF!</f>
        <v>#REF!</v>
      </c>
      <c r="P37" s="3" t="e">
        <f t="shared" si="0"/>
        <v>#REF!</v>
      </c>
      <c r="R37" s="10">
        <f>'Budget GA1'!D39</f>
        <v>-41200</v>
      </c>
    </row>
    <row r="38" spans="1:19" x14ac:dyDescent="0.3">
      <c r="A38" s="1" t="s">
        <v>56</v>
      </c>
      <c r="B38" t="s">
        <v>57</v>
      </c>
      <c r="C38" s="3" t="e">
        <f>'Budget GA2'!#REF!</f>
        <v>#REF!</v>
      </c>
      <c r="D38" s="3" t="e">
        <f>'Budget GA2'!#REF!</f>
        <v>#REF!</v>
      </c>
      <c r="E38" s="3" t="e">
        <f>'Budget GA2'!#REF!</f>
        <v>#REF!</v>
      </c>
      <c r="F38" s="3" t="e">
        <f>'Budget GA2'!#REF!</f>
        <v>#REF!</v>
      </c>
      <c r="G38" s="3" t="e">
        <f>'Budget GA2'!#REF!</f>
        <v>#REF!</v>
      </c>
      <c r="H38" s="3" t="e">
        <f>'Budget GA2'!#REF!</f>
        <v>#REF!</v>
      </c>
      <c r="I38" s="3" t="e">
        <f>'Budget GA2'!#REF!</f>
        <v>#REF!</v>
      </c>
      <c r="J38" s="3" t="e">
        <f>'Budget GA2'!#REF!</f>
        <v>#REF!</v>
      </c>
      <c r="K38" s="3" t="e">
        <f>'Budget GA2'!#REF!</f>
        <v>#REF!</v>
      </c>
      <c r="L38" s="3" t="e">
        <f>'Budget GA2'!#REF!</f>
        <v>#REF!</v>
      </c>
      <c r="M38" s="3" t="e">
        <f>'Budget GA2'!#REF!</f>
        <v>#REF!</v>
      </c>
      <c r="N38" s="3" t="e">
        <f>'Budget GA2'!#REF!</f>
        <v>#REF!</v>
      </c>
      <c r="P38" s="3" t="e">
        <f t="shared" si="0"/>
        <v>#REF!</v>
      </c>
      <c r="R38" s="10">
        <f>'Budget GA2'!D39</f>
        <v>-19730</v>
      </c>
    </row>
    <row r="39" spans="1:19" x14ac:dyDescent="0.3">
      <c r="A39" s="19" t="s">
        <v>63</v>
      </c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 t="e">
        <f>SUM(P37:P38)</f>
        <v>#REF!</v>
      </c>
      <c r="R39" s="22">
        <f>SUM(R37:R38)</f>
        <v>-60930</v>
      </c>
    </row>
    <row r="40" spans="1:19" x14ac:dyDescent="0.3">
      <c r="C40" s="3" t="e">
        <f t="shared" ref="C40:N40" si="1">SUM(C10:C39)</f>
        <v>#REF!</v>
      </c>
      <c r="D40" s="3" t="e">
        <f t="shared" si="1"/>
        <v>#REF!</v>
      </c>
      <c r="E40" s="3" t="e">
        <f t="shared" si="1"/>
        <v>#REF!</v>
      </c>
      <c r="F40" s="3" t="e">
        <f t="shared" si="1"/>
        <v>#REF!</v>
      </c>
      <c r="G40" s="3" t="e">
        <f t="shared" si="1"/>
        <v>#REF!</v>
      </c>
      <c r="H40" s="3" t="e">
        <f t="shared" si="1"/>
        <v>#REF!</v>
      </c>
      <c r="I40" s="3" t="e">
        <f t="shared" si="1"/>
        <v>#REF!</v>
      </c>
      <c r="J40" s="3" t="e">
        <f t="shared" si="1"/>
        <v>#REF!</v>
      </c>
      <c r="K40" s="3" t="e">
        <f t="shared" si="1"/>
        <v>#REF!</v>
      </c>
      <c r="L40" s="3" t="e">
        <f t="shared" si="1"/>
        <v>#REF!</v>
      </c>
      <c r="M40" s="3" t="e">
        <f t="shared" si="1"/>
        <v>#REF!</v>
      </c>
      <c r="N40" s="3" t="e">
        <f t="shared" si="1"/>
        <v>#REF!</v>
      </c>
      <c r="R40" s="8"/>
    </row>
    <row r="41" spans="1:19" x14ac:dyDescent="0.3">
      <c r="R41" s="8"/>
    </row>
    <row r="42" spans="1:19" x14ac:dyDescent="0.3">
      <c r="B42" s="1" t="s">
        <v>62</v>
      </c>
      <c r="P42" s="13" t="e">
        <f>P15+P33+P36+P39</f>
        <v>#REF!</v>
      </c>
      <c r="R42" s="13">
        <f>R15+R33+R36+R39</f>
        <v>-75767.199999999953</v>
      </c>
    </row>
  </sheetData>
  <pageMargins left="0.7" right="0.7" top="0.75" bottom="0.75" header="0.3" footer="0.3"/>
  <pageSetup paperSize="9" scale="85" orientation="portrait" r:id="rId1"/>
  <headerFooter>
    <oddHeader xml:space="preserve">&amp;R2018-02-20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opLeftCell="A13" zoomScale="85" zoomScaleNormal="85" workbookViewId="0">
      <selection activeCell="M13" sqref="M13"/>
    </sheetView>
  </sheetViews>
  <sheetFormatPr defaultRowHeight="14.4" x14ac:dyDescent="0.3"/>
  <cols>
    <col min="1" max="1" width="24.21875" style="1" customWidth="1" collapsed="1"/>
    <col min="2" max="2" width="48.44140625" style="1" customWidth="1" collapsed="1"/>
    <col min="3" max="3" width="9" style="3" customWidth="1" collapsed="1"/>
    <col min="4" max="4" width="0" style="3" hidden="1" customWidth="1" collapsed="1"/>
    <col min="5" max="5" width="9.21875" style="3" customWidth="1" collapsed="1"/>
    <col min="6" max="6" width="9.21875" style="3" hidden="1" customWidth="1" collapsed="1"/>
    <col min="7" max="7" width="9.21875" style="3" collapsed="1"/>
    <col min="8" max="8" width="9.5546875" style="3" bestFit="1" customWidth="1" collapsed="1"/>
    <col min="9" max="9" width="9.5546875" style="3" customWidth="1"/>
    <col min="10" max="10" width="11.77734375" style="3" customWidth="1" collapsed="1"/>
    <col min="11" max="15" width="9.21875" style="3" collapsed="1"/>
  </cols>
  <sheetData>
    <row r="1" spans="1:11" ht="21" x14ac:dyDescent="0.4">
      <c r="A1" s="49" t="s">
        <v>130</v>
      </c>
      <c r="B1" s="50"/>
      <c r="G1" s="64"/>
      <c r="H1" s="65"/>
      <c r="I1" s="54"/>
    </row>
    <row r="2" spans="1:11" x14ac:dyDescent="0.3">
      <c r="A2" t="s">
        <v>0</v>
      </c>
      <c r="B2" s="38" t="s">
        <v>1</v>
      </c>
    </row>
    <row r="3" spans="1:11" x14ac:dyDescent="0.3">
      <c r="A3" t="s">
        <v>2</v>
      </c>
      <c r="B3" s="38" t="s">
        <v>3</v>
      </c>
      <c r="J3" s="55" t="s">
        <v>128</v>
      </c>
    </row>
    <row r="4" spans="1:11" ht="32.25" customHeight="1" x14ac:dyDescent="0.3">
      <c r="B4" s="47" t="s">
        <v>99</v>
      </c>
      <c r="C4" s="16" t="s">
        <v>83</v>
      </c>
      <c r="D4" s="16" t="s">
        <v>64</v>
      </c>
      <c r="E4" s="16" t="s">
        <v>86</v>
      </c>
      <c r="F4" s="16" t="s">
        <v>85</v>
      </c>
      <c r="G4" s="16" t="s">
        <v>107</v>
      </c>
      <c r="H4" s="16" t="s">
        <v>106</v>
      </c>
      <c r="I4" s="16" t="s">
        <v>129</v>
      </c>
      <c r="J4" s="16" t="s">
        <v>127</v>
      </c>
    </row>
    <row r="5" spans="1:11" x14ac:dyDescent="0.3">
      <c r="A5" s="43" t="s">
        <v>9</v>
      </c>
      <c r="B5" s="43" t="s">
        <v>10</v>
      </c>
      <c r="C5" s="18"/>
      <c r="D5" s="17"/>
      <c r="E5" s="17"/>
      <c r="F5" s="17"/>
      <c r="H5" s="17"/>
      <c r="I5" s="17"/>
      <c r="J5" s="56"/>
    </row>
    <row r="6" spans="1:11" s="6" customFormat="1" hidden="1" x14ac:dyDescent="0.3">
      <c r="A6" s="1"/>
      <c r="B6" s="1"/>
      <c r="J6" s="57"/>
    </row>
    <row r="7" spans="1:11" x14ac:dyDescent="0.3">
      <c r="A7" s="1" t="s">
        <v>11</v>
      </c>
      <c r="B7" t="s">
        <v>12</v>
      </c>
      <c r="C7" s="3">
        <v>389500</v>
      </c>
      <c r="D7" s="3">
        <v>391400</v>
      </c>
      <c r="E7" s="3">
        <v>393300</v>
      </c>
      <c r="F7" s="3">
        <v>391400</v>
      </c>
      <c r="G7" s="51">
        <v>391400</v>
      </c>
      <c r="H7" s="10">
        <v>535600</v>
      </c>
      <c r="I7" s="10">
        <v>535600</v>
      </c>
      <c r="J7" s="58">
        <v>640600</v>
      </c>
    </row>
    <row r="8" spans="1:11" x14ac:dyDescent="0.3">
      <c r="A8" s="1" t="s">
        <v>15</v>
      </c>
      <c r="B8" t="s">
        <v>16</v>
      </c>
      <c r="C8" s="3">
        <v>41000</v>
      </c>
      <c r="D8" s="3">
        <v>41200</v>
      </c>
      <c r="E8" s="3">
        <v>42900</v>
      </c>
      <c r="F8" s="3">
        <v>41200</v>
      </c>
      <c r="G8" s="3">
        <v>41700</v>
      </c>
      <c r="H8" s="10">
        <v>41200</v>
      </c>
      <c r="I8" s="10">
        <v>41200</v>
      </c>
      <c r="J8" s="58">
        <v>41200</v>
      </c>
    </row>
    <row r="9" spans="1:11" x14ac:dyDescent="0.3">
      <c r="A9" s="1" t="s">
        <v>121</v>
      </c>
      <c r="B9" t="s">
        <v>122</v>
      </c>
      <c r="E9" s="3">
        <v>200</v>
      </c>
      <c r="G9" s="3">
        <v>350</v>
      </c>
      <c r="H9" s="10"/>
      <c r="I9" s="10"/>
      <c r="J9" s="56"/>
    </row>
    <row r="10" spans="1:11" x14ac:dyDescent="0.3">
      <c r="A10" s="1" t="s">
        <v>17</v>
      </c>
      <c r="B10" t="s">
        <v>18</v>
      </c>
      <c r="C10" s="3">
        <v>500</v>
      </c>
      <c r="H10" s="10"/>
      <c r="I10" s="10"/>
      <c r="J10" s="58">
        <v>3200</v>
      </c>
      <c r="K10" s="29"/>
    </row>
    <row r="11" spans="1:11" x14ac:dyDescent="0.3">
      <c r="A11" s="32" t="s">
        <v>59</v>
      </c>
      <c r="B11" s="20"/>
      <c r="C11" s="18">
        <f t="shared" ref="C11:H11" si="0">SUM(C7:C10)</f>
        <v>431000</v>
      </c>
      <c r="D11" s="18">
        <f t="shared" si="0"/>
        <v>432600</v>
      </c>
      <c r="E11" s="18">
        <f>SUM(E7:E9)</f>
        <v>436400</v>
      </c>
      <c r="F11" s="18">
        <f t="shared" si="0"/>
        <v>432600</v>
      </c>
      <c r="G11" s="18">
        <f t="shared" si="0"/>
        <v>433450</v>
      </c>
      <c r="H11" s="52">
        <f t="shared" si="0"/>
        <v>576800</v>
      </c>
      <c r="I11" s="52">
        <f t="shared" ref="I11" si="1">SUM(I7:I10)</f>
        <v>576800</v>
      </c>
      <c r="J11" s="59">
        <f>SUM(J7:J10)</f>
        <v>685000</v>
      </c>
    </row>
    <row r="12" spans="1:11" x14ac:dyDescent="0.3">
      <c r="A12" s="35"/>
      <c r="B12" s="36"/>
      <c r="C12" s="37"/>
      <c r="D12" s="37"/>
      <c r="E12" s="37"/>
      <c r="F12" s="37"/>
      <c r="H12" s="53"/>
      <c r="I12" s="53"/>
      <c r="J12" s="56"/>
    </row>
    <row r="13" spans="1:11" x14ac:dyDescent="0.3">
      <c r="A13" s="1" t="s">
        <v>19</v>
      </c>
      <c r="B13" t="s">
        <v>20</v>
      </c>
      <c r="C13" s="3">
        <v>-66579</v>
      </c>
      <c r="D13" s="10">
        <v>-67000</v>
      </c>
      <c r="E13" s="3">
        <v>-80220</v>
      </c>
      <c r="F13" s="10">
        <v>-75000</v>
      </c>
      <c r="G13" s="3">
        <v>-74489</v>
      </c>
      <c r="H13" s="10">
        <v>-75000</v>
      </c>
      <c r="I13" s="10">
        <v>-55913</v>
      </c>
      <c r="J13" s="58">
        <v>-60000</v>
      </c>
    </row>
    <row r="14" spans="1:11" x14ac:dyDescent="0.3">
      <c r="A14" s="1" t="s">
        <v>21</v>
      </c>
      <c r="B14" t="s">
        <v>22</v>
      </c>
      <c r="C14" s="3">
        <v>-10510</v>
      </c>
      <c r="D14" s="10">
        <v>-20000</v>
      </c>
      <c r="E14" s="3">
        <v>-24620</v>
      </c>
      <c r="F14" s="10">
        <v>-25000</v>
      </c>
      <c r="G14" s="3">
        <v>-32466</v>
      </c>
      <c r="H14" s="10">
        <v>-30000</v>
      </c>
      <c r="I14" s="10">
        <v>-35505</v>
      </c>
      <c r="J14" s="58">
        <v>-30000</v>
      </c>
    </row>
    <row r="15" spans="1:11" x14ac:dyDescent="0.3">
      <c r="A15" s="1" t="s">
        <v>23</v>
      </c>
      <c r="B15" t="s">
        <v>24</v>
      </c>
      <c r="C15" s="3">
        <v>-83448</v>
      </c>
      <c r="D15" s="10">
        <v>-45000</v>
      </c>
      <c r="E15" s="3">
        <v>-69994.33</v>
      </c>
      <c r="F15" s="10">
        <v>-70000</v>
      </c>
      <c r="G15" s="3">
        <v>-58898</v>
      </c>
      <c r="H15" s="10">
        <v>-45000</v>
      </c>
      <c r="I15" s="10">
        <v>-56192</v>
      </c>
      <c r="J15" s="58">
        <v>-94000</v>
      </c>
    </row>
    <row r="16" spans="1:11" x14ac:dyDescent="0.3">
      <c r="A16" s="1" t="s">
        <v>25</v>
      </c>
      <c r="B16" t="s">
        <v>118</v>
      </c>
      <c r="C16" s="3">
        <v>-4857</v>
      </c>
      <c r="D16" s="10">
        <v>-5000</v>
      </c>
      <c r="E16" s="3">
        <v>-2304</v>
      </c>
      <c r="F16" s="10">
        <v>-2500</v>
      </c>
      <c r="G16" s="3">
        <v>0</v>
      </c>
      <c r="H16" s="10">
        <v>0</v>
      </c>
      <c r="I16" s="10">
        <v>-5196</v>
      </c>
      <c r="J16" s="58">
        <v>0</v>
      </c>
    </row>
    <row r="17" spans="1:24" x14ac:dyDescent="0.3">
      <c r="A17" s="1" t="s">
        <v>27</v>
      </c>
      <c r="B17" t="s">
        <v>28</v>
      </c>
      <c r="C17" s="3">
        <v>-12468</v>
      </c>
      <c r="D17" s="3">
        <v>-100000</v>
      </c>
      <c r="E17" s="3">
        <v>-62030.7</v>
      </c>
      <c r="F17" s="3">
        <v>-380000</v>
      </c>
      <c r="G17" s="3">
        <v>-482154</v>
      </c>
      <c r="H17" s="10">
        <v>-240000</v>
      </c>
      <c r="I17" s="10">
        <v>-180171</v>
      </c>
      <c r="J17" s="58">
        <v>-420000</v>
      </c>
      <c r="K17" s="3" t="s">
        <v>132</v>
      </c>
    </row>
    <row r="18" spans="1:24" x14ac:dyDescent="0.3">
      <c r="A18" s="1" t="s">
        <v>29</v>
      </c>
      <c r="B18" t="s">
        <v>67</v>
      </c>
      <c r="C18" s="3">
        <v>-8178</v>
      </c>
      <c r="D18" s="3">
        <v>-9000</v>
      </c>
      <c r="E18" s="3">
        <v>-34157.599999999999</v>
      </c>
      <c r="F18" s="3">
        <v>-10000</v>
      </c>
      <c r="G18" s="3">
        <v>-20985</v>
      </c>
      <c r="H18" s="10">
        <v>-20000</v>
      </c>
      <c r="I18" s="10">
        <v>-41997</v>
      </c>
      <c r="J18" s="58">
        <v>-20000</v>
      </c>
    </row>
    <row r="19" spans="1:24" x14ac:dyDescent="0.3">
      <c r="A19" s="23" t="s">
        <v>90</v>
      </c>
      <c r="B19" t="s">
        <v>87</v>
      </c>
      <c r="E19" s="3">
        <v>-1163</v>
      </c>
      <c r="F19" s="3">
        <v>-600</v>
      </c>
      <c r="G19" s="3">
        <v>-792</v>
      </c>
      <c r="H19" s="10">
        <v>-1000</v>
      </c>
      <c r="I19" s="10"/>
      <c r="J19" s="58">
        <v>-4500</v>
      </c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3">
      <c r="A20" s="23" t="s">
        <v>109</v>
      </c>
      <c r="B20" t="s">
        <v>110</v>
      </c>
      <c r="G20" s="3">
        <v>-421</v>
      </c>
      <c r="H20" s="10">
        <v>-500</v>
      </c>
      <c r="I20" s="10">
        <v>-1154</v>
      </c>
      <c r="J20" s="58">
        <v>-500</v>
      </c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3">
      <c r="A21" s="1" t="s">
        <v>32</v>
      </c>
      <c r="B21" t="s">
        <v>33</v>
      </c>
      <c r="C21" s="3">
        <v>-4780</v>
      </c>
      <c r="D21" s="3">
        <v>-2200</v>
      </c>
      <c r="E21" s="3">
        <v>-4379.8</v>
      </c>
      <c r="F21" s="3">
        <v>-3000</v>
      </c>
      <c r="G21" s="3">
        <v>-2287</v>
      </c>
      <c r="H21" s="10">
        <v>-250</v>
      </c>
      <c r="I21" s="10">
        <v>0</v>
      </c>
      <c r="J21" s="58">
        <v>-250</v>
      </c>
    </row>
    <row r="22" spans="1:24" x14ac:dyDescent="0.3">
      <c r="A22" s="1" t="s">
        <v>34</v>
      </c>
      <c r="B22" t="s">
        <v>35</v>
      </c>
      <c r="C22" s="3">
        <v>-7393</v>
      </c>
      <c r="D22" s="3">
        <v>-3400</v>
      </c>
      <c r="E22" s="3">
        <v>-6867.5</v>
      </c>
      <c r="F22" s="3">
        <v>-6900</v>
      </c>
      <c r="G22" s="3">
        <v>-7543</v>
      </c>
      <c r="H22" s="10">
        <v>-7500</v>
      </c>
      <c r="I22" s="10">
        <v>-8554</v>
      </c>
      <c r="J22" s="58">
        <v>-4500</v>
      </c>
    </row>
    <row r="23" spans="1:24" x14ac:dyDescent="0.3">
      <c r="A23" s="1" t="s">
        <v>36</v>
      </c>
      <c r="B23" t="s">
        <v>37</v>
      </c>
      <c r="C23" s="3">
        <v>-4183</v>
      </c>
      <c r="D23" s="3">
        <v>-3200</v>
      </c>
      <c r="E23" s="3">
        <v>-4526</v>
      </c>
      <c r="F23" s="3">
        <v>-4600</v>
      </c>
      <c r="G23" s="3">
        <v>-4076</v>
      </c>
      <c r="H23" s="10">
        <v>-4600</v>
      </c>
      <c r="I23" s="10">
        <v>-4905</v>
      </c>
      <c r="J23" s="58">
        <v>-4600</v>
      </c>
    </row>
    <row r="24" spans="1:24" x14ac:dyDescent="0.3">
      <c r="A24" s="1" t="s">
        <v>38</v>
      </c>
      <c r="B24" t="s">
        <v>39</v>
      </c>
      <c r="C24" s="3">
        <v>-28201</v>
      </c>
      <c r="D24" s="3">
        <v>-4000</v>
      </c>
      <c r="E24" s="3">
        <v>-4869</v>
      </c>
      <c r="F24" s="3">
        <v>0</v>
      </c>
      <c r="G24" s="3">
        <v>0</v>
      </c>
      <c r="H24" s="10">
        <v>0</v>
      </c>
      <c r="I24" s="10">
        <v>0</v>
      </c>
      <c r="J24" s="58">
        <v>0</v>
      </c>
    </row>
    <row r="25" spans="1:24" x14ac:dyDescent="0.3">
      <c r="A25" s="1" t="s">
        <v>40</v>
      </c>
      <c r="B25" t="s">
        <v>41</v>
      </c>
      <c r="C25" s="3">
        <v>-625</v>
      </c>
      <c r="D25" s="3">
        <v>-1000</v>
      </c>
      <c r="E25" s="3">
        <v>-1515</v>
      </c>
      <c r="F25" s="3">
        <v>-1000</v>
      </c>
      <c r="G25" s="3">
        <v>-242</v>
      </c>
      <c r="H25" s="10">
        <v>-400</v>
      </c>
      <c r="I25" s="10">
        <v>-1075</v>
      </c>
      <c r="J25" s="58">
        <v>-400</v>
      </c>
    </row>
    <row r="26" spans="1:24" x14ac:dyDescent="0.3">
      <c r="A26" s="1" t="s">
        <v>42</v>
      </c>
      <c r="B26" t="s">
        <v>43</v>
      </c>
      <c r="C26" s="3">
        <v>-2806</v>
      </c>
      <c r="D26" s="3">
        <v>-2500</v>
      </c>
      <c r="E26" s="3">
        <v>-3071</v>
      </c>
      <c r="F26" s="3">
        <v>-5000</v>
      </c>
      <c r="G26" s="3">
        <v>-13400</v>
      </c>
      <c r="H26" s="10">
        <v>0</v>
      </c>
      <c r="I26" s="10"/>
      <c r="J26" s="58">
        <v>0</v>
      </c>
    </row>
    <row r="27" spans="1:24" x14ac:dyDescent="0.3">
      <c r="A27" s="1" t="s">
        <v>44</v>
      </c>
      <c r="B27" t="s">
        <v>45</v>
      </c>
      <c r="C27" s="3">
        <v>-35500</v>
      </c>
      <c r="D27" s="3">
        <v>-36667</v>
      </c>
      <c r="E27" s="3">
        <v>-36667</v>
      </c>
      <c r="F27" s="3">
        <v>-36667</v>
      </c>
      <c r="G27" s="3">
        <v>-36667</v>
      </c>
      <c r="H27" s="10">
        <v>-36667</v>
      </c>
      <c r="I27" s="10">
        <v>-11992</v>
      </c>
      <c r="J27" s="58">
        <v>-36667</v>
      </c>
    </row>
    <row r="28" spans="1:24" x14ac:dyDescent="0.3">
      <c r="A28" s="1" t="s">
        <v>46</v>
      </c>
      <c r="B28" t="s">
        <v>119</v>
      </c>
      <c r="C28" s="3">
        <v>-43200</v>
      </c>
      <c r="D28" s="3">
        <f>-(24000+34000)</f>
        <v>-58000</v>
      </c>
      <c r="E28" s="3">
        <v>-56500</v>
      </c>
      <c r="F28" s="3">
        <f>-(24000+34000)</f>
        <v>-58000</v>
      </c>
      <c r="G28" s="3">
        <v>-45226</v>
      </c>
      <c r="H28" s="10">
        <v>-50000</v>
      </c>
      <c r="I28" s="10">
        <v>0</v>
      </c>
      <c r="J28" s="58">
        <v>-50000</v>
      </c>
    </row>
    <row r="29" spans="1:24" x14ac:dyDescent="0.3">
      <c r="B29" t="s">
        <v>117</v>
      </c>
      <c r="G29" s="3">
        <v>-306</v>
      </c>
      <c r="H29" s="10"/>
      <c r="I29" s="10"/>
      <c r="J29" s="58"/>
    </row>
    <row r="30" spans="1:24" x14ac:dyDescent="0.3">
      <c r="A30" s="1" t="s">
        <v>48</v>
      </c>
      <c r="B30" t="s">
        <v>113</v>
      </c>
      <c r="C30" s="3">
        <v>-21728</v>
      </c>
      <c r="D30" s="3">
        <f>0.3142*(D27+D28)</f>
        <v>-29744.371399999996</v>
      </c>
      <c r="E30" s="3">
        <v>-24610.62</v>
      </c>
      <c r="F30" s="3">
        <v>-25000</v>
      </c>
      <c r="G30" s="3">
        <v>-14003</v>
      </c>
      <c r="H30" s="10">
        <v>-20000</v>
      </c>
      <c r="I30" s="10">
        <v>-628</v>
      </c>
      <c r="J30" s="58">
        <v>-20000</v>
      </c>
    </row>
    <row r="31" spans="1:24" x14ac:dyDescent="0.3">
      <c r="A31" s="1" t="s">
        <v>112</v>
      </c>
      <c r="B31" t="s">
        <v>114</v>
      </c>
      <c r="G31" s="3">
        <v>-2893</v>
      </c>
      <c r="H31" s="10">
        <v>-5000</v>
      </c>
      <c r="I31" s="3">
        <v>-204</v>
      </c>
      <c r="J31" s="58">
        <v>-5000</v>
      </c>
    </row>
    <row r="32" spans="1:24" x14ac:dyDescent="0.3">
      <c r="A32" s="1" t="s">
        <v>97</v>
      </c>
      <c r="B32" t="s">
        <v>98</v>
      </c>
      <c r="E32" s="3">
        <v>-600</v>
      </c>
      <c r="J32" s="56"/>
    </row>
    <row r="33" spans="1:10" x14ac:dyDescent="0.3">
      <c r="A33" s="32" t="s">
        <v>60</v>
      </c>
      <c r="B33" s="20"/>
      <c r="C33" s="18">
        <f>SUM(C13:C30)</f>
        <v>-334456</v>
      </c>
      <c r="D33" s="18">
        <f>SUM(D13:D30)</f>
        <v>-386711.3714</v>
      </c>
      <c r="E33" s="18">
        <f>SUM(E13:E32)</f>
        <v>-418095.55</v>
      </c>
      <c r="F33" s="18">
        <f>SUM(F13:F30)</f>
        <v>-703267</v>
      </c>
      <c r="G33" s="18">
        <f>SUM(G13:G32)</f>
        <v>-796848</v>
      </c>
      <c r="H33" s="18">
        <f>SUM(H13:H31)</f>
        <v>-535917</v>
      </c>
      <c r="I33" s="18">
        <f>SUM(I13:I32)</f>
        <v>-403486</v>
      </c>
      <c r="J33" s="60">
        <f>SUM(J13:J31)</f>
        <v>-750417</v>
      </c>
    </row>
    <row r="34" spans="1:10" x14ac:dyDescent="0.3">
      <c r="A34" s="1" t="s">
        <v>50</v>
      </c>
      <c r="B34" t="s">
        <v>51</v>
      </c>
      <c r="C34" s="3">
        <v>879</v>
      </c>
      <c r="D34" s="3">
        <v>0</v>
      </c>
      <c r="F34" s="3">
        <v>0</v>
      </c>
      <c r="H34" s="3">
        <v>0</v>
      </c>
      <c r="J34" s="56">
        <v>0</v>
      </c>
    </row>
    <row r="35" spans="1:10" x14ac:dyDescent="0.3">
      <c r="A35" s="1" t="s">
        <v>52</v>
      </c>
      <c r="B35" t="s">
        <v>53</v>
      </c>
      <c r="C35" s="3">
        <v>-36</v>
      </c>
      <c r="D35" s="3">
        <v>0</v>
      </c>
      <c r="E35" s="3">
        <v>-2</v>
      </c>
      <c r="F35" s="3">
        <v>0</v>
      </c>
      <c r="H35" s="3">
        <v>0</v>
      </c>
      <c r="I35" s="3">
        <v>697</v>
      </c>
      <c r="J35" s="56">
        <v>0</v>
      </c>
    </row>
    <row r="36" spans="1:10" x14ac:dyDescent="0.3">
      <c r="A36" s="1" t="s">
        <v>94</v>
      </c>
      <c r="B36" t="s">
        <v>95</v>
      </c>
      <c r="G36" s="3">
        <v>-314</v>
      </c>
      <c r="J36" s="56"/>
    </row>
    <row r="37" spans="1:10" x14ac:dyDescent="0.3">
      <c r="A37" s="32" t="s">
        <v>61</v>
      </c>
      <c r="B37" s="20"/>
      <c r="C37" s="18">
        <f>SUM(C34:C35)</f>
        <v>843</v>
      </c>
      <c r="D37" s="18">
        <f>SUM(D34:D35)</f>
        <v>0</v>
      </c>
      <c r="E37" s="18">
        <f>SUM(E34:E35)</f>
        <v>-2</v>
      </c>
      <c r="F37" s="18">
        <f>SUM(F34:F35)</f>
        <v>0</v>
      </c>
      <c r="G37" s="17">
        <f>SUM(G36)</f>
        <v>-314</v>
      </c>
      <c r="H37" s="18">
        <f>SUM(H34:H35)</f>
        <v>0</v>
      </c>
      <c r="I37" s="18"/>
      <c r="J37" s="60">
        <f>SUM(J34:J35)</f>
        <v>0</v>
      </c>
    </row>
    <row r="38" spans="1:10" x14ac:dyDescent="0.3">
      <c r="A38" s="32" t="s">
        <v>123</v>
      </c>
      <c r="B38" s="20"/>
      <c r="C38" s="18"/>
      <c r="D38" s="18"/>
      <c r="E38" s="18"/>
      <c r="F38" s="18"/>
      <c r="G38" s="17"/>
      <c r="H38" s="18"/>
      <c r="I38" s="18"/>
      <c r="J38" s="60"/>
    </row>
    <row r="39" spans="1:10" x14ac:dyDescent="0.3">
      <c r="A39" s="19" t="s">
        <v>54</v>
      </c>
      <c r="B39" s="20" t="s">
        <v>104</v>
      </c>
      <c r="C39" s="18">
        <v>-41200</v>
      </c>
      <c r="D39" s="18">
        <v>-41200</v>
      </c>
      <c r="E39" s="17">
        <v>-42900</v>
      </c>
      <c r="F39" s="18">
        <v>-41200</v>
      </c>
      <c r="G39" s="48">
        <v>-41700</v>
      </c>
      <c r="H39" s="18">
        <v>-41200</v>
      </c>
      <c r="I39" s="18">
        <v>-41200</v>
      </c>
      <c r="J39" s="60">
        <v>-41200</v>
      </c>
    </row>
    <row r="40" spans="1:10" x14ac:dyDescent="0.3">
      <c r="J40" s="56"/>
    </row>
    <row r="41" spans="1:10" x14ac:dyDescent="0.3">
      <c r="B41" s="23" t="s">
        <v>120</v>
      </c>
      <c r="C41" s="9">
        <f t="shared" ref="C41:H41" si="2">C11+C33+C37+C39</f>
        <v>56187</v>
      </c>
      <c r="D41" s="9">
        <f t="shared" si="2"/>
        <v>4688.6285999999964</v>
      </c>
      <c r="E41" s="24">
        <f t="shared" si="2"/>
        <v>-24597.549999999988</v>
      </c>
      <c r="F41" s="9">
        <f t="shared" si="2"/>
        <v>-311867</v>
      </c>
      <c r="G41" s="9">
        <f t="shared" si="2"/>
        <v>-405412</v>
      </c>
      <c r="H41" s="9">
        <f t="shared" si="2"/>
        <v>-317</v>
      </c>
      <c r="I41" s="9"/>
      <c r="J41" s="61">
        <f t="shared" ref="J41" si="3">J11+J33+J37+J39</f>
        <v>-106617</v>
      </c>
    </row>
    <row r="42" spans="1:10" x14ac:dyDescent="0.3">
      <c r="J42" s="56"/>
    </row>
    <row r="43" spans="1:10" x14ac:dyDescent="0.3">
      <c r="B43" s="46" t="s">
        <v>102</v>
      </c>
      <c r="F43" s="3">
        <v>290000</v>
      </c>
      <c r="G43" s="3">
        <v>285472</v>
      </c>
      <c r="J43" s="56"/>
    </row>
    <row r="44" spans="1:10" x14ac:dyDescent="0.3">
      <c r="J44" s="56"/>
    </row>
    <row r="45" spans="1:10" x14ac:dyDescent="0.3">
      <c r="A45" s="19"/>
      <c r="B45" s="31" t="s">
        <v>103</v>
      </c>
      <c r="C45" s="17"/>
      <c r="D45" s="17"/>
      <c r="E45" s="17"/>
      <c r="F45" s="17">
        <v>21867</v>
      </c>
      <c r="G45" s="17">
        <v>119940</v>
      </c>
      <c r="H45" s="17"/>
      <c r="I45" s="17"/>
      <c r="J45" s="62">
        <v>131421</v>
      </c>
    </row>
    <row r="46" spans="1:10" ht="15" thickBot="1" x14ac:dyDescent="0.35">
      <c r="A46" s="44"/>
      <c r="B46" s="44"/>
      <c r="C46" s="45"/>
      <c r="D46" s="45"/>
      <c r="E46" s="45"/>
      <c r="F46" s="45"/>
      <c r="G46" s="45"/>
      <c r="H46" s="45"/>
      <c r="I46" s="45"/>
      <c r="J46" s="63"/>
    </row>
    <row r="47" spans="1:10" ht="15" thickTop="1" x14ac:dyDescent="0.3">
      <c r="B47" s="23" t="s">
        <v>124</v>
      </c>
      <c r="C47" s="9">
        <f t="shared" ref="C47:E47" si="4">SUM(C41:C46)</f>
        <v>56187</v>
      </c>
      <c r="D47" s="9">
        <f t="shared" si="4"/>
        <v>4688.6285999999964</v>
      </c>
      <c r="E47" s="9">
        <f t="shared" si="4"/>
        <v>-24597.549999999988</v>
      </c>
      <c r="F47" s="9">
        <f>SUM(F41:F46)</f>
        <v>0</v>
      </c>
      <c r="G47" s="9">
        <f>SUM(G41:G46)</f>
        <v>0</v>
      </c>
      <c r="H47" s="9">
        <f>SUM(H41:H46)</f>
        <v>-317</v>
      </c>
      <c r="I47" s="9"/>
      <c r="J47" s="61">
        <f>SUM(J41:J46)</f>
        <v>24804</v>
      </c>
    </row>
  </sheetData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&amp;R2020-02-03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zoomScale="88" zoomScaleNormal="88" workbookViewId="0">
      <selection activeCell="I10" sqref="I10"/>
    </sheetView>
  </sheetViews>
  <sheetFormatPr defaultRowHeight="14.4" x14ac:dyDescent="0.3"/>
  <cols>
    <col min="1" max="1" width="22" style="1" customWidth="1" collapsed="1"/>
    <col min="2" max="2" width="39.44140625" style="1" customWidth="1" collapsed="1"/>
    <col min="3" max="3" width="9" style="3" customWidth="1" collapsed="1"/>
    <col min="4" max="4" width="10.21875" style="3" hidden="1" customWidth="1" collapsed="1"/>
    <col min="5" max="5" width="9.21875" style="3" collapsed="1"/>
    <col min="6" max="6" width="0" style="3" hidden="1" customWidth="1" collapsed="1"/>
    <col min="7" max="7" width="10.44140625" style="3" customWidth="1" collapsed="1"/>
    <col min="8" max="16" width="9.21875" style="3" collapsed="1"/>
  </cols>
  <sheetData>
    <row r="1" spans="1:10" ht="21" x14ac:dyDescent="0.4">
      <c r="A1" s="49" t="s">
        <v>105</v>
      </c>
      <c r="B1" s="50"/>
      <c r="G1" s="64"/>
      <c r="H1" s="65"/>
    </row>
    <row r="2" spans="1:10" x14ac:dyDescent="0.3">
      <c r="A2" t="s">
        <v>0</v>
      </c>
      <c r="B2" s="38" t="s">
        <v>1</v>
      </c>
    </row>
    <row r="3" spans="1:10" x14ac:dyDescent="0.3">
      <c r="A3" t="s">
        <v>2</v>
      </c>
      <c r="B3" s="38" t="s">
        <v>3</v>
      </c>
    </row>
    <row r="4" spans="1:10" ht="28.8" x14ac:dyDescent="0.3">
      <c r="A4"/>
      <c r="B4" s="39" t="s">
        <v>100</v>
      </c>
      <c r="C4" s="16" t="s">
        <v>83</v>
      </c>
      <c r="D4" s="16" t="s">
        <v>64</v>
      </c>
      <c r="E4" s="16" t="s">
        <v>86</v>
      </c>
      <c r="F4" s="16" t="s">
        <v>85</v>
      </c>
      <c r="G4" s="16" t="s">
        <v>107</v>
      </c>
      <c r="H4" s="16" t="s">
        <v>129</v>
      </c>
      <c r="I4" s="16" t="s">
        <v>127</v>
      </c>
    </row>
    <row r="5" spans="1:10" x14ac:dyDescent="0.3">
      <c r="A5" s="32" t="s">
        <v>9</v>
      </c>
      <c r="B5" s="32" t="s">
        <v>10</v>
      </c>
      <c r="C5" s="18"/>
      <c r="D5" s="17"/>
      <c r="E5" s="17"/>
      <c r="F5" s="17"/>
      <c r="G5" s="17"/>
      <c r="H5" s="17"/>
    </row>
    <row r="6" spans="1:10" s="6" customFormat="1" hidden="1" x14ac:dyDescent="0.3">
      <c r="A6" s="5" t="s">
        <v>9</v>
      </c>
      <c r="B6" s="5" t="s">
        <v>10</v>
      </c>
    </row>
    <row r="7" spans="1:10" x14ac:dyDescent="0.3">
      <c r="A7" s="1" t="s">
        <v>11</v>
      </c>
      <c r="B7" t="s">
        <v>12</v>
      </c>
      <c r="C7" s="3">
        <v>33017</v>
      </c>
      <c r="D7" s="3">
        <v>78680</v>
      </c>
      <c r="E7" s="3">
        <v>79600</v>
      </c>
      <c r="F7" s="3">
        <v>158960</v>
      </c>
      <c r="G7" s="3">
        <v>158960</v>
      </c>
      <c r="H7" s="3">
        <v>159200</v>
      </c>
      <c r="I7" s="3">
        <v>159200</v>
      </c>
    </row>
    <row r="8" spans="1:10" x14ac:dyDescent="0.3">
      <c r="A8" s="1" t="s">
        <v>13</v>
      </c>
      <c r="B8" t="s">
        <v>14</v>
      </c>
      <c r="C8" s="3">
        <v>128953</v>
      </c>
      <c r="D8" s="3">
        <v>5000</v>
      </c>
      <c r="E8" s="3">
        <v>4960</v>
      </c>
      <c r="F8" s="3">
        <v>5000</v>
      </c>
      <c r="G8" s="3">
        <v>4960</v>
      </c>
      <c r="H8" s="3">
        <v>5000</v>
      </c>
      <c r="I8" s="3">
        <v>5000</v>
      </c>
    </row>
    <row r="9" spans="1:10" x14ac:dyDescent="0.3">
      <c r="A9" s="1" t="s">
        <v>15</v>
      </c>
      <c r="B9" t="s">
        <v>16</v>
      </c>
      <c r="C9" s="3">
        <v>4161</v>
      </c>
      <c r="D9" s="3">
        <v>19730</v>
      </c>
      <c r="E9" s="3">
        <v>19800</v>
      </c>
      <c r="F9" s="3">
        <v>19870</v>
      </c>
      <c r="G9" s="3">
        <v>27870</v>
      </c>
      <c r="H9" s="3">
        <v>19900</v>
      </c>
      <c r="I9" s="3">
        <v>19900</v>
      </c>
    </row>
    <row r="10" spans="1:10" x14ac:dyDescent="0.3">
      <c r="A10" s="1" t="s">
        <v>115</v>
      </c>
      <c r="B10" t="s">
        <v>116</v>
      </c>
      <c r="G10" s="3">
        <v>3000</v>
      </c>
    </row>
    <row r="11" spans="1:10" x14ac:dyDescent="0.3">
      <c r="A11" s="1" t="s">
        <v>121</v>
      </c>
      <c r="B11" t="s">
        <v>122</v>
      </c>
      <c r="G11" s="3">
        <v>350</v>
      </c>
    </row>
    <row r="12" spans="1:10" x14ac:dyDescent="0.3">
      <c r="A12" s="19" t="s">
        <v>17</v>
      </c>
      <c r="B12" s="20" t="s">
        <v>18</v>
      </c>
      <c r="C12" s="17">
        <v>15700</v>
      </c>
      <c r="D12" s="17"/>
      <c r="E12" s="17">
        <v>100</v>
      </c>
      <c r="F12" s="17"/>
      <c r="G12" s="17">
        <v>54509</v>
      </c>
      <c r="H12" s="17"/>
      <c r="I12" s="17"/>
      <c r="J12" s="29"/>
    </row>
    <row r="13" spans="1:10" x14ac:dyDescent="0.3">
      <c r="A13" s="32" t="s">
        <v>59</v>
      </c>
      <c r="B13" s="20"/>
      <c r="C13" s="18">
        <f t="shared" ref="C13:H13" si="0">SUM(C7:C12)</f>
        <v>181831</v>
      </c>
      <c r="D13" s="18">
        <f t="shared" si="0"/>
        <v>103410</v>
      </c>
      <c r="E13" s="18">
        <f>SUM(E7:E12)</f>
        <v>104460</v>
      </c>
      <c r="F13" s="18">
        <f t="shared" si="0"/>
        <v>183830</v>
      </c>
      <c r="G13" s="18">
        <f t="shared" si="0"/>
        <v>249649</v>
      </c>
      <c r="H13" s="18">
        <f t="shared" si="0"/>
        <v>184100</v>
      </c>
      <c r="I13" s="18">
        <f t="shared" ref="I13" si="1">SUM(I7:I12)</f>
        <v>184100</v>
      </c>
    </row>
    <row r="15" spans="1:10" x14ac:dyDescent="0.3">
      <c r="A15" s="1" t="s">
        <v>19</v>
      </c>
      <c r="B15" s="1" t="s">
        <v>20</v>
      </c>
      <c r="E15" s="3">
        <v>-795</v>
      </c>
      <c r="F15" s="3">
        <v>-800</v>
      </c>
      <c r="G15" s="3">
        <v>-761</v>
      </c>
      <c r="H15" s="3">
        <v>-776</v>
      </c>
      <c r="I15" s="3">
        <v>-800</v>
      </c>
    </row>
    <row r="16" spans="1:10" x14ac:dyDescent="0.3">
      <c r="A16" s="1" t="s">
        <v>27</v>
      </c>
      <c r="B16" s="1" t="s">
        <v>28</v>
      </c>
      <c r="G16" s="3">
        <v>-8375</v>
      </c>
      <c r="I16" s="3">
        <v>-6000</v>
      </c>
    </row>
    <row r="17" spans="1:9" x14ac:dyDescent="0.3">
      <c r="A17" s="1" t="s">
        <v>29</v>
      </c>
      <c r="B17" s="1" t="s">
        <v>91</v>
      </c>
      <c r="E17" s="3">
        <v>-592</v>
      </c>
      <c r="F17" s="3">
        <v>-1000</v>
      </c>
      <c r="G17" s="3">
        <v>-3640</v>
      </c>
      <c r="H17" s="3">
        <v>-237</v>
      </c>
      <c r="I17" s="3">
        <v>-1000</v>
      </c>
    </row>
    <row r="18" spans="1:9" x14ac:dyDescent="0.3">
      <c r="A18" s="1" t="s">
        <v>90</v>
      </c>
      <c r="B18" s="1" t="s">
        <v>87</v>
      </c>
      <c r="E18" s="3">
        <v>-1162</v>
      </c>
      <c r="F18" s="3">
        <v>-600</v>
      </c>
      <c r="G18" s="3">
        <v>-396</v>
      </c>
      <c r="I18" s="3">
        <v>-600</v>
      </c>
    </row>
    <row r="19" spans="1:9" x14ac:dyDescent="0.3">
      <c r="A19" s="1" t="s">
        <v>92</v>
      </c>
      <c r="B19" s="1" t="s">
        <v>93</v>
      </c>
      <c r="E19" s="3">
        <v>-1809</v>
      </c>
      <c r="F19" s="3">
        <v>-6000</v>
      </c>
      <c r="G19" s="3">
        <v>0</v>
      </c>
      <c r="H19" s="3">
        <v>0</v>
      </c>
      <c r="I19" s="3">
        <v>0</v>
      </c>
    </row>
    <row r="20" spans="1:9" x14ac:dyDescent="0.3">
      <c r="A20" s="1" t="s">
        <v>30</v>
      </c>
      <c r="B20" t="s">
        <v>65</v>
      </c>
      <c r="C20" s="3">
        <v>-15178</v>
      </c>
      <c r="D20" s="3">
        <v>-200000</v>
      </c>
      <c r="E20" s="25">
        <v>-168724.5</v>
      </c>
      <c r="F20" s="3">
        <v>-110000</v>
      </c>
      <c r="G20" s="3">
        <v>-8938</v>
      </c>
      <c r="H20" s="3">
        <v>0</v>
      </c>
      <c r="I20" s="3">
        <v>-100000</v>
      </c>
    </row>
    <row r="21" spans="1:9" x14ac:dyDescent="0.3">
      <c r="A21" s="1" t="s">
        <v>31</v>
      </c>
      <c r="B21" t="s">
        <v>66</v>
      </c>
      <c r="C21" s="3">
        <v>-825</v>
      </c>
      <c r="D21" s="3">
        <v>-1200</v>
      </c>
      <c r="E21" s="25">
        <v>-1095</v>
      </c>
      <c r="F21" s="3">
        <v>-1200</v>
      </c>
      <c r="G21" s="3">
        <v>-1095</v>
      </c>
      <c r="H21" s="3">
        <v>-1085</v>
      </c>
      <c r="I21" s="3">
        <v>-1200</v>
      </c>
    </row>
    <row r="22" spans="1:9" x14ac:dyDescent="0.3">
      <c r="A22" s="1" t="s">
        <v>109</v>
      </c>
      <c r="B22" s="1" t="s">
        <v>110</v>
      </c>
      <c r="E22" s="25"/>
      <c r="G22" s="3">
        <v>-420</v>
      </c>
      <c r="H22" s="3">
        <v>-1154</v>
      </c>
      <c r="I22" s="3">
        <v>-500</v>
      </c>
    </row>
    <row r="23" spans="1:9" x14ac:dyDescent="0.3">
      <c r="A23" s="1" t="s">
        <v>32</v>
      </c>
      <c r="B23" t="s">
        <v>33</v>
      </c>
      <c r="C23" s="3">
        <v>-1590</v>
      </c>
      <c r="D23" s="3">
        <v>-2200</v>
      </c>
      <c r="E23" s="25">
        <v>-4379.5</v>
      </c>
      <c r="F23" s="3">
        <v>-3000</v>
      </c>
      <c r="G23" s="3">
        <v>-2288</v>
      </c>
      <c r="H23" s="3">
        <v>0</v>
      </c>
      <c r="I23" s="3">
        <v>-250</v>
      </c>
    </row>
    <row r="24" spans="1:9" x14ac:dyDescent="0.3">
      <c r="A24" s="1" t="s">
        <v>34</v>
      </c>
      <c r="B24" t="s">
        <v>35</v>
      </c>
      <c r="C24" s="3">
        <v>-7283</v>
      </c>
      <c r="D24" s="3">
        <v>-1700</v>
      </c>
      <c r="E24" s="25">
        <v>-3525.5</v>
      </c>
      <c r="F24" s="3">
        <v>-3500</v>
      </c>
      <c r="G24" s="3">
        <v>-5284</v>
      </c>
      <c r="H24" s="3">
        <v>-4578</v>
      </c>
      <c r="I24" s="3">
        <v>-5300</v>
      </c>
    </row>
    <row r="25" spans="1:9" x14ac:dyDescent="0.3">
      <c r="A25" s="1" t="s">
        <v>36</v>
      </c>
      <c r="B25" t="s">
        <v>37</v>
      </c>
      <c r="C25" s="3">
        <v>-1000</v>
      </c>
      <c r="D25" s="3">
        <v>-1000</v>
      </c>
      <c r="E25" s="25">
        <v>-1752</v>
      </c>
      <c r="F25" s="3">
        <v>-1800</v>
      </c>
      <c r="G25" s="3">
        <v>-1523</v>
      </c>
      <c r="H25" s="3">
        <v>-1904</v>
      </c>
      <c r="I25" s="3">
        <v>-1800</v>
      </c>
    </row>
    <row r="26" spans="1:9" x14ac:dyDescent="0.3">
      <c r="A26" s="1" t="s">
        <v>108</v>
      </c>
      <c r="B26" t="s">
        <v>111</v>
      </c>
      <c r="E26" s="25"/>
      <c r="G26" s="3">
        <v>-14525</v>
      </c>
    </row>
    <row r="27" spans="1:9" x14ac:dyDescent="0.3">
      <c r="A27" s="1" t="s">
        <v>38</v>
      </c>
      <c r="B27" t="s">
        <v>39</v>
      </c>
      <c r="C27" s="3">
        <v>-7969</v>
      </c>
      <c r="D27" s="3">
        <v>-2000</v>
      </c>
      <c r="E27" s="25">
        <v>-4869</v>
      </c>
      <c r="F27" s="3">
        <v>0</v>
      </c>
      <c r="G27" s="3">
        <v>0</v>
      </c>
      <c r="H27" s="3">
        <v>0</v>
      </c>
      <c r="I27" s="3">
        <v>0</v>
      </c>
    </row>
    <row r="28" spans="1:9" x14ac:dyDescent="0.3">
      <c r="A28" s="1" t="s">
        <v>40</v>
      </c>
      <c r="B28" t="s">
        <v>41</v>
      </c>
      <c r="C28" s="3">
        <v>-6280</v>
      </c>
      <c r="D28" s="3">
        <v>-500</v>
      </c>
      <c r="E28" s="25">
        <v>-2826.25</v>
      </c>
      <c r="F28" s="3">
        <v>-500</v>
      </c>
      <c r="G28" s="3">
        <v>-1391</v>
      </c>
      <c r="H28" s="3">
        <v>-2190</v>
      </c>
      <c r="I28" s="3">
        <v>-500</v>
      </c>
    </row>
    <row r="29" spans="1:9" x14ac:dyDescent="0.3">
      <c r="A29" s="1" t="s">
        <v>42</v>
      </c>
      <c r="B29" t="s">
        <v>43</v>
      </c>
      <c r="D29" s="3">
        <v>-2500</v>
      </c>
      <c r="E29" s="25">
        <v>-3071</v>
      </c>
      <c r="F29" s="3">
        <v>-5000</v>
      </c>
      <c r="G29" s="3">
        <v>-13400</v>
      </c>
      <c r="H29" s="3">
        <v>0</v>
      </c>
      <c r="I29" s="3">
        <v>0</v>
      </c>
    </row>
    <row r="30" spans="1:9" x14ac:dyDescent="0.3">
      <c r="A30" s="1" t="s">
        <v>44</v>
      </c>
      <c r="B30" t="s">
        <v>131</v>
      </c>
      <c r="C30" s="3">
        <v>-22400</v>
      </c>
      <c r="D30" s="3">
        <v>-18333</v>
      </c>
      <c r="E30" s="25">
        <v>-18333</v>
      </c>
      <c r="F30" s="3">
        <v>-18333</v>
      </c>
      <c r="G30" s="3">
        <v>-18333</v>
      </c>
      <c r="H30" s="3">
        <v>0</v>
      </c>
      <c r="I30" s="3">
        <f>-5*6300</f>
        <v>-31500</v>
      </c>
    </row>
    <row r="31" spans="1:9" x14ac:dyDescent="0.3">
      <c r="A31" s="1" t="s">
        <v>46</v>
      </c>
      <c r="B31" t="s">
        <v>47</v>
      </c>
      <c r="C31" s="3">
        <v>-6300</v>
      </c>
      <c r="D31" s="3">
        <v>-3000</v>
      </c>
      <c r="E31" s="25">
        <v>-2200</v>
      </c>
      <c r="F31" s="3">
        <v>-5000</v>
      </c>
      <c r="G31" s="3">
        <v>-1867</v>
      </c>
      <c r="H31" s="3">
        <v>0</v>
      </c>
      <c r="I31" s="3">
        <v>-5000</v>
      </c>
    </row>
    <row r="32" spans="1:9" x14ac:dyDescent="0.3">
      <c r="A32" s="1" t="s">
        <v>48</v>
      </c>
      <c r="B32" t="s">
        <v>113</v>
      </c>
      <c r="C32" s="3">
        <v>-9965</v>
      </c>
      <c r="D32" s="3">
        <f>0.3142*(D30+D31)</f>
        <v>-6702.8285999999998</v>
      </c>
      <c r="E32" s="25">
        <v>-4393.38</v>
      </c>
      <c r="F32" s="3">
        <v>-6800</v>
      </c>
      <c r="G32" s="3">
        <v>-2053</v>
      </c>
      <c r="H32" s="3">
        <v>0</v>
      </c>
      <c r="I32" s="3">
        <v>-14000</v>
      </c>
    </row>
    <row r="33" spans="1:9" x14ac:dyDescent="0.3">
      <c r="A33" s="1" t="s">
        <v>112</v>
      </c>
      <c r="B33" t="s">
        <v>114</v>
      </c>
      <c r="E33" s="25"/>
      <c r="G33" s="3">
        <v>-1395</v>
      </c>
    </row>
    <row r="34" spans="1:9" x14ac:dyDescent="0.3">
      <c r="A34" s="32" t="s">
        <v>60</v>
      </c>
      <c r="B34" s="20"/>
      <c r="C34" s="18">
        <f>SUM(C15:C32)</f>
        <v>-78790</v>
      </c>
      <c r="D34" s="18">
        <f>SUM(D15:D32)</f>
        <v>-239135.82860000001</v>
      </c>
      <c r="E34" s="33">
        <f>SUM(E15:E32)</f>
        <v>-219527.13</v>
      </c>
      <c r="F34" s="18">
        <f>SUM(F15:F32)</f>
        <v>-163533</v>
      </c>
      <c r="G34" s="18">
        <f>SUM(G15:G33)</f>
        <v>-85684</v>
      </c>
      <c r="H34" s="18">
        <f>SUM(H15:H32)</f>
        <v>-11924</v>
      </c>
      <c r="I34" s="18">
        <f>SUM(I15:I32)</f>
        <v>-168450</v>
      </c>
    </row>
    <row r="35" spans="1:9" x14ac:dyDescent="0.3">
      <c r="A35" s="1" t="s">
        <v>50</v>
      </c>
      <c r="B35" t="s">
        <v>51</v>
      </c>
      <c r="C35" s="3">
        <v>879</v>
      </c>
      <c r="E35" s="25"/>
    </row>
    <row r="36" spans="1:9" x14ac:dyDescent="0.3">
      <c r="A36" s="1" t="s">
        <v>88</v>
      </c>
      <c r="B36" t="s">
        <v>89</v>
      </c>
      <c r="D36" s="3">
        <v>80000</v>
      </c>
      <c r="E36" s="25">
        <v>79268.5</v>
      </c>
      <c r="F36" s="3">
        <v>49485</v>
      </c>
      <c r="G36" s="3">
        <v>33972</v>
      </c>
    </row>
    <row r="37" spans="1:9" x14ac:dyDescent="0.3">
      <c r="A37" s="1" t="s">
        <v>94</v>
      </c>
      <c r="B37" t="s">
        <v>95</v>
      </c>
      <c r="E37" s="25">
        <v>-2</v>
      </c>
      <c r="G37" s="3">
        <v>-314</v>
      </c>
    </row>
    <row r="38" spans="1:9" x14ac:dyDescent="0.3">
      <c r="A38" s="32" t="s">
        <v>61</v>
      </c>
      <c r="B38" s="20"/>
      <c r="C38" s="18">
        <f>SUM(C35)</f>
        <v>879</v>
      </c>
      <c r="D38" s="34">
        <f>SUM(D36:D37)</f>
        <v>80000</v>
      </c>
      <c r="E38" s="34">
        <f>SUM(E36:E37)</f>
        <v>79266.5</v>
      </c>
      <c r="F38" s="17"/>
      <c r="G38" s="17">
        <f>SUM(G36:G37)</f>
        <v>33658</v>
      </c>
      <c r="H38" s="17"/>
      <c r="I38" s="17"/>
    </row>
    <row r="39" spans="1:9" x14ac:dyDescent="0.3">
      <c r="A39" s="1" t="s">
        <v>56</v>
      </c>
      <c r="B39" t="s">
        <v>101</v>
      </c>
      <c r="C39" s="9">
        <v>-19700</v>
      </c>
      <c r="D39" s="9">
        <v>-19730</v>
      </c>
      <c r="E39" s="27">
        <v>-19800</v>
      </c>
      <c r="F39" s="9">
        <v>-19870</v>
      </c>
      <c r="G39" s="9">
        <v>-61842</v>
      </c>
      <c r="H39" s="9">
        <v>-19870</v>
      </c>
      <c r="I39" s="9">
        <v>-19870</v>
      </c>
    </row>
    <row r="40" spans="1:9" ht="15" thickBot="1" x14ac:dyDescent="0.35">
      <c r="A40" s="40"/>
      <c r="B40" s="40"/>
      <c r="C40" s="41"/>
      <c r="D40" s="41"/>
      <c r="E40" s="42"/>
      <c r="F40" s="41"/>
      <c r="G40" s="41"/>
      <c r="H40" s="41"/>
      <c r="I40" s="41"/>
    </row>
    <row r="41" spans="1:9" ht="15" thickTop="1" x14ac:dyDescent="0.3">
      <c r="B41" s="23" t="s">
        <v>126</v>
      </c>
      <c r="C41" s="9">
        <f>C13+C34+C38+C39</f>
        <v>84220</v>
      </c>
      <c r="D41" s="9">
        <f>D13+D34+D36+D38+D39</f>
        <v>4544.171399999992</v>
      </c>
      <c r="E41" s="26">
        <f>E13+E34+E39+E38</f>
        <v>-55600.630000000005</v>
      </c>
      <c r="F41" s="9">
        <f>F13+F34+F38+F39</f>
        <v>427</v>
      </c>
      <c r="G41" s="9">
        <f>G13+G34+G38+G39</f>
        <v>135781</v>
      </c>
      <c r="H41" s="9">
        <f>H13+H34+H38+H39</f>
        <v>152306</v>
      </c>
      <c r="I41" s="9">
        <f>I13+I34+I38+I39</f>
        <v>-4220</v>
      </c>
    </row>
    <row r="42" spans="1:9" x14ac:dyDescent="0.3">
      <c r="E42" s="25"/>
    </row>
    <row r="43" spans="1:9" x14ac:dyDescent="0.3">
      <c r="B43" s="1" t="s">
        <v>103</v>
      </c>
      <c r="E43" s="25"/>
      <c r="G43" s="3">
        <v>-563146</v>
      </c>
      <c r="H43" s="3">
        <f>G43+-147268</f>
        <v>-710414</v>
      </c>
      <c r="I43" s="3">
        <v>-710414</v>
      </c>
    </row>
    <row r="44" spans="1:9" ht="15" thickBot="1" x14ac:dyDescent="0.35">
      <c r="B44" s="40"/>
      <c r="C44" s="41"/>
      <c r="D44" s="41"/>
      <c r="E44" s="42"/>
      <c r="F44" s="41"/>
      <c r="G44" s="41"/>
      <c r="H44" s="41"/>
      <c r="I44" s="41"/>
    </row>
    <row r="45" spans="1:9" ht="15" thickTop="1" x14ac:dyDescent="0.3">
      <c r="B45" s="23" t="s">
        <v>125</v>
      </c>
      <c r="C45" s="9">
        <f t="shared" ref="C45:E45" si="2">C41</f>
        <v>84220</v>
      </c>
      <c r="D45" s="9">
        <f t="shared" si="2"/>
        <v>4544.171399999992</v>
      </c>
      <c r="E45" s="9">
        <f t="shared" si="2"/>
        <v>-55600.630000000005</v>
      </c>
      <c r="G45" s="9">
        <f>G41</f>
        <v>135781</v>
      </c>
      <c r="H45" s="9">
        <f>SUM(H41:H44)</f>
        <v>-558108</v>
      </c>
      <c r="I45" s="9">
        <f>SUM(I41:I44)</f>
        <v>-714634</v>
      </c>
    </row>
    <row r="46" spans="1:9" x14ac:dyDescent="0.3">
      <c r="E46" s="25"/>
    </row>
    <row r="47" spans="1:9" x14ac:dyDescent="0.3">
      <c r="E47" s="25"/>
    </row>
    <row r="48" spans="1:9" x14ac:dyDescent="0.3">
      <c r="E48" s="25"/>
    </row>
    <row r="49" spans="5:5" x14ac:dyDescent="0.3">
      <c r="E49" s="26"/>
    </row>
    <row r="50" spans="5:5" x14ac:dyDescent="0.3">
      <c r="E50" s="25"/>
    </row>
    <row r="51" spans="5:5" x14ac:dyDescent="0.3">
      <c r="E51" s="26"/>
    </row>
    <row r="52" spans="5:5" x14ac:dyDescent="0.3">
      <c r="E52" s="25"/>
    </row>
    <row r="53" spans="5:5" x14ac:dyDescent="0.3">
      <c r="E53" s="25"/>
    </row>
    <row r="54" spans="5:5" x14ac:dyDescent="0.3">
      <c r="E54" s="25"/>
    </row>
    <row r="55" spans="5:5" x14ac:dyDescent="0.3">
      <c r="E55" s="25"/>
    </row>
    <row r="56" spans="5:5" x14ac:dyDescent="0.3">
      <c r="E56" s="25"/>
    </row>
    <row r="57" spans="5:5" x14ac:dyDescent="0.3">
      <c r="E57" s="25"/>
    </row>
    <row r="58" spans="5:5" x14ac:dyDescent="0.3">
      <c r="E58" s="25"/>
    </row>
    <row r="59" spans="5:5" x14ac:dyDescent="0.3">
      <c r="E59" s="25"/>
    </row>
    <row r="60" spans="5:5" x14ac:dyDescent="0.3">
      <c r="E60" s="25"/>
    </row>
    <row r="61" spans="5:5" x14ac:dyDescent="0.3">
      <c r="E61" s="26"/>
    </row>
  </sheetData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 xml:space="preserve">&amp;R2020-02-03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Budget</vt:lpstr>
      <vt:lpstr>Budget GA1</vt:lpstr>
      <vt:lpstr>Budget GA2</vt:lpstr>
      <vt:lpstr>'Budget GA1'!Utskriftsområde</vt:lpstr>
      <vt:lpstr>'Budget GA2'!Utskriftsområde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Julia</cp:lastModifiedBy>
  <cp:lastPrinted>2020-02-23T17:48:23Z</cp:lastPrinted>
  <dcterms:created xsi:type="dcterms:W3CDTF">2018-01-23T10:07:34Z</dcterms:created>
  <dcterms:modified xsi:type="dcterms:W3CDTF">2021-03-17T16:28:36Z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