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pivotCache/pivotCacheDefinition3.xml" ContentType="application/vnd.openxmlformats-officedocument.spreadsheetml.pivotCacheDefinition+xml"/>
  <Override PartName="/xl/pivotCache/pivotCacheRecords3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pivotTables/pivotTable4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8"/>
  <workbookPr/>
  <mc:AlternateContent xmlns:mc="http://schemas.openxmlformats.org/markup-compatibility/2006">
    <mc:Choice Requires="x15">
      <x15ac:absPath xmlns:x15ac="http://schemas.microsoft.com/office/spreadsheetml/2010/11/ac" url="/Users/ivo/Downloads/"/>
    </mc:Choice>
  </mc:AlternateContent>
  <xr:revisionPtr revIDLastSave="0" documentId="13_ncr:1_{1583AEB6-9C14-A342-B7B3-010B65FDDFEC}" xr6:coauthVersionLast="47" xr6:coauthVersionMax="47" xr10:uidLastSave="{00000000-0000-0000-0000-000000000000}"/>
  <bookViews>
    <workbookView xWindow="20" yWindow="500" windowWidth="51200" windowHeight="26600" activeTab="5" xr2:uid="{00000000-000D-0000-FFFF-FFFF00000000}"/>
  </bookViews>
  <sheets>
    <sheet name="Flitspalen 2024" sheetId="5" r:id="rId1"/>
    <sheet name="Flitspalen per provincie enkel " sheetId="6" r:id="rId2"/>
    <sheet name="Gemiddeld. overtrding per gemee" sheetId="7" r:id="rId3"/>
    <sheet name="Flitspalen per gemeente 23-24" sheetId="8" r:id="rId4"/>
    <sheet name="Trajectcontrole" sheetId="11" r:id="rId5"/>
    <sheet name="Flex flitpalen vergelijk jaar e" sheetId="13" r:id="rId6"/>
    <sheet name="Alle boetes provincie 2023" sheetId="16" r:id="rId7"/>
  </sheets>
  <definedNames>
    <definedName name="_xlnm._FilterDatabase" localSheetId="5" hidden="1">'Flex flitpalen vergelijk jaar e'!$A$2:$D$109</definedName>
    <definedName name="_xlnm._FilterDatabase" localSheetId="0" hidden="1">'Flitspalen 2024'!$A$1:$F$812</definedName>
    <definedName name="_xlnm._FilterDatabase" localSheetId="3" hidden="1">'Flitspalen per gemeente 23-24'!$A$5:$AA$165</definedName>
    <definedName name="_xlnm._FilterDatabase" localSheetId="1" hidden="1">'Flitspalen per provincie enkel '!$A$23:$V$35</definedName>
    <definedName name="_xlnm._FilterDatabase" localSheetId="2" hidden="1">'Gemiddeld. overtrding per gemee'!$A$2:$L$345</definedName>
  </definedNames>
  <calcPr calcId="191029"/>
  <pivotCaches>
    <pivotCache cacheId="27" r:id="rId8"/>
    <pivotCache cacheId="33" r:id="rId9"/>
    <pivotCache cacheId="39" r:id="rId10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10" i="8" l="1"/>
  <c r="D109" i="13"/>
  <c r="D108" i="13"/>
  <c r="D106" i="13"/>
  <c r="D105" i="13"/>
  <c r="D104" i="13"/>
  <c r="D103" i="13"/>
  <c r="D102" i="13"/>
  <c r="D101" i="13"/>
  <c r="D100" i="13"/>
  <c r="D99" i="13"/>
  <c r="D98" i="13"/>
  <c r="D97" i="13"/>
  <c r="D96" i="13"/>
  <c r="D95" i="13"/>
  <c r="D94" i="13"/>
  <c r="D93" i="13"/>
  <c r="D92" i="13"/>
  <c r="D89" i="13"/>
  <c r="D88" i="13"/>
  <c r="D87" i="13"/>
  <c r="D86" i="13"/>
  <c r="D85" i="13"/>
  <c r="D84" i="13"/>
  <c r="D83" i="13"/>
  <c r="D82" i="13"/>
  <c r="D81" i="13"/>
  <c r="D80" i="13"/>
  <c r="D79" i="13"/>
  <c r="I78" i="13"/>
  <c r="D78" i="13"/>
  <c r="I77" i="13"/>
  <c r="D77" i="13"/>
  <c r="I76" i="13"/>
  <c r="D76" i="13"/>
  <c r="I75" i="13"/>
  <c r="D75" i="13"/>
  <c r="I74" i="13"/>
  <c r="D74" i="13"/>
  <c r="I73" i="13"/>
  <c r="D73" i="13"/>
  <c r="I72" i="13"/>
  <c r="D72" i="13"/>
  <c r="I71" i="13"/>
  <c r="D71" i="13"/>
  <c r="D70" i="13"/>
  <c r="D69" i="13"/>
  <c r="I68" i="13"/>
  <c r="D68" i="13"/>
  <c r="I67" i="13"/>
  <c r="D67" i="13"/>
  <c r="I66" i="13"/>
  <c r="I65" i="13"/>
  <c r="D65" i="13"/>
  <c r="I64" i="13"/>
  <c r="D64" i="13"/>
  <c r="I63" i="13"/>
  <c r="D63" i="13"/>
  <c r="I62" i="13"/>
  <c r="D62" i="13"/>
  <c r="I61" i="13"/>
  <c r="D61" i="13"/>
  <c r="I60" i="13"/>
  <c r="D59" i="13"/>
  <c r="I58" i="13"/>
  <c r="D58" i="13"/>
  <c r="I57" i="13"/>
  <c r="D57" i="13"/>
  <c r="D56" i="13"/>
  <c r="I55" i="13"/>
  <c r="D55" i="13"/>
  <c r="I54" i="13"/>
  <c r="D54" i="13"/>
  <c r="P53" i="13"/>
  <c r="I53" i="13"/>
  <c r="D53" i="13"/>
  <c r="D52" i="13"/>
  <c r="I51" i="13"/>
  <c r="D51" i="13"/>
  <c r="I50" i="13"/>
  <c r="D50" i="13"/>
  <c r="P49" i="13"/>
  <c r="I49" i="13"/>
  <c r="D49" i="13"/>
  <c r="I48" i="13"/>
  <c r="D48" i="13"/>
  <c r="I47" i="13"/>
  <c r="D47" i="13"/>
  <c r="P46" i="13"/>
  <c r="I46" i="13"/>
  <c r="D46" i="13"/>
  <c r="I45" i="13"/>
  <c r="D45" i="13"/>
  <c r="I44" i="13"/>
  <c r="D44" i="13"/>
  <c r="I43" i="13"/>
  <c r="D43" i="13"/>
  <c r="D42" i="13"/>
  <c r="P41" i="13"/>
  <c r="I41" i="13"/>
  <c r="D41" i="13"/>
  <c r="I40" i="13"/>
  <c r="D40" i="13"/>
  <c r="I39" i="13"/>
  <c r="D39" i="13"/>
  <c r="I38" i="13"/>
  <c r="D38" i="13"/>
  <c r="I37" i="13"/>
  <c r="D37" i="13"/>
  <c r="I36" i="13"/>
  <c r="I35" i="13"/>
  <c r="D35" i="13"/>
  <c r="I34" i="13"/>
  <c r="D34" i="13"/>
  <c r="I33" i="13"/>
  <c r="D33" i="13"/>
  <c r="I32" i="13"/>
  <c r="D32" i="13"/>
  <c r="I31" i="13"/>
  <c r="D31" i="13"/>
  <c r="I30" i="13"/>
  <c r="D30" i="13"/>
  <c r="I29" i="13"/>
  <c r="D29" i="13"/>
  <c r="P28" i="13"/>
  <c r="I28" i="13"/>
  <c r="D28" i="13"/>
  <c r="I27" i="13"/>
  <c r="D27" i="13"/>
  <c r="I26" i="13"/>
  <c r="D26" i="13"/>
  <c r="I25" i="13"/>
  <c r="D25" i="13"/>
  <c r="I24" i="13"/>
  <c r="D24" i="13"/>
  <c r="I23" i="13"/>
  <c r="D23" i="13"/>
  <c r="I22" i="13"/>
  <c r="D22" i="13"/>
  <c r="I21" i="13"/>
  <c r="D21" i="13"/>
  <c r="I20" i="13"/>
  <c r="D20" i="13"/>
  <c r="I19" i="13"/>
  <c r="D19" i="13"/>
  <c r="I18" i="13"/>
  <c r="D18" i="13"/>
  <c r="I17" i="13"/>
  <c r="D17" i="13"/>
  <c r="I16" i="13"/>
  <c r="D16" i="13"/>
  <c r="I15" i="13"/>
  <c r="D15" i="13"/>
  <c r="U14" i="13"/>
  <c r="T14" i="13"/>
  <c r="S14" i="13"/>
  <c r="AB3" i="13" s="1"/>
  <c r="I14" i="13"/>
  <c r="D14" i="13"/>
  <c r="X13" i="13"/>
  <c r="V13" i="13"/>
  <c r="W13" i="13" s="1"/>
  <c r="I13" i="13"/>
  <c r="D13" i="13"/>
  <c r="V12" i="13"/>
  <c r="X12" i="13" s="1"/>
  <c r="I12" i="13"/>
  <c r="D12" i="13"/>
  <c r="X11" i="13"/>
  <c r="V11" i="13"/>
  <c r="W11" i="13" s="1"/>
  <c r="I11" i="13"/>
  <c r="D11" i="13"/>
  <c r="V10" i="13"/>
  <c r="W10" i="13" s="1"/>
  <c r="D10" i="13"/>
  <c r="X9" i="13"/>
  <c r="V9" i="13"/>
  <c r="W9" i="13" s="1"/>
  <c r="I9" i="13"/>
  <c r="D9" i="13"/>
  <c r="V8" i="13"/>
  <c r="X8" i="13" s="1"/>
  <c r="I8" i="13"/>
  <c r="D8" i="13"/>
  <c r="X7" i="13"/>
  <c r="V7" i="13"/>
  <c r="W7" i="13" s="1"/>
  <c r="I7" i="13"/>
  <c r="D7" i="13"/>
  <c r="X6" i="13"/>
  <c r="W6" i="13"/>
  <c r="V6" i="13"/>
  <c r="I6" i="13"/>
  <c r="AD5" i="13"/>
  <c r="V5" i="13"/>
  <c r="I5" i="13"/>
  <c r="D5" i="13"/>
  <c r="AD4" i="13"/>
  <c r="V4" i="13"/>
  <c r="W4" i="13" s="1"/>
  <c r="I4" i="13"/>
  <c r="D4" i="13"/>
  <c r="AD3" i="13"/>
  <c r="AC3" i="13"/>
  <c r="W3" i="13"/>
  <c r="V3" i="13"/>
  <c r="X3" i="13" s="1"/>
  <c r="I3" i="13"/>
  <c r="D3" i="13"/>
  <c r="W2" i="13"/>
  <c r="V2" i="13"/>
  <c r="D32" i="11"/>
  <c r="E32" i="11" s="1"/>
  <c r="D31" i="11"/>
  <c r="E31" i="11" s="1"/>
  <c r="E30" i="11"/>
  <c r="D30" i="11"/>
  <c r="E29" i="11"/>
  <c r="D29" i="11"/>
  <c r="E28" i="11"/>
  <c r="D28" i="11"/>
  <c r="D27" i="11"/>
  <c r="E27" i="11" s="1"/>
  <c r="E26" i="11"/>
  <c r="D26" i="11"/>
  <c r="D25" i="11"/>
  <c r="E25" i="11" s="1"/>
  <c r="E24" i="11"/>
  <c r="D24" i="11"/>
  <c r="E23" i="11"/>
  <c r="D23" i="11"/>
  <c r="D22" i="11"/>
  <c r="E22" i="11" s="1"/>
  <c r="D21" i="11"/>
  <c r="E21" i="11" s="1"/>
  <c r="E20" i="11"/>
  <c r="D20" i="11"/>
  <c r="D19" i="11"/>
  <c r="E19" i="11" s="1"/>
  <c r="D18" i="11"/>
  <c r="E18" i="11" s="1"/>
  <c r="E17" i="11"/>
  <c r="D17" i="11"/>
  <c r="D16" i="11"/>
  <c r="E16" i="11" s="1"/>
  <c r="D15" i="11"/>
  <c r="E15" i="11" s="1"/>
  <c r="D14" i="11"/>
  <c r="E14" i="11" s="1"/>
  <c r="E13" i="11"/>
  <c r="D13" i="11"/>
  <c r="D12" i="11"/>
  <c r="E12" i="11" s="1"/>
  <c r="E11" i="11"/>
  <c r="D11" i="11"/>
  <c r="E10" i="11"/>
  <c r="D10" i="11"/>
  <c r="D9" i="11"/>
  <c r="E9" i="11" s="1"/>
  <c r="E8" i="11"/>
  <c r="D8" i="11"/>
  <c r="E7" i="11"/>
  <c r="D7" i="11"/>
  <c r="D6" i="11"/>
  <c r="E6" i="11" s="1"/>
  <c r="E5" i="11"/>
  <c r="D5" i="11"/>
  <c r="E4" i="11"/>
  <c r="D4" i="11"/>
  <c r="D3" i="11"/>
  <c r="E3" i="11" s="1"/>
  <c r="D2" i="11"/>
  <c r="D33" i="11" s="1"/>
  <c r="E33" i="11" s="1"/>
  <c r="I170" i="8"/>
  <c r="G170" i="8"/>
  <c r="D170" i="8"/>
  <c r="AA165" i="8"/>
  <c r="Z165" i="8"/>
  <c r="Y165" i="8"/>
  <c r="X165" i="8"/>
  <c r="W165" i="8"/>
  <c r="V165" i="8"/>
  <c r="U165" i="8"/>
  <c r="T165" i="8"/>
  <c r="S165" i="8"/>
  <c r="S170" i="8" s="1"/>
  <c r="L165" i="8"/>
  <c r="K165" i="8"/>
  <c r="J165" i="8"/>
  <c r="J170" i="8" s="1"/>
  <c r="E165" i="8"/>
  <c r="AA164" i="8"/>
  <c r="Z164" i="8"/>
  <c r="Y164" i="8"/>
  <c r="X164" i="8"/>
  <c r="W164" i="8"/>
  <c r="V164" i="8"/>
  <c r="U164" i="8"/>
  <c r="T164" i="8"/>
  <c r="S164" i="8"/>
  <c r="L164" i="8"/>
  <c r="K164" i="8"/>
  <c r="J164" i="8"/>
  <c r="E164" i="8"/>
  <c r="AA163" i="8"/>
  <c r="Z163" i="8"/>
  <c r="Y163" i="8"/>
  <c r="X163" i="8"/>
  <c r="W163" i="8"/>
  <c r="V163" i="8"/>
  <c r="U163" i="8"/>
  <c r="T163" i="8"/>
  <c r="S163" i="8"/>
  <c r="L163" i="8"/>
  <c r="K163" i="8"/>
  <c r="J163" i="8"/>
  <c r="E163" i="8"/>
  <c r="AA162" i="8"/>
  <c r="Z162" i="8"/>
  <c r="Y162" i="8"/>
  <c r="X162" i="8"/>
  <c r="W162" i="8"/>
  <c r="V162" i="8"/>
  <c r="U162" i="8"/>
  <c r="T162" i="8"/>
  <c r="S162" i="8"/>
  <c r="L162" i="8"/>
  <c r="K162" i="8"/>
  <c r="J162" i="8"/>
  <c r="E162" i="8"/>
  <c r="AA161" i="8"/>
  <c r="Z161" i="8"/>
  <c r="Y161" i="8"/>
  <c r="X161" i="8"/>
  <c r="W161" i="8"/>
  <c r="V161" i="8"/>
  <c r="U161" i="8"/>
  <c r="T161" i="8"/>
  <c r="S161" i="8"/>
  <c r="L161" i="8"/>
  <c r="K161" i="8"/>
  <c r="J161" i="8"/>
  <c r="E161" i="8"/>
  <c r="AA160" i="8"/>
  <c r="Z160" i="8"/>
  <c r="Y160" i="8"/>
  <c r="X160" i="8"/>
  <c r="W160" i="8"/>
  <c r="V160" i="8"/>
  <c r="U160" i="8"/>
  <c r="T160" i="8"/>
  <c r="S160" i="8"/>
  <c r="L160" i="8"/>
  <c r="K160" i="8"/>
  <c r="J160" i="8"/>
  <c r="E160" i="8"/>
  <c r="AA159" i="8"/>
  <c r="Z159" i="8"/>
  <c r="Y159" i="8"/>
  <c r="X159" i="8"/>
  <c r="W159" i="8"/>
  <c r="V159" i="8"/>
  <c r="U159" i="8"/>
  <c r="T159" i="8"/>
  <c r="S159" i="8"/>
  <c r="L159" i="8"/>
  <c r="K159" i="8"/>
  <c r="J159" i="8"/>
  <c r="E159" i="8"/>
  <c r="AA158" i="8"/>
  <c r="Z158" i="8"/>
  <c r="Y158" i="8"/>
  <c r="X158" i="8"/>
  <c r="W158" i="8"/>
  <c r="V158" i="8"/>
  <c r="U158" i="8"/>
  <c r="T158" i="8"/>
  <c r="S158" i="8"/>
  <c r="L158" i="8"/>
  <c r="K158" i="8"/>
  <c r="J158" i="8"/>
  <c r="E158" i="8"/>
  <c r="AA157" i="8"/>
  <c r="Z157" i="8"/>
  <c r="Y157" i="8"/>
  <c r="X157" i="8"/>
  <c r="W157" i="8"/>
  <c r="V157" i="8"/>
  <c r="U157" i="8"/>
  <c r="T157" i="8"/>
  <c r="S157" i="8"/>
  <c r="L157" i="8"/>
  <c r="K157" i="8"/>
  <c r="J157" i="8"/>
  <c r="E157" i="8"/>
  <c r="AA156" i="8"/>
  <c r="Z156" i="8"/>
  <c r="Y156" i="8"/>
  <c r="X156" i="8"/>
  <c r="W156" i="8"/>
  <c r="V156" i="8"/>
  <c r="U156" i="8"/>
  <c r="T156" i="8"/>
  <c r="S156" i="8"/>
  <c r="L156" i="8"/>
  <c r="K156" i="8"/>
  <c r="J156" i="8"/>
  <c r="E156" i="8"/>
  <c r="AA155" i="8"/>
  <c r="Z155" i="8"/>
  <c r="Y155" i="8"/>
  <c r="X155" i="8"/>
  <c r="W155" i="8"/>
  <c r="V155" i="8"/>
  <c r="U155" i="8"/>
  <c r="T155" i="8"/>
  <c r="S155" i="8"/>
  <c r="L155" i="8"/>
  <c r="K155" i="8"/>
  <c r="J155" i="8"/>
  <c r="E155" i="8"/>
  <c r="AA154" i="8"/>
  <c r="Z154" i="8"/>
  <c r="Y154" i="8"/>
  <c r="X154" i="8"/>
  <c r="W154" i="8"/>
  <c r="V154" i="8"/>
  <c r="U154" i="8"/>
  <c r="T154" i="8"/>
  <c r="S154" i="8"/>
  <c r="L154" i="8"/>
  <c r="K154" i="8"/>
  <c r="J154" i="8"/>
  <c r="E154" i="8"/>
  <c r="AA153" i="8"/>
  <c r="Z153" i="8"/>
  <c r="Y153" i="8"/>
  <c r="X153" i="8"/>
  <c r="W153" i="8"/>
  <c r="V153" i="8"/>
  <c r="U153" i="8"/>
  <c r="T153" i="8"/>
  <c r="S153" i="8"/>
  <c r="L153" i="8"/>
  <c r="K153" i="8"/>
  <c r="J153" i="8"/>
  <c r="E153" i="8"/>
  <c r="AA152" i="8"/>
  <c r="Z152" i="8"/>
  <c r="Y152" i="8"/>
  <c r="X152" i="8"/>
  <c r="W152" i="8"/>
  <c r="V152" i="8"/>
  <c r="U152" i="8"/>
  <c r="T152" i="8"/>
  <c r="S152" i="8"/>
  <c r="L152" i="8"/>
  <c r="K152" i="8"/>
  <c r="J152" i="8"/>
  <c r="E152" i="8"/>
  <c r="AA151" i="8"/>
  <c r="Z151" i="8"/>
  <c r="Y151" i="8"/>
  <c r="X151" i="8"/>
  <c r="W151" i="8"/>
  <c r="V151" i="8"/>
  <c r="U151" i="8"/>
  <c r="T151" i="8"/>
  <c r="S151" i="8"/>
  <c r="L151" i="8"/>
  <c r="K151" i="8"/>
  <c r="J151" i="8"/>
  <c r="E151" i="8"/>
  <c r="AA150" i="8"/>
  <c r="Z150" i="8"/>
  <c r="Y150" i="8"/>
  <c r="X150" i="8"/>
  <c r="W150" i="8"/>
  <c r="V150" i="8"/>
  <c r="U150" i="8"/>
  <c r="T150" i="8"/>
  <c r="S150" i="8"/>
  <c r="L150" i="8"/>
  <c r="K150" i="8"/>
  <c r="J150" i="8"/>
  <c r="E150" i="8"/>
  <c r="AA149" i="8"/>
  <c r="Z149" i="8"/>
  <c r="Y149" i="8"/>
  <c r="X149" i="8"/>
  <c r="W149" i="8"/>
  <c r="V149" i="8"/>
  <c r="U149" i="8"/>
  <c r="T149" i="8"/>
  <c r="S149" i="8"/>
  <c r="L149" i="8"/>
  <c r="K149" i="8"/>
  <c r="J149" i="8"/>
  <c r="E149" i="8"/>
  <c r="AA148" i="8"/>
  <c r="Z148" i="8"/>
  <c r="Y148" i="8"/>
  <c r="X148" i="8"/>
  <c r="W148" i="8"/>
  <c r="V148" i="8"/>
  <c r="U148" i="8"/>
  <c r="T148" i="8"/>
  <c r="S148" i="8"/>
  <c r="L148" i="8"/>
  <c r="K148" i="8"/>
  <c r="J148" i="8"/>
  <c r="E148" i="8"/>
  <c r="AA147" i="8"/>
  <c r="Z147" i="8"/>
  <c r="Y147" i="8"/>
  <c r="X147" i="8"/>
  <c r="W147" i="8"/>
  <c r="V147" i="8"/>
  <c r="U147" i="8"/>
  <c r="T147" i="8"/>
  <c r="S147" i="8"/>
  <c r="L147" i="8"/>
  <c r="K147" i="8"/>
  <c r="J147" i="8"/>
  <c r="E147" i="8"/>
  <c r="AA146" i="8"/>
  <c r="Z146" i="8"/>
  <c r="Y146" i="8"/>
  <c r="X146" i="8"/>
  <c r="W146" i="8"/>
  <c r="V146" i="8"/>
  <c r="U146" i="8"/>
  <c r="T146" i="8"/>
  <c r="S146" i="8"/>
  <c r="L146" i="8"/>
  <c r="K146" i="8"/>
  <c r="J146" i="8"/>
  <c r="E146" i="8"/>
  <c r="AA145" i="8"/>
  <c r="Y145" i="8"/>
  <c r="X145" i="8"/>
  <c r="W145" i="8"/>
  <c r="V145" i="8"/>
  <c r="U145" i="8"/>
  <c r="T145" i="8"/>
  <c r="S145" i="8"/>
  <c r="L145" i="8"/>
  <c r="J145" i="8"/>
  <c r="F145" i="8"/>
  <c r="K145" i="8" s="1"/>
  <c r="E145" i="8"/>
  <c r="AA144" i="8"/>
  <c r="Z144" i="8"/>
  <c r="Y144" i="8"/>
  <c r="X144" i="8"/>
  <c r="W144" i="8"/>
  <c r="V144" i="8"/>
  <c r="U144" i="8"/>
  <c r="T144" i="8"/>
  <c r="S144" i="8"/>
  <c r="L144" i="8"/>
  <c r="K144" i="8"/>
  <c r="J144" i="8"/>
  <c r="E144" i="8"/>
  <c r="AA143" i="8"/>
  <c r="Z143" i="8"/>
  <c r="Y143" i="8"/>
  <c r="X143" i="8"/>
  <c r="W143" i="8"/>
  <c r="V143" i="8"/>
  <c r="U143" i="8"/>
  <c r="T143" i="8"/>
  <c r="S143" i="8"/>
  <c r="L143" i="8"/>
  <c r="K143" i="8"/>
  <c r="J143" i="8"/>
  <c r="E143" i="8"/>
  <c r="AA142" i="8"/>
  <c r="Z142" i="8"/>
  <c r="Y142" i="8"/>
  <c r="X142" i="8"/>
  <c r="W142" i="8"/>
  <c r="V142" i="8"/>
  <c r="U142" i="8"/>
  <c r="T142" i="8"/>
  <c r="S142" i="8"/>
  <c r="L142" i="8"/>
  <c r="K142" i="8"/>
  <c r="J142" i="8"/>
  <c r="E142" i="8"/>
  <c r="AA141" i="8"/>
  <c r="Z141" i="8"/>
  <c r="Y141" i="8"/>
  <c r="X141" i="8"/>
  <c r="W141" i="8"/>
  <c r="V141" i="8"/>
  <c r="U141" i="8"/>
  <c r="T141" i="8"/>
  <c r="S141" i="8"/>
  <c r="L141" i="8"/>
  <c r="K141" i="8"/>
  <c r="J141" i="8"/>
  <c r="E141" i="8"/>
  <c r="AA140" i="8"/>
  <c r="Z140" i="8"/>
  <c r="Y140" i="8"/>
  <c r="X140" i="8"/>
  <c r="W140" i="8"/>
  <c r="V140" i="8"/>
  <c r="U140" i="8"/>
  <c r="T140" i="8"/>
  <c r="S140" i="8"/>
  <c r="L140" i="8"/>
  <c r="K140" i="8"/>
  <c r="J140" i="8"/>
  <c r="E140" i="8"/>
  <c r="AA139" i="8"/>
  <c r="Z139" i="8"/>
  <c r="Y139" i="8"/>
  <c r="X139" i="8"/>
  <c r="W139" i="8"/>
  <c r="V139" i="8"/>
  <c r="U139" i="8"/>
  <c r="T139" i="8"/>
  <c r="S139" i="8"/>
  <c r="L139" i="8"/>
  <c r="K139" i="8"/>
  <c r="J139" i="8"/>
  <c r="E139" i="8"/>
  <c r="AA138" i="8"/>
  <c r="Z138" i="8"/>
  <c r="Y138" i="8"/>
  <c r="X138" i="8"/>
  <c r="W138" i="8"/>
  <c r="V138" i="8"/>
  <c r="U138" i="8"/>
  <c r="T138" i="8"/>
  <c r="S138" i="8"/>
  <c r="L138" i="8"/>
  <c r="K138" i="8"/>
  <c r="J138" i="8"/>
  <c r="E138" i="8"/>
  <c r="AA137" i="8"/>
  <c r="Z137" i="8"/>
  <c r="Y137" i="8"/>
  <c r="X137" i="8"/>
  <c r="W137" i="8"/>
  <c r="V137" i="8"/>
  <c r="U137" i="8"/>
  <c r="T137" i="8"/>
  <c r="S137" i="8"/>
  <c r="L137" i="8"/>
  <c r="K137" i="8"/>
  <c r="J137" i="8"/>
  <c r="E137" i="8"/>
  <c r="AA136" i="8"/>
  <c r="Z136" i="8"/>
  <c r="Y136" i="8"/>
  <c r="X136" i="8"/>
  <c r="W136" i="8"/>
  <c r="V136" i="8"/>
  <c r="U136" i="8"/>
  <c r="T136" i="8"/>
  <c r="S136" i="8"/>
  <c r="L136" i="8"/>
  <c r="K136" i="8"/>
  <c r="J136" i="8"/>
  <c r="E136" i="8"/>
  <c r="AA135" i="8"/>
  <c r="Z135" i="8"/>
  <c r="Y135" i="8"/>
  <c r="X135" i="8"/>
  <c r="W135" i="8"/>
  <c r="V135" i="8"/>
  <c r="U135" i="8"/>
  <c r="T135" i="8"/>
  <c r="S135" i="8"/>
  <c r="L135" i="8"/>
  <c r="K135" i="8"/>
  <c r="J135" i="8"/>
  <c r="E135" i="8"/>
  <c r="AA134" i="8"/>
  <c r="Z134" i="8"/>
  <c r="Y134" i="8"/>
  <c r="X134" i="8"/>
  <c r="W134" i="8"/>
  <c r="V134" i="8"/>
  <c r="U134" i="8"/>
  <c r="T134" i="8"/>
  <c r="S134" i="8"/>
  <c r="L134" i="8"/>
  <c r="K134" i="8"/>
  <c r="J134" i="8"/>
  <c r="E134" i="8"/>
  <c r="AA133" i="8"/>
  <c r="Z133" i="8"/>
  <c r="Y133" i="8"/>
  <c r="X133" i="8"/>
  <c r="W133" i="8"/>
  <c r="V133" i="8"/>
  <c r="U133" i="8"/>
  <c r="T133" i="8"/>
  <c r="S133" i="8"/>
  <c r="L133" i="8"/>
  <c r="K133" i="8"/>
  <c r="J133" i="8"/>
  <c r="E133" i="8"/>
  <c r="AA132" i="8"/>
  <c r="Z132" i="8"/>
  <c r="Y132" i="8"/>
  <c r="X132" i="8"/>
  <c r="W132" i="8"/>
  <c r="V132" i="8"/>
  <c r="U132" i="8"/>
  <c r="T132" i="8"/>
  <c r="S132" i="8"/>
  <c r="L132" i="8"/>
  <c r="K132" i="8"/>
  <c r="J132" i="8"/>
  <c r="E132" i="8"/>
  <c r="AA131" i="8"/>
  <c r="Z131" i="8"/>
  <c r="Y131" i="8"/>
  <c r="X131" i="8"/>
  <c r="W131" i="8"/>
  <c r="V131" i="8"/>
  <c r="U131" i="8"/>
  <c r="T131" i="8"/>
  <c r="S131" i="8"/>
  <c r="L131" i="8"/>
  <c r="K131" i="8"/>
  <c r="J131" i="8"/>
  <c r="E131" i="8"/>
  <c r="AA130" i="8"/>
  <c r="Z130" i="8"/>
  <c r="Y130" i="8"/>
  <c r="X130" i="8"/>
  <c r="W130" i="8"/>
  <c r="V130" i="8"/>
  <c r="U130" i="8"/>
  <c r="T130" i="8"/>
  <c r="S130" i="8"/>
  <c r="L130" i="8"/>
  <c r="K130" i="8"/>
  <c r="J130" i="8"/>
  <c r="E130" i="8"/>
  <c r="AA129" i="8"/>
  <c r="Z129" i="8"/>
  <c r="Y129" i="8"/>
  <c r="X129" i="8"/>
  <c r="W129" i="8"/>
  <c r="V129" i="8"/>
  <c r="U129" i="8"/>
  <c r="T129" i="8"/>
  <c r="S129" i="8"/>
  <c r="L129" i="8"/>
  <c r="K129" i="8"/>
  <c r="J129" i="8"/>
  <c r="E129" i="8"/>
  <c r="AA128" i="8"/>
  <c r="Z128" i="8"/>
  <c r="Y128" i="8"/>
  <c r="X128" i="8"/>
  <c r="W128" i="8"/>
  <c r="V128" i="8"/>
  <c r="U128" i="8"/>
  <c r="T128" i="8"/>
  <c r="S128" i="8"/>
  <c r="L128" i="8"/>
  <c r="K128" i="8"/>
  <c r="J128" i="8"/>
  <c r="E128" i="8"/>
  <c r="AA127" i="8"/>
  <c r="Z127" i="8"/>
  <c r="Y127" i="8"/>
  <c r="X127" i="8"/>
  <c r="W127" i="8"/>
  <c r="V127" i="8"/>
  <c r="U127" i="8"/>
  <c r="T127" i="8"/>
  <c r="S127" i="8"/>
  <c r="L127" i="8"/>
  <c r="K127" i="8"/>
  <c r="J127" i="8"/>
  <c r="E127" i="8"/>
  <c r="AA126" i="8"/>
  <c r="Z126" i="8"/>
  <c r="Y126" i="8"/>
  <c r="X126" i="8"/>
  <c r="W126" i="8"/>
  <c r="V126" i="8"/>
  <c r="U126" i="8"/>
  <c r="T126" i="8"/>
  <c r="S126" i="8"/>
  <c r="L126" i="8"/>
  <c r="K126" i="8"/>
  <c r="J126" i="8"/>
  <c r="E126" i="8"/>
  <c r="AA125" i="8"/>
  <c r="Z125" i="8"/>
  <c r="Y125" i="8"/>
  <c r="X125" i="8"/>
  <c r="W125" i="8"/>
  <c r="V125" i="8"/>
  <c r="U125" i="8"/>
  <c r="T125" i="8"/>
  <c r="S125" i="8"/>
  <c r="L125" i="8"/>
  <c r="K125" i="8"/>
  <c r="J125" i="8"/>
  <c r="E125" i="8"/>
  <c r="AA124" i="8"/>
  <c r="Z124" i="8"/>
  <c r="Y124" i="8"/>
  <c r="X124" i="8"/>
  <c r="W124" i="8"/>
  <c r="V124" i="8"/>
  <c r="U124" i="8"/>
  <c r="T124" i="8"/>
  <c r="S124" i="8"/>
  <c r="L124" i="8"/>
  <c r="K124" i="8"/>
  <c r="J124" i="8"/>
  <c r="E124" i="8"/>
  <c r="AA123" i="8"/>
  <c r="Z123" i="8"/>
  <c r="Y123" i="8"/>
  <c r="X123" i="8"/>
  <c r="W123" i="8"/>
  <c r="V123" i="8"/>
  <c r="U123" i="8"/>
  <c r="T123" i="8"/>
  <c r="S123" i="8"/>
  <c r="L123" i="8"/>
  <c r="K123" i="8"/>
  <c r="J123" i="8"/>
  <c r="E123" i="8"/>
  <c r="AA122" i="8"/>
  <c r="Z122" i="8"/>
  <c r="Y122" i="8"/>
  <c r="X122" i="8"/>
  <c r="W122" i="8"/>
  <c r="V122" i="8"/>
  <c r="U122" i="8"/>
  <c r="T122" i="8"/>
  <c r="S122" i="8"/>
  <c r="L122" i="8"/>
  <c r="K122" i="8"/>
  <c r="J122" i="8"/>
  <c r="E122" i="8"/>
  <c r="AA121" i="8"/>
  <c r="Z121" i="8"/>
  <c r="Y121" i="8"/>
  <c r="X121" i="8"/>
  <c r="W121" i="8"/>
  <c r="V121" i="8"/>
  <c r="U121" i="8"/>
  <c r="T121" i="8"/>
  <c r="S121" i="8"/>
  <c r="L121" i="8"/>
  <c r="K121" i="8"/>
  <c r="J121" i="8"/>
  <c r="E121" i="8"/>
  <c r="AA120" i="8"/>
  <c r="Z120" i="8"/>
  <c r="Y120" i="8"/>
  <c r="X120" i="8"/>
  <c r="W120" i="8"/>
  <c r="V120" i="8"/>
  <c r="U120" i="8"/>
  <c r="T120" i="8"/>
  <c r="S120" i="8"/>
  <c r="L120" i="8"/>
  <c r="K120" i="8"/>
  <c r="J120" i="8"/>
  <c r="E120" i="8"/>
  <c r="AA119" i="8"/>
  <c r="Z119" i="8"/>
  <c r="Y119" i="8"/>
  <c r="X119" i="8"/>
  <c r="W119" i="8"/>
  <c r="V119" i="8"/>
  <c r="U119" i="8"/>
  <c r="T119" i="8"/>
  <c r="S119" i="8"/>
  <c r="L119" i="8"/>
  <c r="K119" i="8"/>
  <c r="J119" i="8"/>
  <c r="E119" i="8"/>
  <c r="AA118" i="8"/>
  <c r="Z118" i="8"/>
  <c r="Y118" i="8"/>
  <c r="X118" i="8"/>
  <c r="W118" i="8"/>
  <c r="V118" i="8"/>
  <c r="U118" i="8"/>
  <c r="T118" i="8"/>
  <c r="S118" i="8"/>
  <c r="L118" i="8"/>
  <c r="K118" i="8"/>
  <c r="J118" i="8"/>
  <c r="E118" i="8"/>
  <c r="AA117" i="8"/>
  <c r="Z117" i="8"/>
  <c r="Y117" i="8"/>
  <c r="X117" i="8"/>
  <c r="W117" i="8"/>
  <c r="V117" i="8"/>
  <c r="U117" i="8"/>
  <c r="T117" i="8"/>
  <c r="S117" i="8"/>
  <c r="L117" i="8"/>
  <c r="K117" i="8"/>
  <c r="J117" i="8"/>
  <c r="E117" i="8"/>
  <c r="AA116" i="8"/>
  <c r="Z116" i="8"/>
  <c r="Y116" i="8"/>
  <c r="X116" i="8"/>
  <c r="W116" i="8"/>
  <c r="V116" i="8"/>
  <c r="U116" i="8"/>
  <c r="T116" i="8"/>
  <c r="S116" i="8"/>
  <c r="L116" i="8"/>
  <c r="K116" i="8"/>
  <c r="J116" i="8"/>
  <c r="E116" i="8"/>
  <c r="AA115" i="8"/>
  <c r="Z115" i="8"/>
  <c r="Y115" i="8"/>
  <c r="X115" i="8"/>
  <c r="W115" i="8"/>
  <c r="V115" i="8"/>
  <c r="U115" i="8"/>
  <c r="T115" i="8"/>
  <c r="S115" i="8"/>
  <c r="L115" i="8"/>
  <c r="K115" i="8"/>
  <c r="J115" i="8"/>
  <c r="E115" i="8"/>
  <c r="AA114" i="8"/>
  <c r="Z114" i="8"/>
  <c r="Y114" i="8"/>
  <c r="X114" i="8"/>
  <c r="W114" i="8"/>
  <c r="V114" i="8"/>
  <c r="U114" i="8"/>
  <c r="T114" i="8"/>
  <c r="S114" i="8"/>
  <c r="L114" i="8"/>
  <c r="K114" i="8"/>
  <c r="J114" i="8"/>
  <c r="E114" i="8"/>
  <c r="AA113" i="8"/>
  <c r="Z113" i="8"/>
  <c r="Y113" i="8"/>
  <c r="X113" i="8"/>
  <c r="W113" i="8"/>
  <c r="V113" i="8"/>
  <c r="U113" i="8"/>
  <c r="T113" i="8"/>
  <c r="S113" i="8"/>
  <c r="L113" i="8"/>
  <c r="K113" i="8"/>
  <c r="J113" i="8"/>
  <c r="E113" i="8"/>
  <c r="AA112" i="8"/>
  <c r="Z112" i="8"/>
  <c r="Y112" i="8"/>
  <c r="X112" i="8"/>
  <c r="W112" i="8"/>
  <c r="V112" i="8"/>
  <c r="U112" i="8"/>
  <c r="T112" i="8"/>
  <c r="S112" i="8"/>
  <c r="L112" i="8"/>
  <c r="K112" i="8"/>
  <c r="J112" i="8"/>
  <c r="E112" i="8"/>
  <c r="AA111" i="8"/>
  <c r="Z111" i="8"/>
  <c r="Y111" i="8"/>
  <c r="X111" i="8"/>
  <c r="W111" i="8"/>
  <c r="V111" i="8"/>
  <c r="U111" i="8"/>
  <c r="T111" i="8"/>
  <c r="S111" i="8"/>
  <c r="L111" i="8"/>
  <c r="K111" i="8"/>
  <c r="J111" i="8"/>
  <c r="E111" i="8"/>
  <c r="AA110" i="8"/>
  <c r="Z110" i="8"/>
  <c r="Y110" i="8"/>
  <c r="X110" i="8"/>
  <c r="W110" i="8"/>
  <c r="V110" i="8"/>
  <c r="U110" i="8"/>
  <c r="T110" i="8"/>
  <c r="S110" i="8"/>
  <c r="L110" i="8"/>
  <c r="K110" i="8"/>
  <c r="J110" i="8"/>
  <c r="E110" i="8"/>
  <c r="AA109" i="8"/>
  <c r="Z109" i="8"/>
  <c r="Y109" i="8"/>
  <c r="X109" i="8"/>
  <c r="W109" i="8"/>
  <c r="V109" i="8"/>
  <c r="U109" i="8"/>
  <c r="T109" i="8"/>
  <c r="S109" i="8"/>
  <c r="L109" i="8"/>
  <c r="K109" i="8"/>
  <c r="J109" i="8"/>
  <c r="E109" i="8"/>
  <c r="AA108" i="8"/>
  <c r="Z108" i="8"/>
  <c r="Y108" i="8"/>
  <c r="X108" i="8"/>
  <c r="W108" i="8"/>
  <c r="V108" i="8"/>
  <c r="U108" i="8"/>
  <c r="T108" i="8"/>
  <c r="S108" i="8"/>
  <c r="L108" i="8"/>
  <c r="K108" i="8"/>
  <c r="J108" i="8"/>
  <c r="E108" i="8"/>
  <c r="AA107" i="8"/>
  <c r="Z107" i="8"/>
  <c r="Y107" i="8"/>
  <c r="X107" i="8"/>
  <c r="W107" i="8"/>
  <c r="V107" i="8"/>
  <c r="U107" i="8"/>
  <c r="T107" i="8"/>
  <c r="S107" i="8"/>
  <c r="L107" i="8"/>
  <c r="K107" i="8"/>
  <c r="J107" i="8"/>
  <c r="E107" i="8"/>
  <c r="AA106" i="8"/>
  <c r="Z106" i="8"/>
  <c r="Y106" i="8"/>
  <c r="X106" i="8"/>
  <c r="W106" i="8"/>
  <c r="V106" i="8"/>
  <c r="U106" i="8"/>
  <c r="T106" i="8"/>
  <c r="S106" i="8"/>
  <c r="L106" i="8"/>
  <c r="K106" i="8"/>
  <c r="J106" i="8"/>
  <c r="E106" i="8"/>
  <c r="AA105" i="8"/>
  <c r="Z105" i="8"/>
  <c r="Y105" i="8"/>
  <c r="X105" i="8"/>
  <c r="W105" i="8"/>
  <c r="V105" i="8"/>
  <c r="U105" i="8"/>
  <c r="T105" i="8"/>
  <c r="S105" i="8"/>
  <c r="L105" i="8"/>
  <c r="K105" i="8"/>
  <c r="J105" i="8"/>
  <c r="E105" i="8"/>
  <c r="AA104" i="8"/>
  <c r="Z104" i="8"/>
  <c r="Y104" i="8"/>
  <c r="X104" i="8"/>
  <c r="W104" i="8"/>
  <c r="V104" i="8"/>
  <c r="U104" i="8"/>
  <c r="T104" i="8"/>
  <c r="S104" i="8"/>
  <c r="L104" i="8"/>
  <c r="K104" i="8"/>
  <c r="J104" i="8"/>
  <c r="E104" i="8"/>
  <c r="AA103" i="8"/>
  <c r="Z103" i="8"/>
  <c r="Y103" i="8"/>
  <c r="X103" i="8"/>
  <c r="W103" i="8"/>
  <c r="V103" i="8"/>
  <c r="U103" i="8"/>
  <c r="T103" i="8"/>
  <c r="S103" i="8"/>
  <c r="L103" i="8"/>
  <c r="K103" i="8"/>
  <c r="J103" i="8"/>
  <c r="E103" i="8"/>
  <c r="AA102" i="8"/>
  <c r="Z102" i="8"/>
  <c r="Y102" i="8"/>
  <c r="X102" i="8"/>
  <c r="W102" i="8"/>
  <c r="V102" i="8"/>
  <c r="U102" i="8"/>
  <c r="T102" i="8"/>
  <c r="S102" i="8"/>
  <c r="L102" i="8"/>
  <c r="K102" i="8"/>
  <c r="J102" i="8"/>
  <c r="E102" i="8"/>
  <c r="AA101" i="8"/>
  <c r="Z101" i="8"/>
  <c r="Y101" i="8"/>
  <c r="X101" i="8"/>
  <c r="W101" i="8"/>
  <c r="V101" i="8"/>
  <c r="U101" i="8"/>
  <c r="T101" i="8"/>
  <c r="S101" i="8"/>
  <c r="L101" i="8"/>
  <c r="K101" i="8"/>
  <c r="J101" i="8"/>
  <c r="E101" i="8"/>
  <c r="AA100" i="8"/>
  <c r="Z100" i="8"/>
  <c r="Y100" i="8"/>
  <c r="X100" i="8"/>
  <c r="W100" i="8"/>
  <c r="V100" i="8"/>
  <c r="U100" i="8"/>
  <c r="T100" i="8"/>
  <c r="S100" i="8"/>
  <c r="L100" i="8"/>
  <c r="K100" i="8"/>
  <c r="J100" i="8"/>
  <c r="E100" i="8"/>
  <c r="AA99" i="8"/>
  <c r="Z99" i="8"/>
  <c r="Y99" i="8"/>
  <c r="X99" i="8"/>
  <c r="W99" i="8"/>
  <c r="V99" i="8"/>
  <c r="U99" i="8"/>
  <c r="T99" i="8"/>
  <c r="S99" i="8"/>
  <c r="L99" i="8"/>
  <c r="K99" i="8"/>
  <c r="J99" i="8"/>
  <c r="E99" i="8"/>
  <c r="AA98" i="8"/>
  <c r="Z98" i="8"/>
  <c r="Y98" i="8"/>
  <c r="X98" i="8"/>
  <c r="W98" i="8"/>
  <c r="V98" i="8"/>
  <c r="U98" i="8"/>
  <c r="T98" i="8"/>
  <c r="S98" i="8"/>
  <c r="L98" i="8"/>
  <c r="K98" i="8"/>
  <c r="J98" i="8"/>
  <c r="E98" i="8"/>
  <c r="AA97" i="8"/>
  <c r="Z97" i="8"/>
  <c r="Y97" i="8"/>
  <c r="X97" i="8"/>
  <c r="W97" i="8"/>
  <c r="V97" i="8"/>
  <c r="U97" i="8"/>
  <c r="T97" i="8"/>
  <c r="S97" i="8"/>
  <c r="L97" i="8"/>
  <c r="K97" i="8"/>
  <c r="J97" i="8"/>
  <c r="E97" i="8"/>
  <c r="AA96" i="8"/>
  <c r="Z96" i="8"/>
  <c r="Y96" i="8"/>
  <c r="X96" i="8"/>
  <c r="W96" i="8"/>
  <c r="V96" i="8"/>
  <c r="U96" i="8"/>
  <c r="T96" i="8"/>
  <c r="S96" i="8"/>
  <c r="L96" i="8"/>
  <c r="K96" i="8"/>
  <c r="J96" i="8"/>
  <c r="E96" i="8"/>
  <c r="AA95" i="8"/>
  <c r="Z95" i="8"/>
  <c r="Y95" i="8"/>
  <c r="X95" i="8"/>
  <c r="W95" i="8"/>
  <c r="V95" i="8"/>
  <c r="U95" i="8"/>
  <c r="T95" i="8"/>
  <c r="S95" i="8"/>
  <c r="L95" i="8"/>
  <c r="K95" i="8"/>
  <c r="J95" i="8"/>
  <c r="E95" i="8"/>
  <c r="AA94" i="8"/>
  <c r="Z94" i="8"/>
  <c r="Y94" i="8"/>
  <c r="X94" i="8"/>
  <c r="W94" i="8"/>
  <c r="V94" i="8"/>
  <c r="U94" i="8"/>
  <c r="T94" i="8"/>
  <c r="S94" i="8"/>
  <c r="L94" i="8"/>
  <c r="K94" i="8"/>
  <c r="J94" i="8"/>
  <c r="E94" i="8"/>
  <c r="AA93" i="8"/>
  <c r="Z93" i="8"/>
  <c r="Y93" i="8"/>
  <c r="X93" i="8"/>
  <c r="W93" i="8"/>
  <c r="V93" i="8"/>
  <c r="U93" i="8"/>
  <c r="T93" i="8"/>
  <c r="S93" i="8"/>
  <c r="L93" i="8"/>
  <c r="K93" i="8"/>
  <c r="J93" i="8"/>
  <c r="E93" i="8"/>
  <c r="AA92" i="8"/>
  <c r="Z92" i="8"/>
  <c r="Y92" i="8"/>
  <c r="X92" i="8"/>
  <c r="W92" i="8"/>
  <c r="V92" i="8"/>
  <c r="U92" i="8"/>
  <c r="T92" i="8"/>
  <c r="S92" i="8"/>
  <c r="L92" i="8"/>
  <c r="K92" i="8"/>
  <c r="J92" i="8"/>
  <c r="E92" i="8"/>
  <c r="AA91" i="8"/>
  <c r="Z91" i="8"/>
  <c r="Y91" i="8"/>
  <c r="X91" i="8"/>
  <c r="W91" i="8"/>
  <c r="V91" i="8"/>
  <c r="U91" i="8"/>
  <c r="T91" i="8"/>
  <c r="S91" i="8"/>
  <c r="L91" i="8"/>
  <c r="K91" i="8"/>
  <c r="J91" i="8"/>
  <c r="E91" i="8"/>
  <c r="AA90" i="8"/>
  <c r="Z90" i="8"/>
  <c r="Y90" i="8"/>
  <c r="X90" i="8"/>
  <c r="W90" i="8"/>
  <c r="V90" i="8"/>
  <c r="U90" i="8"/>
  <c r="T90" i="8"/>
  <c r="S90" i="8"/>
  <c r="L90" i="8"/>
  <c r="K90" i="8"/>
  <c r="J90" i="8"/>
  <c r="E90" i="8"/>
  <c r="AA89" i="8"/>
  <c r="Z89" i="8"/>
  <c r="Y89" i="8"/>
  <c r="X89" i="8"/>
  <c r="W89" i="8"/>
  <c r="V89" i="8"/>
  <c r="U89" i="8"/>
  <c r="T89" i="8"/>
  <c r="S89" i="8"/>
  <c r="L89" i="8"/>
  <c r="K89" i="8"/>
  <c r="J89" i="8"/>
  <c r="E89" i="8"/>
  <c r="AA88" i="8"/>
  <c r="Z88" i="8"/>
  <c r="Y88" i="8"/>
  <c r="X88" i="8"/>
  <c r="W88" i="8"/>
  <c r="V88" i="8"/>
  <c r="U88" i="8"/>
  <c r="T88" i="8"/>
  <c r="S88" i="8"/>
  <c r="L88" i="8"/>
  <c r="K88" i="8"/>
  <c r="J88" i="8"/>
  <c r="E88" i="8"/>
  <c r="AA87" i="8"/>
  <c r="Z87" i="8"/>
  <c r="Y87" i="8"/>
  <c r="X87" i="8"/>
  <c r="W87" i="8"/>
  <c r="V87" i="8"/>
  <c r="U87" i="8"/>
  <c r="T87" i="8"/>
  <c r="S87" i="8"/>
  <c r="L87" i="8"/>
  <c r="K87" i="8"/>
  <c r="J87" i="8"/>
  <c r="E87" i="8"/>
  <c r="AA86" i="8"/>
  <c r="Z86" i="8"/>
  <c r="Y86" i="8"/>
  <c r="X86" i="8"/>
  <c r="W86" i="8"/>
  <c r="V86" i="8"/>
  <c r="U86" i="8"/>
  <c r="T86" i="8"/>
  <c r="S86" i="8"/>
  <c r="L86" i="8"/>
  <c r="K86" i="8"/>
  <c r="J86" i="8"/>
  <c r="E86" i="8"/>
  <c r="AA85" i="8"/>
  <c r="Z85" i="8"/>
  <c r="Y85" i="8"/>
  <c r="X85" i="8"/>
  <c r="W85" i="8"/>
  <c r="V85" i="8"/>
  <c r="U85" i="8"/>
  <c r="T85" i="8"/>
  <c r="S85" i="8"/>
  <c r="L85" i="8"/>
  <c r="K85" i="8"/>
  <c r="J85" i="8"/>
  <c r="E85" i="8"/>
  <c r="AA84" i="8"/>
  <c r="Z84" i="8"/>
  <c r="Y84" i="8"/>
  <c r="X84" i="8"/>
  <c r="W84" i="8"/>
  <c r="V84" i="8"/>
  <c r="U84" i="8"/>
  <c r="T84" i="8"/>
  <c r="S84" i="8"/>
  <c r="L84" i="8"/>
  <c r="K84" i="8"/>
  <c r="J84" i="8"/>
  <c r="E84" i="8"/>
  <c r="AA83" i="8"/>
  <c r="Z83" i="8"/>
  <c r="Y83" i="8"/>
  <c r="X83" i="8"/>
  <c r="W83" i="8"/>
  <c r="V83" i="8"/>
  <c r="U83" i="8"/>
  <c r="T83" i="8"/>
  <c r="S83" i="8"/>
  <c r="L83" i="8"/>
  <c r="K83" i="8"/>
  <c r="J83" i="8"/>
  <c r="E83" i="8"/>
  <c r="AA82" i="8"/>
  <c r="Z82" i="8"/>
  <c r="Y82" i="8"/>
  <c r="X82" i="8"/>
  <c r="W82" i="8"/>
  <c r="V82" i="8"/>
  <c r="U82" i="8"/>
  <c r="T82" i="8"/>
  <c r="S82" i="8"/>
  <c r="L82" i="8"/>
  <c r="K82" i="8"/>
  <c r="J82" i="8"/>
  <c r="E82" i="8"/>
  <c r="AA81" i="8"/>
  <c r="Z81" i="8"/>
  <c r="Y81" i="8"/>
  <c r="X81" i="8"/>
  <c r="W81" i="8"/>
  <c r="V81" i="8"/>
  <c r="U81" i="8"/>
  <c r="T81" i="8"/>
  <c r="S81" i="8"/>
  <c r="L81" i="8"/>
  <c r="K81" i="8"/>
  <c r="J81" i="8"/>
  <c r="E81" i="8"/>
  <c r="AA80" i="8"/>
  <c r="Z80" i="8"/>
  <c r="Y80" i="8"/>
  <c r="X80" i="8"/>
  <c r="W80" i="8"/>
  <c r="V80" i="8"/>
  <c r="U80" i="8"/>
  <c r="T80" i="8"/>
  <c r="S80" i="8"/>
  <c r="L80" i="8"/>
  <c r="K80" i="8"/>
  <c r="J80" i="8"/>
  <c r="E80" i="8"/>
  <c r="AA79" i="8"/>
  <c r="Z79" i="8"/>
  <c r="Y79" i="8"/>
  <c r="X79" i="8"/>
  <c r="W79" i="8"/>
  <c r="V79" i="8"/>
  <c r="U79" i="8"/>
  <c r="T79" i="8"/>
  <c r="S79" i="8"/>
  <c r="L79" i="8"/>
  <c r="K79" i="8"/>
  <c r="J79" i="8"/>
  <c r="E79" i="8"/>
  <c r="AA78" i="8"/>
  <c r="Z78" i="8"/>
  <c r="Y78" i="8"/>
  <c r="X78" i="8"/>
  <c r="W78" i="8"/>
  <c r="V78" i="8"/>
  <c r="U78" i="8"/>
  <c r="T78" i="8"/>
  <c r="S78" i="8"/>
  <c r="L78" i="8"/>
  <c r="K78" i="8"/>
  <c r="J78" i="8"/>
  <c r="E78" i="8"/>
  <c r="AA77" i="8"/>
  <c r="Z77" i="8"/>
  <c r="Y77" i="8"/>
  <c r="X77" i="8"/>
  <c r="W77" i="8"/>
  <c r="V77" i="8"/>
  <c r="U77" i="8"/>
  <c r="T77" i="8"/>
  <c r="S77" i="8"/>
  <c r="L77" i="8"/>
  <c r="K77" i="8"/>
  <c r="J77" i="8"/>
  <c r="E77" i="8"/>
  <c r="AA76" i="8"/>
  <c r="Z76" i="8"/>
  <c r="Y76" i="8"/>
  <c r="X76" i="8"/>
  <c r="W76" i="8"/>
  <c r="V76" i="8"/>
  <c r="U76" i="8"/>
  <c r="T76" i="8"/>
  <c r="S76" i="8"/>
  <c r="L76" i="8"/>
  <c r="K76" i="8"/>
  <c r="J76" i="8"/>
  <c r="E76" i="8"/>
  <c r="AA75" i="8"/>
  <c r="Z75" i="8"/>
  <c r="Y75" i="8"/>
  <c r="X75" i="8"/>
  <c r="W75" i="8"/>
  <c r="V75" i="8"/>
  <c r="U75" i="8"/>
  <c r="T75" i="8"/>
  <c r="S75" i="8"/>
  <c r="L75" i="8"/>
  <c r="K75" i="8"/>
  <c r="J75" i="8"/>
  <c r="E75" i="8"/>
  <c r="AA74" i="8"/>
  <c r="Z74" i="8"/>
  <c r="Y74" i="8"/>
  <c r="X74" i="8"/>
  <c r="W74" i="8"/>
  <c r="V74" i="8"/>
  <c r="U74" i="8"/>
  <c r="T74" i="8"/>
  <c r="S74" i="8"/>
  <c r="L74" i="8"/>
  <c r="K74" i="8"/>
  <c r="J74" i="8"/>
  <c r="E74" i="8"/>
  <c r="AA73" i="8"/>
  <c r="Z73" i="8"/>
  <c r="Y73" i="8"/>
  <c r="X73" i="8"/>
  <c r="W73" i="8"/>
  <c r="V73" i="8"/>
  <c r="U73" i="8"/>
  <c r="T73" i="8"/>
  <c r="S73" i="8"/>
  <c r="L73" i="8"/>
  <c r="K73" i="8"/>
  <c r="J73" i="8"/>
  <c r="E73" i="8"/>
  <c r="AA72" i="8"/>
  <c r="Z72" i="8"/>
  <c r="Y72" i="8"/>
  <c r="X72" i="8"/>
  <c r="W72" i="8"/>
  <c r="V72" i="8"/>
  <c r="U72" i="8"/>
  <c r="T72" i="8"/>
  <c r="S72" i="8"/>
  <c r="L72" i="8"/>
  <c r="K72" i="8"/>
  <c r="J72" i="8"/>
  <c r="E72" i="8"/>
  <c r="AA71" i="8"/>
  <c r="Z71" i="8"/>
  <c r="Y71" i="8"/>
  <c r="X71" i="8"/>
  <c r="W71" i="8"/>
  <c r="V71" i="8"/>
  <c r="U71" i="8"/>
  <c r="T71" i="8"/>
  <c r="S71" i="8"/>
  <c r="L71" i="8"/>
  <c r="K71" i="8"/>
  <c r="J71" i="8"/>
  <c r="E71" i="8"/>
  <c r="AA70" i="8"/>
  <c r="Z70" i="8"/>
  <c r="Y70" i="8"/>
  <c r="X70" i="8"/>
  <c r="W70" i="8"/>
  <c r="V70" i="8"/>
  <c r="U70" i="8"/>
  <c r="T70" i="8"/>
  <c r="S70" i="8"/>
  <c r="L70" i="8"/>
  <c r="K70" i="8"/>
  <c r="J70" i="8"/>
  <c r="E70" i="8"/>
  <c r="AA69" i="8"/>
  <c r="Z69" i="8"/>
  <c r="Y69" i="8"/>
  <c r="X69" i="8"/>
  <c r="W69" i="8"/>
  <c r="V69" i="8"/>
  <c r="U69" i="8"/>
  <c r="T69" i="8"/>
  <c r="S69" i="8"/>
  <c r="L69" i="8"/>
  <c r="K69" i="8"/>
  <c r="J69" i="8"/>
  <c r="E69" i="8"/>
  <c r="AA68" i="8"/>
  <c r="Z68" i="8"/>
  <c r="Y68" i="8"/>
  <c r="X68" i="8"/>
  <c r="W68" i="8"/>
  <c r="V68" i="8"/>
  <c r="U68" i="8"/>
  <c r="T68" i="8"/>
  <c r="S68" i="8"/>
  <c r="L68" i="8"/>
  <c r="K68" i="8"/>
  <c r="J68" i="8"/>
  <c r="E68" i="8"/>
  <c r="AA67" i="8"/>
  <c r="Z67" i="8"/>
  <c r="Y67" i="8"/>
  <c r="X67" i="8"/>
  <c r="W67" i="8"/>
  <c r="V67" i="8"/>
  <c r="U67" i="8"/>
  <c r="T67" i="8"/>
  <c r="S67" i="8"/>
  <c r="L67" i="8"/>
  <c r="K67" i="8"/>
  <c r="J67" i="8"/>
  <c r="E67" i="8"/>
  <c r="AA66" i="8"/>
  <c r="Z66" i="8"/>
  <c r="Y66" i="8"/>
  <c r="X66" i="8"/>
  <c r="W66" i="8"/>
  <c r="V66" i="8"/>
  <c r="U66" i="8"/>
  <c r="T66" i="8"/>
  <c r="S66" i="8"/>
  <c r="L66" i="8"/>
  <c r="K66" i="8"/>
  <c r="J66" i="8"/>
  <c r="E66" i="8"/>
  <c r="AA65" i="8"/>
  <c r="Z65" i="8"/>
  <c r="Y65" i="8"/>
  <c r="X65" i="8"/>
  <c r="W65" i="8"/>
  <c r="V65" i="8"/>
  <c r="U65" i="8"/>
  <c r="T65" i="8"/>
  <c r="S65" i="8"/>
  <c r="L65" i="8"/>
  <c r="K65" i="8"/>
  <c r="J65" i="8"/>
  <c r="E65" i="8"/>
  <c r="AA64" i="8"/>
  <c r="Z64" i="8"/>
  <c r="Y64" i="8"/>
  <c r="X64" i="8"/>
  <c r="W64" i="8"/>
  <c r="V64" i="8"/>
  <c r="U64" i="8"/>
  <c r="T64" i="8"/>
  <c r="S64" i="8"/>
  <c r="L64" i="8"/>
  <c r="K64" i="8"/>
  <c r="J64" i="8"/>
  <c r="E64" i="8"/>
  <c r="AA63" i="8"/>
  <c r="Z63" i="8"/>
  <c r="Y63" i="8"/>
  <c r="X63" i="8"/>
  <c r="W63" i="8"/>
  <c r="V63" i="8"/>
  <c r="U63" i="8"/>
  <c r="T63" i="8"/>
  <c r="S63" i="8"/>
  <c r="L63" i="8"/>
  <c r="K63" i="8"/>
  <c r="J63" i="8"/>
  <c r="E63" i="8"/>
  <c r="AA62" i="8"/>
  <c r="Z62" i="8"/>
  <c r="Y62" i="8"/>
  <c r="X62" i="8"/>
  <c r="W62" i="8"/>
  <c r="V62" i="8"/>
  <c r="U62" i="8"/>
  <c r="T62" i="8"/>
  <c r="S62" i="8"/>
  <c r="L62" i="8"/>
  <c r="K62" i="8"/>
  <c r="J62" i="8"/>
  <c r="E62" i="8"/>
  <c r="AA61" i="8"/>
  <c r="Z61" i="8"/>
  <c r="Y61" i="8"/>
  <c r="X61" i="8"/>
  <c r="W61" i="8"/>
  <c r="V61" i="8"/>
  <c r="U61" i="8"/>
  <c r="T61" i="8"/>
  <c r="S61" i="8"/>
  <c r="L61" i="8"/>
  <c r="K61" i="8"/>
  <c r="J61" i="8"/>
  <c r="E61" i="8"/>
  <c r="AA60" i="8"/>
  <c r="Z60" i="8"/>
  <c r="Y60" i="8"/>
  <c r="X60" i="8"/>
  <c r="W60" i="8"/>
  <c r="V60" i="8"/>
  <c r="U60" i="8"/>
  <c r="T60" i="8"/>
  <c r="S60" i="8"/>
  <c r="L60" i="8"/>
  <c r="K60" i="8"/>
  <c r="J60" i="8"/>
  <c r="E60" i="8"/>
  <c r="AA59" i="8"/>
  <c r="Z59" i="8"/>
  <c r="Y59" i="8"/>
  <c r="X59" i="8"/>
  <c r="W59" i="8"/>
  <c r="V59" i="8"/>
  <c r="U59" i="8"/>
  <c r="T59" i="8"/>
  <c r="S59" i="8"/>
  <c r="L59" i="8"/>
  <c r="K59" i="8"/>
  <c r="J59" i="8"/>
  <c r="E59" i="8"/>
  <c r="AA58" i="8"/>
  <c r="Z58" i="8"/>
  <c r="Y58" i="8"/>
  <c r="X58" i="8"/>
  <c r="W58" i="8"/>
  <c r="V58" i="8"/>
  <c r="U58" i="8"/>
  <c r="T58" i="8"/>
  <c r="S58" i="8"/>
  <c r="L58" i="8"/>
  <c r="K58" i="8"/>
  <c r="J58" i="8"/>
  <c r="E58" i="8"/>
  <c r="AA57" i="8"/>
  <c r="Z57" i="8"/>
  <c r="Y57" i="8"/>
  <c r="X57" i="8"/>
  <c r="W57" i="8"/>
  <c r="V57" i="8"/>
  <c r="U57" i="8"/>
  <c r="T57" i="8"/>
  <c r="S57" i="8"/>
  <c r="L57" i="8"/>
  <c r="K57" i="8"/>
  <c r="J57" i="8"/>
  <c r="E57" i="8"/>
  <c r="AA56" i="8"/>
  <c r="Z56" i="8"/>
  <c r="Y56" i="8"/>
  <c r="X56" i="8"/>
  <c r="W56" i="8"/>
  <c r="V56" i="8"/>
  <c r="U56" i="8"/>
  <c r="T56" i="8"/>
  <c r="S56" i="8"/>
  <c r="L56" i="8"/>
  <c r="K56" i="8"/>
  <c r="J56" i="8"/>
  <c r="E56" i="8"/>
  <c r="AA55" i="8"/>
  <c r="Z55" i="8"/>
  <c r="Y55" i="8"/>
  <c r="X55" i="8"/>
  <c r="W55" i="8"/>
  <c r="V55" i="8"/>
  <c r="U55" i="8"/>
  <c r="T55" i="8"/>
  <c r="S55" i="8"/>
  <c r="L55" i="8"/>
  <c r="K55" i="8"/>
  <c r="J55" i="8"/>
  <c r="E55" i="8"/>
  <c r="AA54" i="8"/>
  <c r="Z54" i="8"/>
  <c r="Y54" i="8"/>
  <c r="X54" i="8"/>
  <c r="W54" i="8"/>
  <c r="V54" i="8"/>
  <c r="U54" i="8"/>
  <c r="T54" i="8"/>
  <c r="S54" i="8"/>
  <c r="L54" i="8"/>
  <c r="K54" i="8"/>
  <c r="J54" i="8"/>
  <c r="E54" i="8"/>
  <c r="AA53" i="8"/>
  <c r="Z53" i="8"/>
  <c r="Y53" i="8"/>
  <c r="X53" i="8"/>
  <c r="W53" i="8"/>
  <c r="V53" i="8"/>
  <c r="U53" i="8"/>
  <c r="T53" i="8"/>
  <c r="S53" i="8"/>
  <c r="L53" i="8"/>
  <c r="K53" i="8"/>
  <c r="J53" i="8"/>
  <c r="E53" i="8"/>
  <c r="AA52" i="8"/>
  <c r="Z52" i="8"/>
  <c r="Y52" i="8"/>
  <c r="X52" i="8"/>
  <c r="W52" i="8"/>
  <c r="V52" i="8"/>
  <c r="U52" i="8"/>
  <c r="T52" i="8"/>
  <c r="S52" i="8"/>
  <c r="L52" i="8"/>
  <c r="K52" i="8"/>
  <c r="J52" i="8"/>
  <c r="E52" i="8"/>
  <c r="AA51" i="8"/>
  <c r="Z51" i="8"/>
  <c r="Y51" i="8"/>
  <c r="X51" i="8"/>
  <c r="W51" i="8"/>
  <c r="V51" i="8"/>
  <c r="U51" i="8"/>
  <c r="T51" i="8"/>
  <c r="S51" i="8"/>
  <c r="L51" i="8"/>
  <c r="K51" i="8"/>
  <c r="J51" i="8"/>
  <c r="E51" i="8"/>
  <c r="AA50" i="8"/>
  <c r="Z50" i="8"/>
  <c r="Y50" i="8"/>
  <c r="X50" i="8"/>
  <c r="W50" i="8"/>
  <c r="V50" i="8"/>
  <c r="U50" i="8"/>
  <c r="T50" i="8"/>
  <c r="S50" i="8"/>
  <c r="L50" i="8"/>
  <c r="K50" i="8"/>
  <c r="J50" i="8"/>
  <c r="E50" i="8"/>
  <c r="AA49" i="8"/>
  <c r="Z49" i="8"/>
  <c r="Y49" i="8"/>
  <c r="X49" i="8"/>
  <c r="W49" i="8"/>
  <c r="V49" i="8"/>
  <c r="U49" i="8"/>
  <c r="T49" i="8"/>
  <c r="S49" i="8"/>
  <c r="L49" i="8"/>
  <c r="K49" i="8"/>
  <c r="J49" i="8"/>
  <c r="E49" i="8"/>
  <c r="AA48" i="8"/>
  <c r="Z48" i="8"/>
  <c r="Y48" i="8"/>
  <c r="X48" i="8"/>
  <c r="W48" i="8"/>
  <c r="V48" i="8"/>
  <c r="U48" i="8"/>
  <c r="T48" i="8"/>
  <c r="S48" i="8"/>
  <c r="L48" i="8"/>
  <c r="K48" i="8"/>
  <c r="J48" i="8"/>
  <c r="E48" i="8"/>
  <c r="AA47" i="8"/>
  <c r="Z47" i="8"/>
  <c r="Y47" i="8"/>
  <c r="X47" i="8"/>
  <c r="W47" i="8"/>
  <c r="V47" i="8"/>
  <c r="U47" i="8"/>
  <c r="T47" i="8"/>
  <c r="S47" i="8"/>
  <c r="L47" i="8"/>
  <c r="K47" i="8"/>
  <c r="J47" i="8"/>
  <c r="E47" i="8"/>
  <c r="AA46" i="8"/>
  <c r="Z46" i="8"/>
  <c r="Y46" i="8"/>
  <c r="X46" i="8"/>
  <c r="W46" i="8"/>
  <c r="V46" i="8"/>
  <c r="U46" i="8"/>
  <c r="T46" i="8"/>
  <c r="S46" i="8"/>
  <c r="L46" i="8"/>
  <c r="K46" i="8"/>
  <c r="J46" i="8"/>
  <c r="E46" i="8"/>
  <c r="AA45" i="8"/>
  <c r="Z45" i="8"/>
  <c r="Y45" i="8"/>
  <c r="X45" i="8"/>
  <c r="W45" i="8"/>
  <c r="V45" i="8"/>
  <c r="U45" i="8"/>
  <c r="T45" i="8"/>
  <c r="S45" i="8"/>
  <c r="L45" i="8"/>
  <c r="K45" i="8"/>
  <c r="J45" i="8"/>
  <c r="E45" i="8"/>
  <c r="AA44" i="8"/>
  <c r="Z44" i="8"/>
  <c r="Y44" i="8"/>
  <c r="X44" i="8"/>
  <c r="W44" i="8"/>
  <c r="V44" i="8"/>
  <c r="U44" i="8"/>
  <c r="T44" i="8"/>
  <c r="S44" i="8"/>
  <c r="L44" i="8"/>
  <c r="K44" i="8"/>
  <c r="J44" i="8"/>
  <c r="E44" i="8"/>
  <c r="AA43" i="8"/>
  <c r="Z43" i="8"/>
  <c r="Y43" i="8"/>
  <c r="X43" i="8"/>
  <c r="W43" i="8"/>
  <c r="V43" i="8"/>
  <c r="U43" i="8"/>
  <c r="T43" i="8"/>
  <c r="S43" i="8"/>
  <c r="L43" i="8"/>
  <c r="K43" i="8"/>
  <c r="J43" i="8"/>
  <c r="E43" i="8"/>
  <c r="AA42" i="8"/>
  <c r="Z42" i="8"/>
  <c r="Y42" i="8"/>
  <c r="X42" i="8"/>
  <c r="W42" i="8"/>
  <c r="V42" i="8"/>
  <c r="U42" i="8"/>
  <c r="T42" i="8"/>
  <c r="S42" i="8"/>
  <c r="L42" i="8"/>
  <c r="K42" i="8"/>
  <c r="J42" i="8"/>
  <c r="E42" i="8"/>
  <c r="AA41" i="8"/>
  <c r="Z41" i="8"/>
  <c r="Y41" i="8"/>
  <c r="X41" i="8"/>
  <c r="W41" i="8"/>
  <c r="V41" i="8"/>
  <c r="U41" i="8"/>
  <c r="T41" i="8"/>
  <c r="S41" i="8"/>
  <c r="L41" i="8"/>
  <c r="K41" i="8"/>
  <c r="J41" i="8"/>
  <c r="E41" i="8"/>
  <c r="AA40" i="8"/>
  <c r="Z40" i="8"/>
  <c r="Y40" i="8"/>
  <c r="X40" i="8"/>
  <c r="W40" i="8"/>
  <c r="V40" i="8"/>
  <c r="U40" i="8"/>
  <c r="T40" i="8"/>
  <c r="S40" i="8"/>
  <c r="L40" i="8"/>
  <c r="K40" i="8"/>
  <c r="J40" i="8"/>
  <c r="E40" i="8"/>
  <c r="AA39" i="8"/>
  <c r="Z39" i="8"/>
  <c r="Y39" i="8"/>
  <c r="X39" i="8"/>
  <c r="W39" i="8"/>
  <c r="V39" i="8"/>
  <c r="U39" i="8"/>
  <c r="T39" i="8"/>
  <c r="S39" i="8"/>
  <c r="L39" i="8"/>
  <c r="K39" i="8"/>
  <c r="J39" i="8"/>
  <c r="E39" i="8"/>
  <c r="AA38" i="8"/>
  <c r="Z38" i="8"/>
  <c r="Y38" i="8"/>
  <c r="X38" i="8"/>
  <c r="W38" i="8"/>
  <c r="V38" i="8"/>
  <c r="U38" i="8"/>
  <c r="T38" i="8"/>
  <c r="S38" i="8"/>
  <c r="L38" i="8"/>
  <c r="K38" i="8"/>
  <c r="J38" i="8"/>
  <c r="E38" i="8"/>
  <c r="AA37" i="8"/>
  <c r="Z37" i="8"/>
  <c r="Y37" i="8"/>
  <c r="X37" i="8"/>
  <c r="W37" i="8"/>
  <c r="V37" i="8"/>
  <c r="U37" i="8"/>
  <c r="T37" i="8"/>
  <c r="S37" i="8"/>
  <c r="L37" i="8"/>
  <c r="K37" i="8"/>
  <c r="J37" i="8"/>
  <c r="E37" i="8"/>
  <c r="AA36" i="8"/>
  <c r="Z36" i="8"/>
  <c r="Y36" i="8"/>
  <c r="X36" i="8"/>
  <c r="W36" i="8"/>
  <c r="V36" i="8"/>
  <c r="U36" i="8"/>
  <c r="T36" i="8"/>
  <c r="S36" i="8"/>
  <c r="L36" i="8"/>
  <c r="K36" i="8"/>
  <c r="J36" i="8"/>
  <c r="E36" i="8"/>
  <c r="AA35" i="8"/>
  <c r="Z35" i="8"/>
  <c r="Y35" i="8"/>
  <c r="X35" i="8"/>
  <c r="W35" i="8"/>
  <c r="V35" i="8"/>
  <c r="U35" i="8"/>
  <c r="T35" i="8"/>
  <c r="S35" i="8"/>
  <c r="L35" i="8"/>
  <c r="K35" i="8"/>
  <c r="J35" i="8"/>
  <c r="E35" i="8"/>
  <c r="AA34" i="8"/>
  <c r="Z34" i="8"/>
  <c r="Y34" i="8"/>
  <c r="X34" i="8"/>
  <c r="W34" i="8"/>
  <c r="V34" i="8"/>
  <c r="U34" i="8"/>
  <c r="T34" i="8"/>
  <c r="S34" i="8"/>
  <c r="L34" i="8"/>
  <c r="K34" i="8"/>
  <c r="J34" i="8"/>
  <c r="E34" i="8"/>
  <c r="AA33" i="8"/>
  <c r="Z33" i="8"/>
  <c r="Y33" i="8"/>
  <c r="X33" i="8"/>
  <c r="W33" i="8"/>
  <c r="V33" i="8"/>
  <c r="U33" i="8"/>
  <c r="T33" i="8"/>
  <c r="S33" i="8"/>
  <c r="L33" i="8"/>
  <c r="K33" i="8"/>
  <c r="J33" i="8"/>
  <c r="E33" i="8"/>
  <c r="AA32" i="8"/>
  <c r="Z32" i="8"/>
  <c r="Y32" i="8"/>
  <c r="X32" i="8"/>
  <c r="W32" i="8"/>
  <c r="V32" i="8"/>
  <c r="U32" i="8"/>
  <c r="T32" i="8"/>
  <c r="S32" i="8"/>
  <c r="L32" i="8"/>
  <c r="K32" i="8"/>
  <c r="J32" i="8"/>
  <c r="E32" i="8"/>
  <c r="AA31" i="8"/>
  <c r="Z31" i="8"/>
  <c r="Y31" i="8"/>
  <c r="X31" i="8"/>
  <c r="W31" i="8"/>
  <c r="V31" i="8"/>
  <c r="U31" i="8"/>
  <c r="T31" i="8"/>
  <c r="S31" i="8"/>
  <c r="L31" i="8"/>
  <c r="K31" i="8"/>
  <c r="J31" i="8"/>
  <c r="E31" i="8"/>
  <c r="AA30" i="8"/>
  <c r="Z30" i="8"/>
  <c r="Y30" i="8"/>
  <c r="X30" i="8"/>
  <c r="W30" i="8"/>
  <c r="V30" i="8"/>
  <c r="U30" i="8"/>
  <c r="T30" i="8"/>
  <c r="S30" i="8"/>
  <c r="L30" i="8"/>
  <c r="K30" i="8"/>
  <c r="J30" i="8"/>
  <c r="E30" i="8"/>
  <c r="AA29" i="8"/>
  <c r="Z29" i="8"/>
  <c r="Y29" i="8"/>
  <c r="X29" i="8"/>
  <c r="W29" i="8"/>
  <c r="V29" i="8"/>
  <c r="U29" i="8"/>
  <c r="T29" i="8"/>
  <c r="S29" i="8"/>
  <c r="L29" i="8"/>
  <c r="K29" i="8"/>
  <c r="J29" i="8"/>
  <c r="E29" i="8"/>
  <c r="AA28" i="8"/>
  <c r="Z28" i="8"/>
  <c r="Y28" i="8"/>
  <c r="X28" i="8"/>
  <c r="W28" i="8"/>
  <c r="V28" i="8"/>
  <c r="U28" i="8"/>
  <c r="T28" i="8"/>
  <c r="S28" i="8"/>
  <c r="L28" i="8"/>
  <c r="K28" i="8"/>
  <c r="J28" i="8"/>
  <c r="E28" i="8"/>
  <c r="AA27" i="8"/>
  <c r="Z27" i="8"/>
  <c r="Y27" i="8"/>
  <c r="X27" i="8"/>
  <c r="W27" i="8"/>
  <c r="V27" i="8"/>
  <c r="U27" i="8"/>
  <c r="T27" i="8"/>
  <c r="S27" i="8"/>
  <c r="L27" i="8"/>
  <c r="K27" i="8"/>
  <c r="J27" i="8"/>
  <c r="E27" i="8"/>
  <c r="AA26" i="8"/>
  <c r="Z26" i="8"/>
  <c r="Y26" i="8"/>
  <c r="X26" i="8"/>
  <c r="W26" i="8"/>
  <c r="V26" i="8"/>
  <c r="U26" i="8"/>
  <c r="T26" i="8"/>
  <c r="S26" i="8"/>
  <c r="L26" i="8"/>
  <c r="K26" i="8"/>
  <c r="J26" i="8"/>
  <c r="E26" i="8"/>
  <c r="AA25" i="8"/>
  <c r="Z25" i="8"/>
  <c r="Y25" i="8"/>
  <c r="X25" i="8"/>
  <c r="W25" i="8"/>
  <c r="V25" i="8"/>
  <c r="U25" i="8"/>
  <c r="T25" i="8"/>
  <c r="S25" i="8"/>
  <c r="L25" i="8"/>
  <c r="K25" i="8"/>
  <c r="J25" i="8"/>
  <c r="E25" i="8"/>
  <c r="AA24" i="8"/>
  <c r="Z24" i="8"/>
  <c r="Y24" i="8"/>
  <c r="X24" i="8"/>
  <c r="W24" i="8"/>
  <c r="V24" i="8"/>
  <c r="U24" i="8"/>
  <c r="T24" i="8"/>
  <c r="S24" i="8"/>
  <c r="L24" i="8"/>
  <c r="K24" i="8"/>
  <c r="J24" i="8"/>
  <c r="E24" i="8"/>
  <c r="AA23" i="8"/>
  <c r="Z23" i="8"/>
  <c r="Y23" i="8"/>
  <c r="X23" i="8"/>
  <c r="W23" i="8"/>
  <c r="V23" i="8"/>
  <c r="U23" i="8"/>
  <c r="T23" i="8"/>
  <c r="S23" i="8"/>
  <c r="L23" i="8"/>
  <c r="K23" i="8"/>
  <c r="J23" i="8"/>
  <c r="E23" i="8"/>
  <c r="AA22" i="8"/>
  <c r="Z22" i="8"/>
  <c r="Y22" i="8"/>
  <c r="X22" i="8"/>
  <c r="W22" i="8"/>
  <c r="V22" i="8"/>
  <c r="U22" i="8"/>
  <c r="T22" i="8"/>
  <c r="S22" i="8"/>
  <c r="L22" i="8"/>
  <c r="K22" i="8"/>
  <c r="J22" i="8"/>
  <c r="E22" i="8"/>
  <c r="AA21" i="8"/>
  <c r="Z21" i="8"/>
  <c r="Y21" i="8"/>
  <c r="X21" i="8"/>
  <c r="W21" i="8"/>
  <c r="V21" i="8"/>
  <c r="U21" i="8"/>
  <c r="T21" i="8"/>
  <c r="S21" i="8"/>
  <c r="L21" i="8"/>
  <c r="K21" i="8"/>
  <c r="J21" i="8"/>
  <c r="E21" i="8"/>
  <c r="AA20" i="8"/>
  <c r="Z20" i="8"/>
  <c r="Y20" i="8"/>
  <c r="X20" i="8"/>
  <c r="W20" i="8"/>
  <c r="V20" i="8"/>
  <c r="U20" i="8"/>
  <c r="T20" i="8"/>
  <c r="S20" i="8"/>
  <c r="L20" i="8"/>
  <c r="K20" i="8"/>
  <c r="J20" i="8"/>
  <c r="E20" i="8"/>
  <c r="AA19" i="8"/>
  <c r="Z19" i="8"/>
  <c r="Y19" i="8"/>
  <c r="X19" i="8"/>
  <c r="W19" i="8"/>
  <c r="V19" i="8"/>
  <c r="U19" i="8"/>
  <c r="T19" i="8"/>
  <c r="S19" i="8"/>
  <c r="L19" i="8"/>
  <c r="K19" i="8"/>
  <c r="J19" i="8"/>
  <c r="E19" i="8"/>
  <c r="AA18" i="8"/>
  <c r="Z18" i="8"/>
  <c r="Y18" i="8"/>
  <c r="X18" i="8"/>
  <c r="W18" i="8"/>
  <c r="V18" i="8"/>
  <c r="U18" i="8"/>
  <c r="T18" i="8"/>
  <c r="S18" i="8"/>
  <c r="L18" i="8"/>
  <c r="K18" i="8"/>
  <c r="J18" i="8"/>
  <c r="E18" i="8"/>
  <c r="AA17" i="8"/>
  <c r="Z17" i="8"/>
  <c r="Y17" i="8"/>
  <c r="X17" i="8"/>
  <c r="W17" i="8"/>
  <c r="V17" i="8"/>
  <c r="U17" i="8"/>
  <c r="T17" i="8"/>
  <c r="S17" i="8"/>
  <c r="L17" i="8"/>
  <c r="K17" i="8"/>
  <c r="J17" i="8"/>
  <c r="E17" i="8"/>
  <c r="AA16" i="8"/>
  <c r="Z16" i="8"/>
  <c r="Y16" i="8"/>
  <c r="X16" i="8"/>
  <c r="W16" i="8"/>
  <c r="V16" i="8"/>
  <c r="U16" i="8"/>
  <c r="T16" i="8"/>
  <c r="S16" i="8"/>
  <c r="L16" i="8"/>
  <c r="K16" i="8"/>
  <c r="J16" i="8"/>
  <c r="E16" i="8"/>
  <c r="AA15" i="8"/>
  <c r="Z15" i="8"/>
  <c r="Y15" i="8"/>
  <c r="X15" i="8"/>
  <c r="W15" i="8"/>
  <c r="V15" i="8"/>
  <c r="U15" i="8"/>
  <c r="T15" i="8"/>
  <c r="S15" i="8"/>
  <c r="L15" i="8"/>
  <c r="K15" i="8"/>
  <c r="J15" i="8"/>
  <c r="E15" i="8"/>
  <c r="AA14" i="8"/>
  <c r="Z14" i="8"/>
  <c r="Y14" i="8"/>
  <c r="X14" i="8"/>
  <c r="W14" i="8"/>
  <c r="V14" i="8"/>
  <c r="U14" i="8"/>
  <c r="T14" i="8"/>
  <c r="S14" i="8"/>
  <c r="L14" i="8"/>
  <c r="K14" i="8"/>
  <c r="J14" i="8"/>
  <c r="E14" i="8"/>
  <c r="AA13" i="8"/>
  <c r="Z13" i="8"/>
  <c r="Y13" i="8"/>
  <c r="X13" i="8"/>
  <c r="W13" i="8"/>
  <c r="V13" i="8"/>
  <c r="U13" i="8"/>
  <c r="T13" i="8"/>
  <c r="S13" i="8"/>
  <c r="L13" i="8"/>
  <c r="K13" i="8"/>
  <c r="J13" i="8"/>
  <c r="E13" i="8"/>
  <c r="AA12" i="8"/>
  <c r="Z12" i="8"/>
  <c r="Y12" i="8"/>
  <c r="X12" i="8"/>
  <c r="W12" i="8"/>
  <c r="V12" i="8"/>
  <c r="U12" i="8"/>
  <c r="T12" i="8"/>
  <c r="S12" i="8"/>
  <c r="L12" i="8"/>
  <c r="K12" i="8"/>
  <c r="J12" i="8"/>
  <c r="E12" i="8"/>
  <c r="AA11" i="8"/>
  <c r="Z11" i="8"/>
  <c r="Y11" i="8"/>
  <c r="X11" i="8"/>
  <c r="W11" i="8"/>
  <c r="V11" i="8"/>
  <c r="U11" i="8"/>
  <c r="T11" i="8"/>
  <c r="S11" i="8"/>
  <c r="L11" i="8"/>
  <c r="K11" i="8"/>
  <c r="J11" i="8"/>
  <c r="E11" i="8"/>
  <c r="AA10" i="8"/>
  <c r="Z10" i="8"/>
  <c r="Y10" i="8"/>
  <c r="X10" i="8"/>
  <c r="W10" i="8"/>
  <c r="V10" i="8"/>
  <c r="U10" i="8"/>
  <c r="T10" i="8"/>
  <c r="S10" i="8"/>
  <c r="L10" i="8"/>
  <c r="J10" i="8"/>
  <c r="E10" i="8"/>
  <c r="AA9" i="8"/>
  <c r="Z9" i="8"/>
  <c r="Y9" i="8"/>
  <c r="X9" i="8"/>
  <c r="W9" i="8"/>
  <c r="V9" i="8"/>
  <c r="U9" i="8"/>
  <c r="T9" i="8"/>
  <c r="S9" i="8"/>
  <c r="L9" i="8"/>
  <c r="K9" i="8"/>
  <c r="J9" i="8"/>
  <c r="E9" i="8"/>
  <c r="AA8" i="8"/>
  <c r="Z8" i="8"/>
  <c r="Y8" i="8"/>
  <c r="X8" i="8"/>
  <c r="W8" i="8"/>
  <c r="V8" i="8"/>
  <c r="U8" i="8"/>
  <c r="T8" i="8"/>
  <c r="S8" i="8"/>
  <c r="L8" i="8"/>
  <c r="K8" i="8"/>
  <c r="J8" i="8"/>
  <c r="E8" i="8"/>
  <c r="AA7" i="8"/>
  <c r="Z7" i="8"/>
  <c r="Y7" i="8"/>
  <c r="X7" i="8"/>
  <c r="W7" i="8"/>
  <c r="V7" i="8"/>
  <c r="U7" i="8"/>
  <c r="T7" i="8"/>
  <c r="S7" i="8"/>
  <c r="L7" i="8"/>
  <c r="K7" i="8"/>
  <c r="J7" i="8"/>
  <c r="E7" i="8"/>
  <c r="AA6" i="8"/>
  <c r="Z6" i="8"/>
  <c r="Y6" i="8"/>
  <c r="X6" i="8"/>
  <c r="W6" i="8"/>
  <c r="V6" i="8"/>
  <c r="U6" i="8"/>
  <c r="T6" i="8"/>
  <c r="S6" i="8"/>
  <c r="L6" i="8"/>
  <c r="K6" i="8"/>
  <c r="J6" i="8"/>
  <c r="E6" i="8"/>
  <c r="AA5" i="8"/>
  <c r="Z5" i="8"/>
  <c r="Y5" i="8"/>
  <c r="X5" i="8"/>
  <c r="W5" i="8"/>
  <c r="V5" i="8"/>
  <c r="U5" i="8"/>
  <c r="T5" i="8"/>
  <c r="S5" i="8"/>
  <c r="L5" i="8"/>
  <c r="K5" i="8"/>
  <c r="J5" i="8"/>
  <c r="E5" i="8"/>
  <c r="L344" i="7"/>
  <c r="L343" i="7"/>
  <c r="L342" i="7"/>
  <c r="L341" i="7"/>
  <c r="L340" i="7"/>
  <c r="L339" i="7"/>
  <c r="L338" i="7"/>
  <c r="L337" i="7"/>
  <c r="L336" i="7"/>
  <c r="L335" i="7"/>
  <c r="L334" i="7"/>
  <c r="L333" i="7"/>
  <c r="L332" i="7"/>
  <c r="L331" i="7"/>
  <c r="L330" i="7"/>
  <c r="L329" i="7"/>
  <c r="L328" i="7"/>
  <c r="L327" i="7"/>
  <c r="L326" i="7"/>
  <c r="L325" i="7"/>
  <c r="L324" i="7"/>
  <c r="L323" i="7"/>
  <c r="L322" i="7"/>
  <c r="L321" i="7"/>
  <c r="L320" i="7"/>
  <c r="L319" i="7"/>
  <c r="L318" i="7"/>
  <c r="L317" i="7"/>
  <c r="L316" i="7"/>
  <c r="L315" i="7"/>
  <c r="L314" i="7"/>
  <c r="L313" i="7"/>
  <c r="L312" i="7"/>
  <c r="L311" i="7"/>
  <c r="L310" i="7"/>
  <c r="L309" i="7"/>
  <c r="L308" i="7"/>
  <c r="L307" i="7"/>
  <c r="L306" i="7"/>
  <c r="L305" i="7"/>
  <c r="L304" i="7"/>
  <c r="L303" i="7"/>
  <c r="L302" i="7"/>
  <c r="L301" i="7"/>
  <c r="L300" i="7"/>
  <c r="L299" i="7"/>
  <c r="L298" i="7"/>
  <c r="L297" i="7"/>
  <c r="L296" i="7"/>
  <c r="L295" i="7"/>
  <c r="L294" i="7"/>
  <c r="L293" i="7"/>
  <c r="L292" i="7"/>
  <c r="L291" i="7"/>
  <c r="L290" i="7"/>
  <c r="L289" i="7"/>
  <c r="L288" i="7"/>
  <c r="L287" i="7"/>
  <c r="L286" i="7"/>
  <c r="L285" i="7"/>
  <c r="L284" i="7"/>
  <c r="L283" i="7"/>
  <c r="L282" i="7"/>
  <c r="L281" i="7"/>
  <c r="L280" i="7"/>
  <c r="L279" i="7"/>
  <c r="L278" i="7"/>
  <c r="L277" i="7"/>
  <c r="L276" i="7"/>
  <c r="L275" i="7"/>
  <c r="L274" i="7"/>
  <c r="L273" i="7"/>
  <c r="L272" i="7"/>
  <c r="L271" i="7"/>
  <c r="L270" i="7"/>
  <c r="L269" i="7"/>
  <c r="L268" i="7"/>
  <c r="L267" i="7"/>
  <c r="L266" i="7"/>
  <c r="L265" i="7"/>
  <c r="L264" i="7"/>
  <c r="L263" i="7"/>
  <c r="L262" i="7"/>
  <c r="L261" i="7"/>
  <c r="L260" i="7"/>
  <c r="L259" i="7"/>
  <c r="L258" i="7"/>
  <c r="L257" i="7"/>
  <c r="L256" i="7"/>
  <c r="L255" i="7"/>
  <c r="L254" i="7"/>
  <c r="L253" i="7"/>
  <c r="L252" i="7"/>
  <c r="L251" i="7"/>
  <c r="L250" i="7"/>
  <c r="L249" i="7"/>
  <c r="L248" i="7"/>
  <c r="L247" i="7"/>
  <c r="L246" i="7"/>
  <c r="L245" i="7"/>
  <c r="L244" i="7"/>
  <c r="L243" i="7"/>
  <c r="L242" i="7"/>
  <c r="L241" i="7"/>
  <c r="L240" i="7"/>
  <c r="L239" i="7"/>
  <c r="L238" i="7"/>
  <c r="L237" i="7"/>
  <c r="L236" i="7"/>
  <c r="L235" i="7"/>
  <c r="L234" i="7"/>
  <c r="L233" i="7"/>
  <c r="L232" i="7"/>
  <c r="L231" i="7"/>
  <c r="L230" i="7"/>
  <c r="L229" i="7"/>
  <c r="L228" i="7"/>
  <c r="L227" i="7"/>
  <c r="L226" i="7"/>
  <c r="L225" i="7"/>
  <c r="L224" i="7"/>
  <c r="L223" i="7"/>
  <c r="L222" i="7"/>
  <c r="L221" i="7"/>
  <c r="L220" i="7"/>
  <c r="L219" i="7"/>
  <c r="L218" i="7"/>
  <c r="L217" i="7"/>
  <c r="L216" i="7"/>
  <c r="L215" i="7"/>
  <c r="L214" i="7"/>
  <c r="L213" i="7"/>
  <c r="L212" i="7"/>
  <c r="L211" i="7"/>
  <c r="L210" i="7"/>
  <c r="L209" i="7"/>
  <c r="L208" i="7"/>
  <c r="L207" i="7"/>
  <c r="L206" i="7"/>
  <c r="L205" i="7"/>
  <c r="L204" i="7"/>
  <c r="L203" i="7"/>
  <c r="L202" i="7"/>
  <c r="L201" i="7"/>
  <c r="L200" i="7"/>
  <c r="L199" i="7"/>
  <c r="L198" i="7"/>
  <c r="L197" i="7"/>
  <c r="L196" i="7"/>
  <c r="L195" i="7"/>
  <c r="L194" i="7"/>
  <c r="L193" i="7"/>
  <c r="L192" i="7"/>
  <c r="L191" i="7"/>
  <c r="L190" i="7"/>
  <c r="L189" i="7"/>
  <c r="L188" i="7"/>
  <c r="L187" i="7"/>
  <c r="L186" i="7"/>
  <c r="L185" i="7"/>
  <c r="L184" i="7"/>
  <c r="L183" i="7"/>
  <c r="L182" i="7"/>
  <c r="L181" i="7"/>
  <c r="L180" i="7"/>
  <c r="L179" i="7"/>
  <c r="L178" i="7"/>
  <c r="L177" i="7"/>
  <c r="L176" i="7"/>
  <c r="L175" i="7"/>
  <c r="L174" i="7"/>
  <c r="L173" i="7"/>
  <c r="L172" i="7"/>
  <c r="L171" i="7"/>
  <c r="L170" i="7"/>
  <c r="L169" i="7"/>
  <c r="L168" i="7"/>
  <c r="L167" i="7"/>
  <c r="L166" i="7"/>
  <c r="L165" i="7"/>
  <c r="L164" i="7"/>
  <c r="L163" i="7"/>
  <c r="L162" i="7"/>
  <c r="L161" i="7"/>
  <c r="L160" i="7"/>
  <c r="L159" i="7"/>
  <c r="L158" i="7"/>
  <c r="L157" i="7"/>
  <c r="L156" i="7"/>
  <c r="L155" i="7"/>
  <c r="L154" i="7"/>
  <c r="L153" i="7"/>
  <c r="L152" i="7"/>
  <c r="L151" i="7"/>
  <c r="L150" i="7"/>
  <c r="L149" i="7"/>
  <c r="L148" i="7"/>
  <c r="L147" i="7"/>
  <c r="L146" i="7"/>
  <c r="L145" i="7"/>
  <c r="L144" i="7"/>
  <c r="L143" i="7"/>
  <c r="L142" i="7"/>
  <c r="L141" i="7"/>
  <c r="L140" i="7"/>
  <c r="L139" i="7"/>
  <c r="L138" i="7"/>
  <c r="L137" i="7"/>
  <c r="L136" i="7"/>
  <c r="L135" i="7"/>
  <c r="L134" i="7"/>
  <c r="L133" i="7"/>
  <c r="L132" i="7"/>
  <c r="L131" i="7"/>
  <c r="L130" i="7"/>
  <c r="L129" i="7"/>
  <c r="L128" i="7"/>
  <c r="L127" i="7"/>
  <c r="L126" i="7"/>
  <c r="L125" i="7"/>
  <c r="L124" i="7"/>
  <c r="L123" i="7"/>
  <c r="L122" i="7"/>
  <c r="L121" i="7"/>
  <c r="L120" i="7"/>
  <c r="L119" i="7"/>
  <c r="L118" i="7"/>
  <c r="L117" i="7"/>
  <c r="L116" i="7"/>
  <c r="L115" i="7"/>
  <c r="L114" i="7"/>
  <c r="L113" i="7"/>
  <c r="L112" i="7"/>
  <c r="L111" i="7"/>
  <c r="L110" i="7"/>
  <c r="L109" i="7"/>
  <c r="L108" i="7"/>
  <c r="L107" i="7"/>
  <c r="L106" i="7"/>
  <c r="L105" i="7"/>
  <c r="L104" i="7"/>
  <c r="L103" i="7"/>
  <c r="L102" i="7"/>
  <c r="L101" i="7"/>
  <c r="L100" i="7"/>
  <c r="L99" i="7"/>
  <c r="L98" i="7"/>
  <c r="L97" i="7"/>
  <c r="L96" i="7"/>
  <c r="L95" i="7"/>
  <c r="L94" i="7"/>
  <c r="L93" i="7"/>
  <c r="L92" i="7"/>
  <c r="L91" i="7"/>
  <c r="L90" i="7"/>
  <c r="L89" i="7"/>
  <c r="L88" i="7"/>
  <c r="L87" i="7"/>
  <c r="L86" i="7"/>
  <c r="L85" i="7"/>
  <c r="L84" i="7"/>
  <c r="L83" i="7"/>
  <c r="L82" i="7"/>
  <c r="L81" i="7"/>
  <c r="L80" i="7"/>
  <c r="L79" i="7"/>
  <c r="L78" i="7"/>
  <c r="L77" i="7"/>
  <c r="L76" i="7"/>
  <c r="L75" i="7"/>
  <c r="L74" i="7"/>
  <c r="L73" i="7"/>
  <c r="L72" i="7"/>
  <c r="L71" i="7"/>
  <c r="L70" i="7"/>
  <c r="L69" i="7"/>
  <c r="L68" i="7"/>
  <c r="L67" i="7"/>
  <c r="L66" i="7"/>
  <c r="L65" i="7"/>
  <c r="L64" i="7"/>
  <c r="L63" i="7"/>
  <c r="L62" i="7"/>
  <c r="L61" i="7"/>
  <c r="L60" i="7"/>
  <c r="L59" i="7"/>
  <c r="L58" i="7"/>
  <c r="L57" i="7"/>
  <c r="L56" i="7"/>
  <c r="L55" i="7"/>
  <c r="L54" i="7"/>
  <c r="L53" i="7"/>
  <c r="L52" i="7"/>
  <c r="L51" i="7"/>
  <c r="L50" i="7"/>
  <c r="L49" i="7"/>
  <c r="L48" i="7"/>
  <c r="L47" i="7"/>
  <c r="L46" i="7"/>
  <c r="L45" i="7"/>
  <c r="L44" i="7"/>
  <c r="L43" i="7"/>
  <c r="L42" i="7"/>
  <c r="L41" i="7"/>
  <c r="L40" i="7"/>
  <c r="L39" i="7"/>
  <c r="L38" i="7"/>
  <c r="L37" i="7"/>
  <c r="L36" i="7"/>
  <c r="L35" i="7"/>
  <c r="L34" i="7"/>
  <c r="L33" i="7"/>
  <c r="L32" i="7"/>
  <c r="L31" i="7"/>
  <c r="L30" i="7"/>
  <c r="L29" i="7"/>
  <c r="L28" i="7"/>
  <c r="L27" i="7"/>
  <c r="L26" i="7"/>
  <c r="L25" i="7"/>
  <c r="L24" i="7"/>
  <c r="L23" i="7"/>
  <c r="L22" i="7"/>
  <c r="L21" i="7"/>
  <c r="L20" i="7"/>
  <c r="L19" i="7"/>
  <c r="L18" i="7"/>
  <c r="L17" i="7"/>
  <c r="L16" i="7"/>
  <c r="L15" i="7"/>
  <c r="L14" i="7"/>
  <c r="L13" i="7"/>
  <c r="L12" i="7"/>
  <c r="L11" i="7"/>
  <c r="L10" i="7"/>
  <c r="L9" i="7"/>
  <c r="L8" i="7"/>
  <c r="L7" i="7"/>
  <c r="L6" i="7"/>
  <c r="L5" i="7"/>
  <c r="L4" i="7"/>
  <c r="L3" i="7"/>
  <c r="V38" i="6"/>
  <c r="E16" i="6"/>
  <c r="U15" i="6"/>
  <c r="T15" i="6"/>
  <c r="S15" i="6"/>
  <c r="R15" i="6"/>
  <c r="Q15" i="6"/>
  <c r="P15" i="6"/>
  <c r="O15" i="6"/>
  <c r="N15" i="6"/>
  <c r="M15" i="6"/>
  <c r="L15" i="6"/>
  <c r="K15" i="6"/>
  <c r="J15" i="6"/>
  <c r="U14" i="6"/>
  <c r="T14" i="6"/>
  <c r="S14" i="6"/>
  <c r="R14" i="6"/>
  <c r="Q14" i="6"/>
  <c r="P14" i="6"/>
  <c r="O14" i="6"/>
  <c r="N14" i="6"/>
  <c r="M14" i="6"/>
  <c r="L14" i="6"/>
  <c r="K14" i="6"/>
  <c r="J14" i="6"/>
  <c r="U13" i="6"/>
  <c r="T13" i="6"/>
  <c r="S13" i="6"/>
  <c r="R13" i="6"/>
  <c r="Q13" i="6"/>
  <c r="P13" i="6"/>
  <c r="O13" i="6"/>
  <c r="N13" i="6"/>
  <c r="M13" i="6"/>
  <c r="L13" i="6"/>
  <c r="K13" i="6"/>
  <c r="J13" i="6"/>
  <c r="U12" i="6"/>
  <c r="T12" i="6"/>
  <c r="S12" i="6"/>
  <c r="R12" i="6"/>
  <c r="Q12" i="6"/>
  <c r="P12" i="6"/>
  <c r="O12" i="6"/>
  <c r="N12" i="6"/>
  <c r="M12" i="6"/>
  <c r="L12" i="6"/>
  <c r="K12" i="6"/>
  <c r="J12" i="6"/>
  <c r="U11" i="6"/>
  <c r="T11" i="6"/>
  <c r="S11" i="6"/>
  <c r="R11" i="6"/>
  <c r="Q11" i="6"/>
  <c r="P11" i="6"/>
  <c r="O11" i="6"/>
  <c r="N11" i="6"/>
  <c r="M11" i="6"/>
  <c r="L11" i="6"/>
  <c r="K11" i="6"/>
  <c r="J11" i="6"/>
  <c r="U10" i="6"/>
  <c r="T10" i="6"/>
  <c r="S10" i="6"/>
  <c r="R10" i="6"/>
  <c r="Q10" i="6"/>
  <c r="P10" i="6"/>
  <c r="O10" i="6"/>
  <c r="N10" i="6"/>
  <c r="M10" i="6"/>
  <c r="L10" i="6"/>
  <c r="K10" i="6"/>
  <c r="J10" i="6"/>
  <c r="U9" i="6"/>
  <c r="T9" i="6"/>
  <c r="S9" i="6"/>
  <c r="R9" i="6"/>
  <c r="Q9" i="6"/>
  <c r="P9" i="6"/>
  <c r="O9" i="6"/>
  <c r="N9" i="6"/>
  <c r="M9" i="6"/>
  <c r="L9" i="6"/>
  <c r="K9" i="6"/>
  <c r="J9" i="6"/>
  <c r="U8" i="6"/>
  <c r="T8" i="6"/>
  <c r="S8" i="6"/>
  <c r="R8" i="6"/>
  <c r="Q8" i="6"/>
  <c r="P8" i="6"/>
  <c r="O8" i="6"/>
  <c r="N8" i="6"/>
  <c r="M8" i="6"/>
  <c r="L8" i="6"/>
  <c r="K8" i="6"/>
  <c r="J8" i="6"/>
  <c r="U7" i="6"/>
  <c r="T7" i="6"/>
  <c r="S7" i="6"/>
  <c r="R7" i="6"/>
  <c r="Q7" i="6"/>
  <c r="P7" i="6"/>
  <c r="O7" i="6"/>
  <c r="N7" i="6"/>
  <c r="M7" i="6"/>
  <c r="L7" i="6"/>
  <c r="K7" i="6"/>
  <c r="J7" i="6"/>
  <c r="U6" i="6"/>
  <c r="T6" i="6"/>
  <c r="S6" i="6"/>
  <c r="R6" i="6"/>
  <c r="Q6" i="6"/>
  <c r="P6" i="6"/>
  <c r="O6" i="6"/>
  <c r="N6" i="6"/>
  <c r="M6" i="6"/>
  <c r="L6" i="6"/>
  <c r="K6" i="6"/>
  <c r="J6" i="6"/>
  <c r="U5" i="6"/>
  <c r="T5" i="6"/>
  <c r="S5" i="6"/>
  <c r="R5" i="6"/>
  <c r="Q5" i="6"/>
  <c r="P5" i="6"/>
  <c r="O5" i="6"/>
  <c r="N5" i="6"/>
  <c r="M5" i="6"/>
  <c r="L5" i="6"/>
  <c r="K5" i="6"/>
  <c r="J5" i="6"/>
  <c r="U4" i="6"/>
  <c r="T4" i="6"/>
  <c r="S4" i="6"/>
  <c r="R4" i="6"/>
  <c r="Q4" i="6"/>
  <c r="P4" i="6"/>
  <c r="O4" i="6"/>
  <c r="N4" i="6"/>
  <c r="M4" i="6"/>
  <c r="L4" i="6"/>
  <c r="K4" i="6"/>
  <c r="J4" i="6"/>
  <c r="U3" i="6"/>
  <c r="T3" i="6"/>
  <c r="S3" i="6"/>
  <c r="R3" i="6"/>
  <c r="Q3" i="6"/>
  <c r="P3" i="6"/>
  <c r="O3" i="6"/>
  <c r="N3" i="6"/>
  <c r="M3" i="6"/>
  <c r="L3" i="6"/>
  <c r="K3" i="6"/>
  <c r="J3" i="6"/>
  <c r="Q183" i="5"/>
  <c r="P183" i="5"/>
  <c r="O183" i="5"/>
  <c r="Q182" i="5"/>
  <c r="P182" i="5"/>
  <c r="O182" i="5"/>
  <c r="Q181" i="5"/>
  <c r="P181" i="5"/>
  <c r="O181" i="5"/>
  <c r="Q180" i="5"/>
  <c r="P180" i="5"/>
  <c r="O180" i="5"/>
  <c r="Q179" i="5"/>
  <c r="P179" i="5"/>
  <c r="O179" i="5"/>
  <c r="Q178" i="5"/>
  <c r="P178" i="5"/>
  <c r="O178" i="5"/>
  <c r="Q177" i="5"/>
  <c r="P177" i="5"/>
  <c r="O177" i="5"/>
  <c r="Q176" i="5"/>
  <c r="P176" i="5"/>
  <c r="O176" i="5"/>
  <c r="Q175" i="5"/>
  <c r="P175" i="5"/>
  <c r="O175" i="5"/>
  <c r="Q174" i="5"/>
  <c r="P174" i="5"/>
  <c r="O174" i="5"/>
  <c r="Q173" i="5"/>
  <c r="P173" i="5"/>
  <c r="O173" i="5"/>
  <c r="Q172" i="5"/>
  <c r="P172" i="5"/>
  <c r="O172" i="5"/>
  <c r="Q171" i="5"/>
  <c r="P171" i="5"/>
  <c r="O171" i="5"/>
  <c r="Q170" i="5"/>
  <c r="P170" i="5"/>
  <c r="O170" i="5"/>
  <c r="Q169" i="5"/>
  <c r="P169" i="5"/>
  <c r="O169" i="5"/>
  <c r="Q168" i="5"/>
  <c r="P168" i="5"/>
  <c r="O168" i="5"/>
  <c r="Q167" i="5"/>
  <c r="P167" i="5"/>
  <c r="O167" i="5"/>
  <c r="Q166" i="5"/>
  <c r="P166" i="5"/>
  <c r="O166" i="5"/>
  <c r="Q165" i="5"/>
  <c r="P165" i="5"/>
  <c r="O165" i="5"/>
  <c r="Q164" i="5"/>
  <c r="P164" i="5"/>
  <c r="O164" i="5"/>
  <c r="Q163" i="5"/>
  <c r="P163" i="5"/>
  <c r="O163" i="5"/>
  <c r="Q162" i="5"/>
  <c r="P162" i="5"/>
  <c r="O162" i="5"/>
  <c r="Q161" i="5"/>
  <c r="P161" i="5"/>
  <c r="O161" i="5"/>
  <c r="Q160" i="5"/>
  <c r="P160" i="5"/>
  <c r="O160" i="5"/>
  <c r="Q159" i="5"/>
  <c r="P159" i="5"/>
  <c r="O159" i="5"/>
  <c r="Q158" i="5"/>
  <c r="P158" i="5"/>
  <c r="O158" i="5"/>
  <c r="Q157" i="5"/>
  <c r="P157" i="5"/>
  <c r="O157" i="5"/>
  <c r="Q156" i="5"/>
  <c r="P156" i="5"/>
  <c r="O156" i="5"/>
  <c r="Q155" i="5"/>
  <c r="P155" i="5"/>
  <c r="O155" i="5"/>
  <c r="Q154" i="5"/>
  <c r="P154" i="5"/>
  <c r="O154" i="5"/>
  <c r="Q153" i="5"/>
  <c r="P153" i="5"/>
  <c r="O153" i="5"/>
  <c r="Q152" i="5"/>
  <c r="P152" i="5"/>
  <c r="O152" i="5"/>
  <c r="Q151" i="5"/>
  <c r="P151" i="5"/>
  <c r="O151" i="5"/>
  <c r="Q150" i="5"/>
  <c r="P150" i="5"/>
  <c r="O150" i="5"/>
  <c r="Q149" i="5"/>
  <c r="P149" i="5"/>
  <c r="O149" i="5"/>
  <c r="Q148" i="5"/>
  <c r="P148" i="5"/>
  <c r="O148" i="5"/>
  <c r="Q147" i="5"/>
  <c r="P147" i="5"/>
  <c r="O147" i="5"/>
  <c r="Q146" i="5"/>
  <c r="P146" i="5"/>
  <c r="O146" i="5"/>
  <c r="Q145" i="5"/>
  <c r="P145" i="5"/>
  <c r="O145" i="5"/>
  <c r="Q144" i="5"/>
  <c r="P144" i="5"/>
  <c r="O144" i="5"/>
  <c r="Q143" i="5"/>
  <c r="P143" i="5"/>
  <c r="O143" i="5"/>
  <c r="Q142" i="5"/>
  <c r="P142" i="5"/>
  <c r="O142" i="5"/>
  <c r="Q141" i="5"/>
  <c r="P141" i="5"/>
  <c r="O141" i="5"/>
  <c r="Q140" i="5"/>
  <c r="P140" i="5"/>
  <c r="O140" i="5"/>
  <c r="Q139" i="5"/>
  <c r="P139" i="5"/>
  <c r="O139" i="5"/>
  <c r="Q138" i="5"/>
  <c r="P138" i="5"/>
  <c r="O138" i="5"/>
  <c r="Q137" i="5"/>
  <c r="P137" i="5"/>
  <c r="O137" i="5"/>
  <c r="Q136" i="5"/>
  <c r="P136" i="5"/>
  <c r="O136" i="5"/>
  <c r="Q135" i="5"/>
  <c r="P135" i="5"/>
  <c r="O135" i="5"/>
  <c r="Q134" i="5"/>
  <c r="P134" i="5"/>
  <c r="O134" i="5"/>
  <c r="Q133" i="5"/>
  <c r="P133" i="5"/>
  <c r="O133" i="5"/>
  <c r="Q132" i="5"/>
  <c r="P132" i="5"/>
  <c r="O132" i="5"/>
  <c r="Q131" i="5"/>
  <c r="P131" i="5"/>
  <c r="O131" i="5"/>
  <c r="Q130" i="5"/>
  <c r="P130" i="5"/>
  <c r="O130" i="5"/>
  <c r="Q129" i="5"/>
  <c r="P129" i="5"/>
  <c r="O129" i="5"/>
  <c r="Q128" i="5"/>
  <c r="P128" i="5"/>
  <c r="O128" i="5"/>
  <c r="Q127" i="5"/>
  <c r="P127" i="5"/>
  <c r="O127" i="5"/>
  <c r="Q126" i="5"/>
  <c r="P126" i="5"/>
  <c r="O126" i="5"/>
  <c r="Q125" i="5"/>
  <c r="P125" i="5"/>
  <c r="O125" i="5"/>
  <c r="Q124" i="5"/>
  <c r="P124" i="5"/>
  <c r="O124" i="5"/>
  <c r="Q123" i="5"/>
  <c r="P123" i="5"/>
  <c r="O123" i="5"/>
  <c r="Q122" i="5"/>
  <c r="P122" i="5"/>
  <c r="O122" i="5"/>
  <c r="Q121" i="5"/>
  <c r="P121" i="5"/>
  <c r="O121" i="5"/>
  <c r="Q120" i="5"/>
  <c r="P120" i="5"/>
  <c r="O120" i="5"/>
  <c r="Q119" i="5"/>
  <c r="P119" i="5"/>
  <c r="O119" i="5"/>
  <c r="Q118" i="5"/>
  <c r="P118" i="5"/>
  <c r="O118" i="5"/>
  <c r="Q117" i="5"/>
  <c r="P117" i="5"/>
  <c r="O117" i="5"/>
  <c r="Q116" i="5"/>
  <c r="P116" i="5"/>
  <c r="O116" i="5"/>
  <c r="Q115" i="5"/>
  <c r="P115" i="5"/>
  <c r="O115" i="5"/>
  <c r="Q114" i="5"/>
  <c r="P114" i="5"/>
  <c r="O114" i="5"/>
  <c r="Q113" i="5"/>
  <c r="P113" i="5"/>
  <c r="O113" i="5"/>
  <c r="Q112" i="5"/>
  <c r="P112" i="5"/>
  <c r="O112" i="5"/>
  <c r="Q111" i="5"/>
  <c r="P111" i="5"/>
  <c r="O111" i="5"/>
  <c r="Q110" i="5"/>
  <c r="P110" i="5"/>
  <c r="O110" i="5"/>
  <c r="Q109" i="5"/>
  <c r="P109" i="5"/>
  <c r="O109" i="5"/>
  <c r="Q108" i="5"/>
  <c r="P108" i="5"/>
  <c r="O108" i="5"/>
  <c r="Q107" i="5"/>
  <c r="P107" i="5"/>
  <c r="O107" i="5"/>
  <c r="Q106" i="5"/>
  <c r="P106" i="5"/>
  <c r="O106" i="5"/>
  <c r="Q105" i="5"/>
  <c r="P105" i="5"/>
  <c r="O105" i="5"/>
  <c r="Q104" i="5"/>
  <c r="P104" i="5"/>
  <c r="O104" i="5"/>
  <c r="Q103" i="5"/>
  <c r="P103" i="5"/>
  <c r="O103" i="5"/>
  <c r="Q102" i="5"/>
  <c r="P102" i="5"/>
  <c r="O102" i="5"/>
  <c r="Q101" i="5"/>
  <c r="P101" i="5"/>
  <c r="O101" i="5"/>
  <c r="Q100" i="5"/>
  <c r="P100" i="5"/>
  <c r="O100" i="5"/>
  <c r="Q99" i="5"/>
  <c r="P99" i="5"/>
  <c r="O99" i="5"/>
  <c r="Q98" i="5"/>
  <c r="P98" i="5"/>
  <c r="O98" i="5"/>
  <c r="Q97" i="5"/>
  <c r="P97" i="5"/>
  <c r="O97" i="5"/>
  <c r="Q96" i="5"/>
  <c r="P96" i="5"/>
  <c r="O96" i="5"/>
  <c r="Q95" i="5"/>
  <c r="P95" i="5"/>
  <c r="O95" i="5"/>
  <c r="Q94" i="5"/>
  <c r="P94" i="5"/>
  <c r="O94" i="5"/>
  <c r="Q93" i="5"/>
  <c r="P93" i="5"/>
  <c r="O93" i="5"/>
  <c r="Q92" i="5"/>
  <c r="P92" i="5"/>
  <c r="O92" i="5"/>
  <c r="Q91" i="5"/>
  <c r="P91" i="5"/>
  <c r="O91" i="5"/>
  <c r="Q90" i="5"/>
  <c r="P90" i="5"/>
  <c r="O90" i="5"/>
  <c r="Q89" i="5"/>
  <c r="P89" i="5"/>
  <c r="O89" i="5"/>
  <c r="Q88" i="5"/>
  <c r="P88" i="5"/>
  <c r="O88" i="5"/>
  <c r="Q87" i="5"/>
  <c r="P87" i="5"/>
  <c r="O87" i="5"/>
  <c r="Q86" i="5"/>
  <c r="P86" i="5"/>
  <c r="O86" i="5"/>
  <c r="Q85" i="5"/>
  <c r="P85" i="5"/>
  <c r="O85" i="5"/>
  <c r="Q84" i="5"/>
  <c r="P84" i="5"/>
  <c r="O84" i="5"/>
  <c r="Q83" i="5"/>
  <c r="P83" i="5"/>
  <c r="O83" i="5"/>
  <c r="Q82" i="5"/>
  <c r="P82" i="5"/>
  <c r="O82" i="5"/>
  <c r="Q81" i="5"/>
  <c r="P81" i="5"/>
  <c r="O81" i="5"/>
  <c r="Q80" i="5"/>
  <c r="P80" i="5"/>
  <c r="O80" i="5"/>
  <c r="Q79" i="5"/>
  <c r="P79" i="5"/>
  <c r="O79" i="5"/>
  <c r="Q78" i="5"/>
  <c r="P78" i="5"/>
  <c r="O78" i="5"/>
  <c r="Q77" i="5"/>
  <c r="P77" i="5"/>
  <c r="O77" i="5"/>
  <c r="Q76" i="5"/>
  <c r="P76" i="5"/>
  <c r="O76" i="5"/>
  <c r="Q75" i="5"/>
  <c r="P75" i="5"/>
  <c r="O75" i="5"/>
  <c r="Q74" i="5"/>
  <c r="P74" i="5"/>
  <c r="O74" i="5"/>
  <c r="Q73" i="5"/>
  <c r="P73" i="5"/>
  <c r="O73" i="5"/>
  <c r="Q72" i="5"/>
  <c r="P72" i="5"/>
  <c r="O72" i="5"/>
  <c r="Q71" i="5"/>
  <c r="P71" i="5"/>
  <c r="O71" i="5"/>
  <c r="Q70" i="5"/>
  <c r="P70" i="5"/>
  <c r="O70" i="5"/>
  <c r="Q69" i="5"/>
  <c r="P69" i="5"/>
  <c r="O69" i="5"/>
  <c r="Q68" i="5"/>
  <c r="P68" i="5"/>
  <c r="O68" i="5"/>
  <c r="Q67" i="5"/>
  <c r="P67" i="5"/>
  <c r="O67" i="5"/>
  <c r="Q66" i="5"/>
  <c r="P66" i="5"/>
  <c r="O66" i="5"/>
  <c r="Q65" i="5"/>
  <c r="P65" i="5"/>
  <c r="O65" i="5"/>
  <c r="Q64" i="5"/>
  <c r="P64" i="5"/>
  <c r="O64" i="5"/>
  <c r="Q63" i="5"/>
  <c r="P63" i="5"/>
  <c r="O63" i="5"/>
  <c r="Q62" i="5"/>
  <c r="P62" i="5"/>
  <c r="O62" i="5"/>
  <c r="Q61" i="5"/>
  <c r="P61" i="5"/>
  <c r="O61" i="5"/>
  <c r="Q60" i="5"/>
  <c r="P60" i="5"/>
  <c r="O60" i="5"/>
  <c r="Q59" i="5"/>
  <c r="P59" i="5"/>
  <c r="O59" i="5"/>
  <c r="Q58" i="5"/>
  <c r="P58" i="5"/>
  <c r="O58" i="5"/>
  <c r="Q57" i="5"/>
  <c r="P57" i="5"/>
  <c r="O57" i="5"/>
  <c r="Q56" i="5"/>
  <c r="P56" i="5"/>
  <c r="O56" i="5"/>
  <c r="Q55" i="5"/>
  <c r="P55" i="5"/>
  <c r="O55" i="5"/>
  <c r="Q54" i="5"/>
  <c r="P54" i="5"/>
  <c r="O54" i="5"/>
  <c r="Q53" i="5"/>
  <c r="P53" i="5"/>
  <c r="O53" i="5"/>
  <c r="Q52" i="5"/>
  <c r="P52" i="5"/>
  <c r="O52" i="5"/>
  <c r="Q51" i="5"/>
  <c r="P51" i="5"/>
  <c r="O51" i="5"/>
  <c r="Q50" i="5"/>
  <c r="P50" i="5"/>
  <c r="O50" i="5"/>
  <c r="Q49" i="5"/>
  <c r="P49" i="5"/>
  <c r="O49" i="5"/>
  <c r="Q48" i="5"/>
  <c r="P48" i="5"/>
  <c r="O48" i="5"/>
  <c r="Q47" i="5"/>
  <c r="P47" i="5"/>
  <c r="O47" i="5"/>
  <c r="Q46" i="5"/>
  <c r="P46" i="5"/>
  <c r="O46" i="5"/>
  <c r="Q45" i="5"/>
  <c r="P45" i="5"/>
  <c r="O45" i="5"/>
  <c r="Q44" i="5"/>
  <c r="P44" i="5"/>
  <c r="O44" i="5"/>
  <c r="Q43" i="5"/>
  <c r="P43" i="5"/>
  <c r="O43" i="5"/>
  <c r="Q42" i="5"/>
  <c r="P42" i="5"/>
  <c r="O42" i="5"/>
  <c r="Q41" i="5"/>
  <c r="P41" i="5"/>
  <c r="O41" i="5"/>
  <c r="Q40" i="5"/>
  <c r="P40" i="5"/>
  <c r="O40" i="5"/>
  <c r="Q39" i="5"/>
  <c r="P39" i="5"/>
  <c r="O39" i="5"/>
  <c r="Q38" i="5"/>
  <c r="P38" i="5"/>
  <c r="O38" i="5"/>
  <c r="Q37" i="5"/>
  <c r="P37" i="5"/>
  <c r="O37" i="5"/>
  <c r="Q36" i="5"/>
  <c r="P36" i="5"/>
  <c r="O36" i="5"/>
  <c r="Q35" i="5"/>
  <c r="P35" i="5"/>
  <c r="O35" i="5"/>
  <c r="Q34" i="5"/>
  <c r="P34" i="5"/>
  <c r="O34" i="5"/>
  <c r="Q33" i="5"/>
  <c r="P33" i="5"/>
  <c r="O33" i="5"/>
  <c r="Q32" i="5"/>
  <c r="P32" i="5"/>
  <c r="O32" i="5"/>
  <c r="Q31" i="5"/>
  <c r="P31" i="5"/>
  <c r="O31" i="5"/>
  <c r="Q30" i="5"/>
  <c r="P30" i="5"/>
  <c r="O30" i="5"/>
  <c r="Q29" i="5"/>
  <c r="P29" i="5"/>
  <c r="O29" i="5"/>
  <c r="Q28" i="5"/>
  <c r="P28" i="5"/>
  <c r="O28" i="5"/>
  <c r="Q27" i="5"/>
  <c r="P27" i="5"/>
  <c r="O27" i="5"/>
  <c r="Q26" i="5"/>
  <c r="P26" i="5"/>
  <c r="O26" i="5"/>
  <c r="Q25" i="5"/>
  <c r="P25" i="5"/>
  <c r="O25" i="5"/>
  <c r="Z18" i="5"/>
  <c r="X18" i="5"/>
  <c r="W18" i="5"/>
  <c r="V18" i="5"/>
  <c r="Z17" i="5"/>
  <c r="X17" i="5"/>
  <c r="W17" i="5"/>
  <c r="Y17" i="5" s="1"/>
  <c r="V17" i="5"/>
  <c r="Z16" i="5"/>
  <c r="X16" i="5"/>
  <c r="W16" i="5"/>
  <c r="V16" i="5"/>
  <c r="Y16" i="5" s="1"/>
  <c r="Z15" i="5"/>
  <c r="X15" i="5"/>
  <c r="W15" i="5"/>
  <c r="V15" i="5"/>
  <c r="Z14" i="5"/>
  <c r="X14" i="5"/>
  <c r="W14" i="5"/>
  <c r="V14" i="5"/>
  <c r="Y14" i="5" s="1"/>
  <c r="Z13" i="5"/>
  <c r="X13" i="5"/>
  <c r="W13" i="5"/>
  <c r="V13" i="5"/>
  <c r="Y13" i="5" s="1"/>
  <c r="Z12" i="5"/>
  <c r="Y12" i="5"/>
  <c r="X12" i="5"/>
  <c r="W12" i="5"/>
  <c r="V12" i="5"/>
  <c r="Z11" i="5"/>
  <c r="X11" i="5"/>
  <c r="W11" i="5"/>
  <c r="V11" i="5"/>
  <c r="Y11" i="5" s="1"/>
  <c r="Z10" i="5"/>
  <c r="X10" i="5"/>
  <c r="W10" i="5"/>
  <c r="V10" i="5"/>
  <c r="Z9" i="5"/>
  <c r="X9" i="5"/>
  <c r="W9" i="5"/>
  <c r="V9" i="5"/>
  <c r="Z8" i="5"/>
  <c r="X8" i="5"/>
  <c r="W8" i="5"/>
  <c r="V8" i="5"/>
  <c r="Y8" i="5" s="1"/>
  <c r="Z7" i="5"/>
  <c r="X7" i="5"/>
  <c r="W7" i="5"/>
  <c r="V7" i="5"/>
  <c r="Z6" i="5"/>
  <c r="X6" i="5"/>
  <c r="W6" i="5"/>
  <c r="V6" i="5"/>
  <c r="H6" i="5"/>
  <c r="P7" i="13"/>
  <c r="P12" i="13"/>
  <c r="P35" i="13"/>
  <c r="P26" i="13"/>
  <c r="P56" i="13"/>
  <c r="P23" i="13"/>
  <c r="P10" i="13"/>
  <c r="P62" i="13"/>
  <c r="P54" i="13"/>
  <c r="P33" i="13"/>
  <c r="P27" i="13"/>
  <c r="P30" i="13"/>
  <c r="P44" i="13"/>
  <c r="P36" i="13"/>
  <c r="P60" i="13"/>
  <c r="P48" i="13"/>
  <c r="P39" i="13"/>
  <c r="P40" i="13"/>
  <c r="P32" i="13"/>
  <c r="P20" i="13"/>
  <c r="P9" i="13"/>
  <c r="P6" i="13"/>
  <c r="P58" i="13"/>
  <c r="P8" i="13"/>
  <c r="P43" i="13"/>
  <c r="P61" i="13"/>
  <c r="P19" i="13"/>
  <c r="P45" i="13"/>
  <c r="P21" i="13"/>
  <c r="P50" i="13"/>
  <c r="P38" i="13"/>
  <c r="P47" i="13"/>
  <c r="P11" i="13"/>
  <c r="P18" i="13"/>
  <c r="P24" i="13"/>
  <c r="P59" i="13"/>
  <c r="P63" i="13"/>
  <c r="P37" i="13"/>
  <c r="K16" i="6" l="1"/>
  <c r="Y6" i="5"/>
  <c r="Y9" i="5"/>
  <c r="Y15" i="5"/>
  <c r="Y18" i="5"/>
  <c r="Y7" i="5"/>
  <c r="Y10" i="5"/>
  <c r="J16" i="6"/>
  <c r="W8" i="13"/>
  <c r="V14" i="13"/>
  <c r="X2" i="13"/>
  <c r="P13" i="13"/>
  <c r="P16" i="13"/>
  <c r="E2" i="11"/>
  <c r="Z145" i="8"/>
  <c r="X5" i="13"/>
  <c r="W5" i="13"/>
  <c r="P17" i="13"/>
  <c r="W12" i="13"/>
  <c r="X14" i="13" l="1"/>
  <c r="W14" i="13"/>
  <c r="AB2" i="13"/>
  <c r="AC5" i="13" l="1"/>
  <c r="AD2" i="13"/>
  <c r="AC2" i="13"/>
</calcChain>
</file>

<file path=xl/sharedStrings.xml><?xml version="1.0" encoding="utf-8"?>
<sst xmlns="http://schemas.openxmlformats.org/spreadsheetml/2006/main" count="6112" uniqueCount="1635">
  <si>
    <t>Provincie</t>
  </si>
  <si>
    <t>Paalnummer - Gemeente - Locatie</t>
  </si>
  <si>
    <t>Overtredingen Snelheid</t>
  </si>
  <si>
    <t>Gemeente</t>
  </si>
  <si>
    <t>Drenthe</t>
  </si>
  <si>
    <t>4307 - Hoogeveen - Industrieweg thv huisnummer 45</t>
  </si>
  <si>
    <t>Snelheid</t>
  </si>
  <si>
    <t>4308 - Assen - Groningerstraat thv huisnummer 300</t>
  </si>
  <si>
    <t>3972 - Bloemendaal - N208 Rijksstraatweg thv huisnummer 89</t>
  </si>
  <si>
    <t>4310 - Tynaarlo - Asserstraat thv huisnummer 11</t>
  </si>
  <si>
    <t>3973 - Vlaardingen - Holysingel thv lichtmast 131</t>
  </si>
  <si>
    <t>4617 - Tynaarlo - Hogeweg thv huisnummer 13B</t>
  </si>
  <si>
    <t>3974 - Landgraaf - Kleikoeleweg thv perceel 76</t>
  </si>
  <si>
    <t>4626 - Tynaarlo - Burg. J.G. Legroweg thv huisnummer 29</t>
  </si>
  <si>
    <t>4631 - Emmen - Vaart Noordzijde thv huisnummer 138</t>
  </si>
  <si>
    <t>Emmen</t>
  </si>
  <si>
    <t>3975 - Alkmaar - Vondelstraat thv lichtmast 12</t>
  </si>
  <si>
    <t>4631 - Emmen - Vaart Noordzijde t.h.v. huisnummer 138</t>
  </si>
  <si>
    <t>Totaal Drenthe</t>
  </si>
  <si>
    <t>3976 - 's-Gravenhage - Melis Stokelaan thv huisnummers 1420/1436</t>
  </si>
  <si>
    <t>Flevoland</t>
  </si>
  <si>
    <t>4603 - Dronten - N309 Dronterweg thv kruising Lisdoddeweg</t>
  </si>
  <si>
    <t>3977 - Haarlem - Rijksstraatweg thv huisnummer 378C</t>
  </si>
  <si>
    <t>4604 - Noordoostpolder - N352 Zuiderringweg thv kr Neushoornweg</t>
  </si>
  <si>
    <t>3978 - Amsterdam - Postjesweg thv fietsoversteek</t>
  </si>
  <si>
    <t>4611 - Noordoostpolder - N352 Schokkerringweg thv afslag Middelbuurt</t>
  </si>
  <si>
    <t>3979 - Amsterdam - S107 Plesmanlaan thv fietsoversteek Christoffel Plantijnpad</t>
  </si>
  <si>
    <t>4612 - Almere - N701 Oostvaardersdijk thv Gemaal De Blocq van Kuffeler</t>
  </si>
  <si>
    <t>3980 - Alkmaar - N242 Provincialeweg thv hmp 41.5</t>
  </si>
  <si>
    <t>4615 - Lelystad - Larserdreef thv kruising Delfland</t>
  </si>
  <si>
    <t>3981 - Haarlem - N200 Oudeweg kruising Nijverheidsweg</t>
  </si>
  <si>
    <t>4616 - Noordoostpolder - N331 Vollenhoverweg thv hectometerpaal 29.8</t>
  </si>
  <si>
    <t>Noordoostpolder</t>
  </si>
  <si>
    <t>3982 - 's-Gravenhage - S105 Erasmusweg thv fietsoversteek Menno Ter Braakstraat</t>
  </si>
  <si>
    <t>4616 - Noordoostpolder - N331 Vollenhoverweg thv hmp 29.8</t>
  </si>
  <si>
    <t>Totaal Flevoland</t>
  </si>
  <si>
    <t>3983 - Rotterdam - S114 Westzeedijk thv 2e IJzerstraat</t>
  </si>
  <si>
    <t>Gelderland</t>
  </si>
  <si>
    <t>4306 - Apeldoorn - A1 thv hectometerpaal 89,5 richting Deventer</t>
  </si>
  <si>
    <t>Apeldoorn</t>
  </si>
  <si>
    <t>3984 - 's-Hertogenbosch - Sint Teunislaan thv perceel 60</t>
  </si>
  <si>
    <t>Friesland</t>
  </si>
  <si>
    <t>4315 - Achtkarspelen - N355 thv kruising Friesestraatweg</t>
  </si>
  <si>
    <t>4309 - Voorst - A1 thv hectometerpaal 94,7 richting Apeldoorn</t>
  </si>
  <si>
    <t>Voorst</t>
  </si>
  <si>
    <t>3985 - Amsterdam - S105 Burgemeester Röellstraat thv afslag Burgemeester Cramergracht</t>
  </si>
  <si>
    <t>4318 - Waadhoeke - N398 Middelseewei thv Hogerhuisdyk</t>
  </si>
  <si>
    <t>Totaal Gelderland</t>
  </si>
  <si>
    <t>3987 - Soest - Dalweg thv afslag Albert Cuyplaan</t>
  </si>
  <si>
    <t>Totaal Friesland</t>
  </si>
  <si>
    <t>Groningen</t>
  </si>
  <si>
    <t>4600 - Westerkwartier - N388 Woldweg thv Zandumerklap</t>
  </si>
  <si>
    <t>3988 - Bergen op Zoom - Randweg West thv kruising Halsterseweg</t>
  </si>
  <si>
    <t>4309 - Voorst - A1 thv hmp 94,7 richting Apeldoorn</t>
  </si>
  <si>
    <t>4609 - Midden-Groningen - N386 Woldweg thv huisnummer 145A</t>
  </si>
  <si>
    <t>3989 - Maasgouw - N273 thv hmp 45.7</t>
  </si>
  <si>
    <t>4321 - Voorst - A1 thv hmp 90,1 richting Apeldoorn</t>
  </si>
  <si>
    <t>4614 - Groningen - N360 Rijksweg thv huisnummer 129A</t>
  </si>
  <si>
    <t>Groningen (gemeente)</t>
  </si>
  <si>
    <t>3990 - Hoorn - Provinciale Weg thv spoorwegovergang</t>
  </si>
  <si>
    <t>4636 - Zaltbommel - N322 Van Heemstraweg thv hmp 23.0</t>
  </si>
  <si>
    <t>Totaal Groningen</t>
  </si>
  <si>
    <t>Limburg</t>
  </si>
  <si>
    <t>4601 - Reimerswaal - N289 Oude Rijksweg thv 10c</t>
  </si>
  <si>
    <t>3989 - Maasgouw - N273 thv hectometerpaal 45.7</t>
  </si>
  <si>
    <t>Maasgouw</t>
  </si>
  <si>
    <t>4602 - Breda - Julianalaan thv huisnummers 79-81</t>
  </si>
  <si>
    <t>Midden-Groningen</t>
  </si>
  <si>
    <t>4607 - Roermond - Venloseweg thv huisnummer 37</t>
  </si>
  <si>
    <t>4608 - Heerlen - Schelsberg thv huisnummer 97</t>
  </si>
  <si>
    <t>4613 - Venlo - Venloseweg thv huisnummer 49</t>
  </si>
  <si>
    <t>4620 - Stein - Steinderweg thv huisnummer 35</t>
  </si>
  <si>
    <t>Totaal Limburg</t>
  </si>
  <si>
    <t>4610 - Hulst - N290 Gentsevaart thv huisnummer 43</t>
  </si>
  <si>
    <t>Noord-Brabant</t>
  </si>
  <si>
    <t>4300 - Tilburg - Ringbaan Zuid thv huisnummer 301</t>
  </si>
  <si>
    <t>Totaal</t>
  </si>
  <si>
    <t>4302 - 's-Hertogenbosch - Rompertsebaan thv lichtmast 17</t>
  </si>
  <si>
    <t>s-Hertogenbosch</t>
  </si>
  <si>
    <t>4304 - Tilburg - N261 Burgemeester Bechtweg thv hectometerpaal 6.0</t>
  </si>
  <si>
    <t>Tilburg</t>
  </si>
  <si>
    <t>4605 - Meierijstad - N637 Rooiseweg thv huisnummer 17</t>
  </si>
  <si>
    <t>4606 - Eindhoven - Geldropseweg thv lichtmast 262</t>
  </si>
  <si>
    <t>4304 - Tilburg - N261 Burgemeester Bechtweg thv hmp 6.0</t>
  </si>
  <si>
    <t>4621 - Oosterhout - Beneluxweg thv huisnummer 85</t>
  </si>
  <si>
    <t>4314 - Breda - Tramsingel thv huisnummer 27</t>
  </si>
  <si>
    <t>4624 - Maashorst - Rondweg thv huisnummer 5</t>
  </si>
  <si>
    <t>4323 - Roosendaal - Burgemeester Schneiderlaan nabij kruising Bovendonk</t>
  </si>
  <si>
    <t>4625 - Bladel - N284 Rondweg thv huisnummer 12</t>
  </si>
  <si>
    <t>4628 - Someren - N612 Stipdonk thv hectometerpaal 82.8</t>
  </si>
  <si>
    <t>Someren</t>
  </si>
  <si>
    <t>Totaal Noord-Brabant</t>
  </si>
  <si>
    <t>Noord-Holland</t>
  </si>
  <si>
    <t>Amsterdam</t>
  </si>
  <si>
    <t>4628 - Someren - N612 Stipdonk thv hmp 82.8</t>
  </si>
  <si>
    <t>4638 - Drimmelen - Crullaan thv Patrijsflat</t>
  </si>
  <si>
    <t>3980 - Alkmaar - N242 Provincialeweg thv hectometerpaal 41.5</t>
  </si>
  <si>
    <t>Alkmaar</t>
  </si>
  <si>
    <t>4619 - Zaanstad - Poelenburg thv Lichtmast 062-05751</t>
  </si>
  <si>
    <t>4627 - Zaanstad - Doctor H.G. Scholtenstraat thv bushalte</t>
  </si>
  <si>
    <t>4632 - Zaanstad - De Weer t.h.v. huisnummer 61</t>
  </si>
  <si>
    <t>Totaal Noord-Holland</t>
  </si>
  <si>
    <t>Utrecht</t>
  </si>
  <si>
    <t>4301 - Utrecht - Stadsbaan Leidsche Rijn t.h.v. lichtmast 74</t>
  </si>
  <si>
    <t>4311 - Amsterdam - Weesperstraat thv kruising Nieuwe Achtergracht</t>
  </si>
  <si>
    <t>4305 - Utrecht - Vleutensebaan thv lichtmast 69</t>
  </si>
  <si>
    <t>4317 - Amsterdam - S118 Molenaarsweg thv kruising Oostzanerdijk</t>
  </si>
  <si>
    <t>Totaal Utrecht</t>
  </si>
  <si>
    <t>4326 - Purmerend - A7 thv Purmerend</t>
  </si>
  <si>
    <t>Zeeland</t>
  </si>
  <si>
    <t>Reimerswaal</t>
  </si>
  <si>
    <t>Totaal Zeeland</t>
  </si>
  <si>
    <t>Zuid-Holland</t>
  </si>
  <si>
    <t>3971 - 's-Gravenhage - S106 Moerweg thv lichtmast 33</t>
  </si>
  <si>
    <t>s-Gravenhage</t>
  </si>
  <si>
    <t>4637 - Amsterdam - Meibergdreef thv afslag Paasheuvelweg</t>
  </si>
  <si>
    <t>Vlaardingen</t>
  </si>
  <si>
    <t>Overijssel</t>
  </si>
  <si>
    <t>4640 - Enschede - Broekheurnerrondweg thv huisnummer 47</t>
  </si>
  <si>
    <t>Totaal Overijssel</t>
  </si>
  <si>
    <t>4303 - Vlaardingen - Holysingel t.h.v. lichtmast 116</t>
  </si>
  <si>
    <t>Utrecht (gemeente)</t>
  </si>
  <si>
    <t>4618 - Westland - Heulweg thv kruising Harry Hoekstraat</t>
  </si>
  <si>
    <t>4622 - Hoeksche Waard - N217 's-Gravendeelseweg thv hectometerpaal 24.9</t>
  </si>
  <si>
    <t>Hoeksche Waard</t>
  </si>
  <si>
    <t>4322 - De Bilt - Soestdijkseweg Noord nabij kruising van Ostadelaan</t>
  </si>
  <si>
    <t>De Bilt</t>
  </si>
  <si>
    <t>4623 - Goeree-Overflakkee - Oosterweg thv oversteekplaats Prins Hendrikweg</t>
  </si>
  <si>
    <t>4635 - Woerden - Utrechtsestraatweg thv huisnr 98</t>
  </si>
  <si>
    <t>4629 - Rotterdam - Molenvliet thv tramhalte Smeetslandsedijk</t>
  </si>
  <si>
    <t>4630 - Nissewaard - Heemraadlaan thv lichtmast 90</t>
  </si>
  <si>
    <t>Totaal Zuid-Holland</t>
  </si>
  <si>
    <t>4634 - Veere - Hondegemsweg thv huisnr 31</t>
  </si>
  <si>
    <t>4312 - Gouda - Burgemeester Jamessingel thv afslag Burg. Mijssingel</t>
  </si>
  <si>
    <t>4313 - 's-Gravenhage - Vreeswijkstraat thv huisnummer 151</t>
  </si>
  <si>
    <t>4316 - Delft - Buitenhofdreef thv perceel 266</t>
  </si>
  <si>
    <t>4319 - Delft - Voorhofdreef thv oversteek</t>
  </si>
  <si>
    <t>4320 - Rijswijk - Schaapweg thv oversteek</t>
  </si>
  <si>
    <t>4622 - Hoeksche Waard - N217 s Gravendeelseweg thv hmp 24.9</t>
  </si>
  <si>
    <t>4633 - Rotterdam - Jacques Dutilhweg t.h.v. huisnummer 185</t>
  </si>
  <si>
    <t>Totaal flex flitspalen jan. t/m apr. 2024</t>
  </si>
  <si>
    <t>JAAR_MAAND</t>
  </si>
  <si>
    <t>GEMEENTE</t>
  </si>
  <si>
    <t>PAALGEGEVENS</t>
  </si>
  <si>
    <t>CATEGORIE</t>
  </si>
  <si>
    <t>Assen</t>
  </si>
  <si>
    <t>3607 Assen vaart zuidzijde thv kazerne</t>
  </si>
  <si>
    <t>SUM van AANTAL</t>
  </si>
  <si>
    <t>Noordenveld</t>
  </si>
  <si>
    <t>Borger-Odoorn</t>
  </si>
  <si>
    <t>3610 Borger-Odoorn n857 rolderstraat thv hmp 9.2</t>
  </si>
  <si>
    <t>Eindtotaal</t>
  </si>
  <si>
    <t>3608 Emmen kanaal a noordzijde thv kruising bies</t>
  </si>
  <si>
    <t>Aalsmeer</t>
  </si>
  <si>
    <t>3609 Emmen kanaal a noordzijde thv perceel 205</t>
  </si>
  <si>
    <t>Achtkarspelen</t>
  </si>
  <si>
    <t>Albrandswaard</t>
  </si>
  <si>
    <t>4631 Emmen vaart noordzijde t.h.v. huisnummer 138</t>
  </si>
  <si>
    <t>3557 Noordenveld n372 roderweg kruising bunnerveenseweg</t>
  </si>
  <si>
    <t>Almelo</t>
  </si>
  <si>
    <t>Almere</t>
  </si>
  <si>
    <t>3558 Noordenveld n372 westerweg kruising roderweg</t>
  </si>
  <si>
    <t>Alphen aan den Rijn</t>
  </si>
  <si>
    <t>Amersfoort</t>
  </si>
  <si>
    <t>3808 Noordenveld n372 roderweg kruising roderwolderweg</t>
  </si>
  <si>
    <t>Amstelveen</t>
  </si>
  <si>
    <t>3809 Noordenveld n372 noordholt kruising oosteinde</t>
  </si>
  <si>
    <t>3907 Noordenveld n372 groningerweg kruising busbaan thv hmp 1,5</t>
  </si>
  <si>
    <t>Arnhem</t>
  </si>
  <si>
    <t>Tynaarlo</t>
  </si>
  <si>
    <t>4310 Tynaarlo asserstraat thv huisnummer 11</t>
  </si>
  <si>
    <t>Baarn</t>
  </si>
  <si>
    <t>Hoogeveen</t>
  </si>
  <si>
    <t>4307 Hoogeveen Industrieweg thv huisnummer 45</t>
  </si>
  <si>
    <t>3038 Almere s103 veluwedreef kruising hagevoortdreef</t>
  </si>
  <si>
    <t>Barneveld</t>
  </si>
  <si>
    <t>4308 Assen Groningerstraat thv huisnummer 300</t>
  </si>
  <si>
    <t>Beek</t>
  </si>
  <si>
    <t>4310 Tynaarlo Asserstraat thv huisnummer 11</t>
  </si>
  <si>
    <t>3059 Almere s103 veluwedreef kruising bunuellaan</t>
  </si>
  <si>
    <t>Beekdaelen</t>
  </si>
  <si>
    <t>4617 Tynaarlo Hogeweg thv huisnummer 13B</t>
  </si>
  <si>
    <t>Bergen (L)</t>
  </si>
  <si>
    <t>4626 Tynaarlo Burg. J.G. Legroweg thv huisnummer 29</t>
  </si>
  <si>
    <t>3060 Almere s103 veluwedreef kruising hitchcocklaan</t>
  </si>
  <si>
    <t>Bergen op Zoom</t>
  </si>
  <si>
    <t>Bloemendaal</t>
  </si>
  <si>
    <t>3061 Almere s103 veluwedreef kruising isadora duncanweg</t>
  </si>
  <si>
    <t>Bladel</t>
  </si>
  <si>
    <t>Zeewolde</t>
  </si>
  <si>
    <t>Boxtel</t>
  </si>
  <si>
    <t>3197 Almere s101-n702 hogering kruising karperweg thv hmp 8,0</t>
  </si>
  <si>
    <t>Breda</t>
  </si>
  <si>
    <t>3198 Almere s101-n702 hogering kruising karperweg thv hmp 8,1</t>
  </si>
  <si>
    <t>Capelle aan den IJssel</t>
  </si>
  <si>
    <t>Culemborg</t>
  </si>
  <si>
    <t>3332 Almere steigerdreef kruising de steiger richting a6</t>
  </si>
  <si>
    <t>De Ronde Venen</t>
  </si>
  <si>
    <t>3333 Almere steigerdreef kruising de steiger richting noorderdreef</t>
  </si>
  <si>
    <t>Delft</t>
  </si>
  <si>
    <t>Den Helder</t>
  </si>
  <si>
    <t>3544 Almere s101-n702 buitenring kruising polderdreef</t>
  </si>
  <si>
    <t>Deurne</t>
  </si>
  <si>
    <t>Deventer</t>
  </si>
  <si>
    <t>3546 Almere s106-n702 buitenring kruising grote vaartweg</t>
  </si>
  <si>
    <t>Dordrecht</t>
  </si>
  <si>
    <t>Drimmelen</t>
  </si>
  <si>
    <t>Dronten</t>
  </si>
  <si>
    <t>Lelystad</t>
  </si>
  <si>
    <t>3759 Lelystad larserdreef richting centrum</t>
  </si>
  <si>
    <t>Ede</t>
  </si>
  <si>
    <t>4615 Lelystad larserdreef thv kruising delfland</t>
  </si>
  <si>
    <t>Eindhoven</t>
  </si>
  <si>
    <t>4616 Noordoostpolder n331 vollenhoverweg thv hmp 29.8</t>
  </si>
  <si>
    <t>3045 Zeewolde n305 gooiseweg kruising ganzenweg richting zeewolde</t>
  </si>
  <si>
    <t>Enschede</t>
  </si>
  <si>
    <t>Geldrop-Mierlo</t>
  </si>
  <si>
    <t>3046 Zeewolde n305 gooiseweg kruising ganzenweg richting biddinghuizen</t>
  </si>
  <si>
    <t>Gemert-Bakel</t>
  </si>
  <si>
    <t>Gennep</t>
  </si>
  <si>
    <t>3542 Zeewolde n305 gooiseweg kruising larserweg thv hmp 18,2</t>
  </si>
  <si>
    <t>Goeree-Overflakkee</t>
  </si>
  <si>
    <t>Goes</t>
  </si>
  <si>
    <t>3543 Zeewolde n305 gooiseweg kruising larserweg richting biddinghuizen</t>
  </si>
  <si>
    <t>Gouda</t>
  </si>
  <si>
    <t>Smallingerland</t>
  </si>
  <si>
    <t>3606 Smallingerland het noord thv perceel 38</t>
  </si>
  <si>
    <t>Gulpen-Wittem</t>
  </si>
  <si>
    <t>4603 Dronten N309 Dronterweg thv kruising Lisdoddeweg</t>
  </si>
  <si>
    <t>3571 Apeldoorn arnhemseweg kruising ravenweg</t>
  </si>
  <si>
    <t>Haarlem</t>
  </si>
  <si>
    <t>4604 Noordoostpolder N352 Zuiderringweg thv kr Neushoornweg</t>
  </si>
  <si>
    <t>Haarlemmermeer</t>
  </si>
  <si>
    <t>4611 Noordoostpolder N352 Schokkerringweg thv afslag Middelbuurt</t>
  </si>
  <si>
    <t>3620 Apeldoorn jachtlaan thv perceel 93</t>
  </si>
  <si>
    <t>Hardenberg</t>
  </si>
  <si>
    <t>4612 Almere N701 Oostvaardersdijk thv Gemaal De Blocq van Kuffeler</t>
  </si>
  <si>
    <t>3920 Apeldoorn ravenweg kruising arnhemseweg</t>
  </si>
  <si>
    <t>Harderwijk</t>
  </si>
  <si>
    <t>4615 Lelystad Larserdreef thv kruising Delfland</t>
  </si>
  <si>
    <t>Heemstede</t>
  </si>
  <si>
    <t>4616 Noordoostpolder N331 Vollenhoverweg thv hmp 29.8</t>
  </si>
  <si>
    <t>3040 Arnhem nijmeegseweg kruising batavierenweg</t>
  </si>
  <si>
    <t>Heerlen</t>
  </si>
  <si>
    <t>Fryslân</t>
  </si>
  <si>
    <t>Helmond</t>
  </si>
  <si>
    <t>4315 Achtkarspelen N355 thv kruising Friesestraatweg</t>
  </si>
  <si>
    <t>3097 Arnhem nijmeegseweg kruising akeleistraat</t>
  </si>
  <si>
    <t>Het Hogeland</t>
  </si>
  <si>
    <t>Waadhoeke</t>
  </si>
  <si>
    <t>4318 Waadhoeke N398 Middelseewei thv Hogerhuisdyk</t>
  </si>
  <si>
    <t>Hilversum</t>
  </si>
  <si>
    <t>4327 Achtkarspelen N369 Landyk thv Skieppedrifte</t>
  </si>
  <si>
    <t>3107 Arnhem nijmeegseweg kruising airborneplein b. heuvelink</t>
  </si>
  <si>
    <t>4647 Waadhoeke Harlingerweg thv Edisonstraat 16</t>
  </si>
  <si>
    <t>Hoorn</t>
  </si>
  <si>
    <t>4653 Achtkarspelen Uterwei thv huisnr 8</t>
  </si>
  <si>
    <t>3108 Arnhem batavierenweg kruising burgemeester matsersingel</t>
  </si>
  <si>
    <t>Horst aan de Maas</t>
  </si>
  <si>
    <t>Nijmegen</t>
  </si>
  <si>
    <t>Huizen</t>
  </si>
  <si>
    <t>3411 Arnhem lange water kruising lange wal</t>
  </si>
  <si>
    <t>Hulst</t>
  </si>
  <si>
    <t>IJsselstein</t>
  </si>
  <si>
    <t>3412 Arnhem lange water kruising bethaniënstraat</t>
  </si>
  <si>
    <t>Kaag en Braassem</t>
  </si>
  <si>
    <t>Kampen</t>
  </si>
  <si>
    <t>3414 Arnhem velperbuitensingel kruising steenstraat</t>
  </si>
  <si>
    <t>Katwijk</t>
  </si>
  <si>
    <t>Kerkrade</t>
  </si>
  <si>
    <t>3415 Arnhem batavierenweg kruising eldenseweg</t>
  </si>
  <si>
    <t>Landgraaf</t>
  </si>
  <si>
    <t>Lansingerland</t>
  </si>
  <si>
    <t>Putten</t>
  </si>
  <si>
    <t>3065 Putten N303 Voorthuizerstraat thv perceel 146</t>
  </si>
  <si>
    <t>3549 Arnhem n325 pleijweg kruising nijmeegseweg</t>
  </si>
  <si>
    <t>Laren</t>
  </si>
  <si>
    <t>Leeuwarden</t>
  </si>
  <si>
    <t>3550 Arnhem n325 pleijweg kruising nijmeegseweg</t>
  </si>
  <si>
    <t>Leiden</t>
  </si>
  <si>
    <t>3556 Arnhem burgemeester matsersingel kruising groningensingel</t>
  </si>
  <si>
    <t>Leiderdorp</t>
  </si>
  <si>
    <t>Leidschendam-Voorburg</t>
  </si>
  <si>
    <t>3623 Arnhem marga klompelaan thv lichtmast 12</t>
  </si>
  <si>
    <t>3890 Arnhem nijmeegseweg kruising gelderse rooslaan</t>
  </si>
  <si>
    <t>Leudal</t>
  </si>
  <si>
    <t>Leusden</t>
  </si>
  <si>
    <t>3914 Arnhem n224 amsterdamseweg kruising schelmseweg</t>
  </si>
  <si>
    <t>Lisse</t>
  </si>
  <si>
    <t>Lopik</t>
  </si>
  <si>
    <t>3750 Barneveld stationsweg n805 thv huisnr 51</t>
  </si>
  <si>
    <t>3918 Culemborg n320 provincialeweg kruising rietveldseweg</t>
  </si>
  <si>
    <t>Maastricht</t>
  </si>
  <si>
    <t>Maashorst</t>
  </si>
  <si>
    <t>Meierijstad</t>
  </si>
  <si>
    <t>3919 Culemborg n320 provincialeweg kruising daam van dijkweg</t>
  </si>
  <si>
    <t>Middelburg</t>
  </si>
  <si>
    <t>3050 Ede keesomstraat kruising galvanistraat</t>
  </si>
  <si>
    <t>Nederweert</t>
  </si>
  <si>
    <t>Nieuwegein</t>
  </si>
  <si>
    <t>3316 Ede dr. w. dreeslaan kruising willy brandtlaan</t>
  </si>
  <si>
    <t>Nijkerk</t>
  </si>
  <si>
    <t>3342 Ede n224 rijksweg kruising laarwoud richting arnhem</t>
  </si>
  <si>
    <t>Nissewaard</t>
  </si>
  <si>
    <t>3343 Ede n224 rijksweg kruising laarwoud richting a30 (renswoude)</t>
  </si>
  <si>
    <t>Noordwijk</t>
  </si>
  <si>
    <t>3625 Ede van balverenweg thv perceel 63</t>
  </si>
  <si>
    <t>Nuenen, Gerwen en Nederwetten</t>
  </si>
  <si>
    <t>3628 Ede molenstraat thv perceel 192</t>
  </si>
  <si>
    <t>Oisterwijk</t>
  </si>
  <si>
    <t>Zevenaar</t>
  </si>
  <si>
    <t>3629 Ede n310 dorpsstraat thv perceel 225</t>
  </si>
  <si>
    <t>Oss</t>
  </si>
  <si>
    <t>3630 Ede n310 otterloseweg thv perceel 5</t>
  </si>
  <si>
    <t>Ouder-Amstel</t>
  </si>
  <si>
    <t>3816 Ede n310 arnhemseweg thv perceel 42</t>
  </si>
  <si>
    <t>Oosterhout</t>
  </si>
  <si>
    <t>Papendrecht</t>
  </si>
  <si>
    <t>4016 Harderwijk lorentzstraat thv voltastraat</t>
  </si>
  <si>
    <t>Peel en Maas</t>
  </si>
  <si>
    <t>3631 Nijkerk frieswijkstraat thv perceel 115</t>
  </si>
  <si>
    <t>Purmerend</t>
  </si>
  <si>
    <t>3732 Nijkerk vetkamp thv perceel 70</t>
  </si>
  <si>
    <t>3011 Nijmegen n326 graafseweg kruising groenestraat</t>
  </si>
  <si>
    <t>Rheden</t>
  </si>
  <si>
    <t>3012 Nijmegen n326 wijchenseweg kruising woonboulevard richting a73</t>
  </si>
  <si>
    <t>Ridderkerk</t>
  </si>
  <si>
    <t>Rijswijk</t>
  </si>
  <si>
    <t>3109 Nijmegen n326 graafseweg kruising wolfskuilseweg</t>
  </si>
  <si>
    <t>Rhenen</t>
  </si>
  <si>
    <t>Roermond</t>
  </si>
  <si>
    <t>Roosendaal</t>
  </si>
  <si>
    <t>3318 Nijmegen neerbosscheweg kruising graafseweg richting a73</t>
  </si>
  <si>
    <t>Rotterdam</t>
  </si>
  <si>
    <t>3417 Nijmegen n326 graafseweg kruising neerbosscheweg richting centrum</t>
  </si>
  <si>
    <t>Schouwen-Duiveland</t>
  </si>
  <si>
    <t>3418 Nijmegen neerbosscheweg kruising graafseweg</t>
  </si>
  <si>
    <t>Sittard-Geleen</t>
  </si>
  <si>
    <t>Sluis</t>
  </si>
  <si>
    <t>3420 Nijmegen n326 graafseweg richting grave kruising neerbosscheweg</t>
  </si>
  <si>
    <t>Soest</t>
  </si>
  <si>
    <t>3421 Nijmegen n326 oranjesingel kruising prins bernhardstraat</t>
  </si>
  <si>
    <t>Stichtse Vecht</t>
  </si>
  <si>
    <t>Tholen</t>
  </si>
  <si>
    <t>3551 Nijmegen n326 oranjesingel kruising van schevichavenstraat</t>
  </si>
  <si>
    <t>3632 Nijmegen sint annastraat thv lichtmast nl31</t>
  </si>
  <si>
    <t>Stein</t>
  </si>
  <si>
    <t>Utrechtse Heuvelrug</t>
  </si>
  <si>
    <t>3633 Nijmegen van apelterenweg thv kruising malvert</t>
  </si>
  <si>
    <t>Veere</t>
  </si>
  <si>
    <t>3634 Nijmegen van schuylenburgweg thv kruising zwanenveld</t>
  </si>
  <si>
    <t>Venlo</t>
  </si>
  <si>
    <t>3733 Nijmegen energieweg thv perceel 17 richting industrieplein</t>
  </si>
  <si>
    <t>Vijfheerenlanden</t>
  </si>
  <si>
    <t>3734 Nijmegen energieweg thv perceel 17 richting neerbosscheweg</t>
  </si>
  <si>
    <t>3884 Nijmegen n326 graafseweg kruising campusbaan</t>
  </si>
  <si>
    <t>Vlissingen</t>
  </si>
  <si>
    <t>Voorne aan Zee</t>
  </si>
  <si>
    <t>3901 Nijmegen n326 wijchenseweg kruising woonboulevard richting centrum</t>
  </si>
  <si>
    <t>Voorschoten</t>
  </si>
  <si>
    <t>3906 Nijmegen n326 graafseweg kruising willemsweg</t>
  </si>
  <si>
    <t>Vught</t>
  </si>
  <si>
    <t>Waalre</t>
  </si>
  <si>
    <t>3814 Putten van geenstraat thv haverstraat</t>
  </si>
  <si>
    <t>Waddinxveen</t>
  </si>
  <si>
    <t>3882 Putten n303 harderwijkerstraat thv hmp 14.7</t>
  </si>
  <si>
    <t>Wassenaar</t>
  </si>
  <si>
    <t>3626 Rheden harderwijkerweg thv perceel 5a</t>
  </si>
  <si>
    <t>Weert</t>
  </si>
  <si>
    <t>3815 Rheden hoofdstraat thv perceel 36</t>
  </si>
  <si>
    <t>Westerkwartier</t>
  </si>
  <si>
    <t>3621 Voorst n791 molenallee thv hmp 3.7</t>
  </si>
  <si>
    <t>Westland</t>
  </si>
  <si>
    <t>4309 Voorst a1 thv hmp 94,7 richting apeldoorn</t>
  </si>
  <si>
    <t>Wierden</t>
  </si>
  <si>
    <t>3416 Zevenaar ringbaan-noord kruising lentemorgen</t>
  </si>
  <si>
    <t>Wijdemeren</t>
  </si>
  <si>
    <t>Woerden</t>
  </si>
  <si>
    <t>3103 Groningen damsterdiep kruising petrus campersingel</t>
  </si>
  <si>
    <t>Zaanstad</t>
  </si>
  <si>
    <t>3104 Groningen europaweg kruising damsterdiep</t>
  </si>
  <si>
    <t>Zeist</t>
  </si>
  <si>
    <t>3328 Groningen europaweg thv sontplein</t>
  </si>
  <si>
    <t>Zoetermeer</t>
  </si>
  <si>
    <t>3404 Groningen n370 friesestraatweg kruising siersteenlaan</t>
  </si>
  <si>
    <t>Zoeterwoude</t>
  </si>
  <si>
    <t>Zwolle</t>
  </si>
  <si>
    <t>3405 Groningen n370 friesestraatweg kruising pleiadenlaan</t>
  </si>
  <si>
    <t>Zaltbommel</t>
  </si>
  <si>
    <t>3756 Groningen rijksstraatweg thv huisnummer 66</t>
  </si>
  <si>
    <t>3801 Groningen emmaviaduct richting julianaplein</t>
  </si>
  <si>
    <t>3802 Groningen emmaviaduct richting centrum</t>
  </si>
  <si>
    <t>3805 Groningen n360 rijksweg thv kruising geweideweg</t>
  </si>
  <si>
    <t>3898 Groningen sontweg kruising europaweg</t>
  </si>
  <si>
    <t>3323 Het Hogeland n361 provincialeweg kruising torenweg richting groningen</t>
  </si>
  <si>
    <t>4321 Voorst A1 thv hmp 90,1 richting Apeldoorn</t>
  </si>
  <si>
    <t>3803 Midden-Groningen n33 rijksweg thv hmp 52.1</t>
  </si>
  <si>
    <t>Westervoort</t>
  </si>
  <si>
    <t>4325 Westervoort Hamersestraat thv huisnummer 16A</t>
  </si>
  <si>
    <t>3804 Midden-Groningen n33 rijksweg thv kruising n387</t>
  </si>
  <si>
    <t>4334 Harderwijk Langstraat thv huisnummer 117</t>
  </si>
  <si>
    <t>4609 Midden-Groningen n386 woldweg thv huisnummer 145a</t>
  </si>
  <si>
    <t>Lingewaard</t>
  </si>
  <si>
    <t>4334 Lingewaard Langstraat thv huisnummer 117</t>
  </si>
  <si>
    <t>3402 Westerkwartier n355 groningerstraatweg kruising n388 kievitsweg</t>
  </si>
  <si>
    <t>4636 Zaltbommel N322 Van Heemstraweg thv hmp 23.0</t>
  </si>
  <si>
    <t>Oldebroek</t>
  </si>
  <si>
    <t>4639 Oldebroek Zuiderzeestraatweg thv huisnummer 219</t>
  </si>
  <si>
    <t>3403 Westerkwartier n355 groningerstraatweg kruising kievitsweg</t>
  </si>
  <si>
    <t>West Betuwe</t>
  </si>
  <si>
    <t>4643 West Betuwe N833 Rijksstraatweg nabij kruising Oude Hoevenseweg</t>
  </si>
  <si>
    <t>3757 Westerkwartier auwemalaan thv kruising oldenoert</t>
  </si>
  <si>
    <t>Nunspeet</t>
  </si>
  <si>
    <t>4648 Nunspeet N795 thv Pas-Opweg</t>
  </si>
  <si>
    <t>4017 Westerkwartier lindensteinlaan kruising oldenoert</t>
  </si>
  <si>
    <t>4649 Barneveld Hoofdstraat thv huisnummer 84</t>
  </si>
  <si>
    <t>3873 Beek stationsstraat thv perceel 71</t>
  </si>
  <si>
    <t>3190 Beekdaelen n276 provincialeweg noord kruising provincialeweg thv hmp 9,1</t>
  </si>
  <si>
    <t>3191 Beekdaelen n276 provincialeweg noord kruising provincialeweg thv hmp 9,2</t>
  </si>
  <si>
    <t>3744 Beekdaelen n582 kerkweg thv perceel 71</t>
  </si>
  <si>
    <t>3751 Bergen (L) n271 knikkerdorp thv hmp 94.4</t>
  </si>
  <si>
    <t>4001 Gennep n271 rijksweg kruising hoofdstraat</t>
  </si>
  <si>
    <t>3534 Gulpen-Wittem n278 rijksweg kruising molenweg</t>
  </si>
  <si>
    <t>3535 Gulpen-Wittem n278 rijksweg kruising partijerweg</t>
  </si>
  <si>
    <t>3536 Gulpen-Wittem n278 rijksweg kruising wittemer allee</t>
  </si>
  <si>
    <t>3537 Heerlen n281 kruising toerit a76 aachen</t>
  </si>
  <si>
    <t>3540 Heerlen n281 kruising toerit a76 maastricht</t>
  </si>
  <si>
    <t>3727 Heerlen molenberglaan thv perceel 96</t>
  </si>
  <si>
    <t>3738 Heerlen n281 keulseweg thv hmp 25.2</t>
  </si>
  <si>
    <t>3742 Heerlen n281 provinciale weg thv hmp 28.7</t>
  </si>
  <si>
    <t>4005 Heerlen heerenweg thv perceel 8</t>
  </si>
  <si>
    <t>4006 Horst aan de Maas tienrayseweg thv perceel 18</t>
  </si>
  <si>
    <t>4007 Horst aan de Maas n554 spoorstraat thv hmp 2.9</t>
  </si>
  <si>
    <t>3728 Kerkrade drievogelstraat thv perceel 83</t>
  </si>
  <si>
    <t>3974 Landgraaf kleikoeleweg thv perceel 76</t>
  </si>
  <si>
    <t>4330 Midden-Groningen Hereweg thv huisnummer 277</t>
  </si>
  <si>
    <t>3181 Leudal n273 napoleonsweg noord kruising brugstraat</t>
  </si>
  <si>
    <t>Westerwolde</t>
  </si>
  <si>
    <t>4336 Westerwolde N364 Westerstraat thv huisnummer 158</t>
  </si>
  <si>
    <t>3182 Leudal n273 napoleonsweg zuid kruising pater jac. schreursweg</t>
  </si>
  <si>
    <t>4600 Westerkwartier N388 Woldweg thv Zandumerklap</t>
  </si>
  <si>
    <t>4609 Midden-Groningen N386 Woldweg thv huisnummer 145A</t>
  </si>
  <si>
    <t>3723 Leudal n273 napoleonsweg thv hmp 50.0</t>
  </si>
  <si>
    <t>4614 Groningen N360 Rijksweg thv huisnummer 129A</t>
  </si>
  <si>
    <t>3724 Leudal n273 napoleonsweg thv hmp 54.3</t>
  </si>
  <si>
    <t>3735 Leudal n280 rijksweg thv hmp 8.7</t>
  </si>
  <si>
    <t>3186 Maastricht n278 akersteenweg thv lichtmast 588</t>
  </si>
  <si>
    <t>3187 Maastricht n278 akersteenweg kruising burg. kessensingel richting centrum</t>
  </si>
  <si>
    <t>3533 Maastricht via regia kruising dokter bakstraat</t>
  </si>
  <si>
    <t>3730 Maastricht meerssenerweg thv perceel 78</t>
  </si>
  <si>
    <t>3879 Maastricht brusselseweg thv perceel 641</t>
  </si>
  <si>
    <t>3725 Nederweert n275 venloseweg thv hmp 27.3</t>
  </si>
  <si>
    <t>3731 Nederweert n275 venloseweg thv hmp 25.2</t>
  </si>
  <si>
    <t>3872 Nederweert n275 venloseweg thv perceel 18</t>
  </si>
  <si>
    <t>3178 Peel en Maas n273 rijksweg kruising lanterdweg</t>
  </si>
  <si>
    <t>3179 Peel en Maas n273 rijksweg kruising maasstraat</t>
  </si>
  <si>
    <t>3721 Peel en Maas n273 napoleonsbaan zuid thv hmp 64.5</t>
  </si>
  <si>
    <t>3524 Roermond n271 rijksweg noord kruising molenweg</t>
  </si>
  <si>
    <t>3525 Roermond n271 rijksweg noord kruising hollestraat</t>
  </si>
  <si>
    <t>4607 Roermond venloseweg thv huisnummer 37</t>
  </si>
  <si>
    <t>3022 Sittard-Geleen doctor nolenslaan thv perceel 115</t>
  </si>
  <si>
    <t>3023 Sittard-Geleen leyenbroekerweg thv perceel 108</t>
  </si>
  <si>
    <t>3189 Sittard-Geleen doctor nolenslaan kruising nusterweg</t>
  </si>
  <si>
    <t>3192 Sittard-Geleen n294 urmonderbaan kruising mauritsweg richting sittard</t>
  </si>
  <si>
    <t>3193 Sittard-Geleen n294 urmonderbaan kruising mauritsweg richting urmond</t>
  </si>
  <si>
    <t>3538 Sittard-Geleen n294 urmonderbaan kruising veldweg</t>
  </si>
  <si>
    <t>3539 Sittard-Geleen n294 urmonderbaan kruising burgemeester lemmenstraat</t>
  </si>
  <si>
    <t>3726 Sittard-Geleen frans erenslaan thv perceel 19</t>
  </si>
  <si>
    <t>3042 Venlo klagenfurtlaan thv lichtmast 2241</t>
  </si>
  <si>
    <t>3176 Venlo n556 eindhovenseweg kruising groot bollerweg richting venlo</t>
  </si>
  <si>
    <t>3177 Venlo n556 eindhovenseweg kruising groot bollerweg richting a73</t>
  </si>
  <si>
    <t>3526 Venlo n271 provincialeweg kruising kaldenkerkerweg richting roermond</t>
  </si>
  <si>
    <t>3527 Venlo weselseweg kruising schoolweg</t>
  </si>
  <si>
    <t>3528 Venlo n271 provincialeweg kruising kaldenkerkerweg richting venlo</t>
  </si>
  <si>
    <t>3529 Venlo weselseweg kruising toerit a67 eindhoven</t>
  </si>
  <si>
    <t>3530 Venlo weselseweg kruising toerit a67 duisburg</t>
  </si>
  <si>
    <t>3531 Venlo weselseweg kruising nieuw goltenweg</t>
  </si>
  <si>
    <t>3722 Venlo n273 napoleonsbaan noord thv hmp 69.6</t>
  </si>
  <si>
    <t>4613 Venlo venloseweg thv huisnummer 49</t>
  </si>
  <si>
    <t>3007 Weert n292 maaseikerweg thv hmp 4.5</t>
  </si>
  <si>
    <t>3883 Weert n280 roermondseweg thv hmp 1.7</t>
  </si>
  <si>
    <t>3910 Weert ringbaan-noord kruising laarderweg richting ring noord</t>
  </si>
  <si>
    <t>3911 Weert ringbaan-noord kruising laarderweg richting ring oost</t>
  </si>
  <si>
    <t>4002 Weert n292 frans strouxstraat thv perceel 69</t>
  </si>
  <si>
    <t>3128 's-Hertogenbosch vlijmenseweg kruising oude vlijmenseweg</t>
  </si>
  <si>
    <t>3129 's-Hertogenbosch vlijmenseweg kruising deutersestraat</t>
  </si>
  <si>
    <t>3132 's-Hertogenbosch graafseweg kruising grobbendoncklaan</t>
  </si>
  <si>
    <t>3500 's-Hertogenbosch orthenseweg kruising citadellaan</t>
  </si>
  <si>
    <t>3984 's-Hertogenbosch sint teunislaan thv perceel 60</t>
  </si>
  <si>
    <t>6324 's-Hertogenbosch bruistensingel kruising de harendonkweg</t>
  </si>
  <si>
    <t>6325 's-Hertogenbosch bruistensingel kruising balkweg</t>
  </si>
  <si>
    <t>6326 's-Hertogenbosch bruistensingel kruising zevenhontseweg ri bazeldonk</t>
  </si>
  <si>
    <t>6328 's-Hertogenbosch bruistensingel kruising hervensebaan</t>
  </si>
  <si>
    <t>3739 Heerlen N281 Provinciale weg thv hmp 27.2</t>
  </si>
  <si>
    <t>3740 Heerlen N281 Provinciale weg thv hmp 23.6</t>
  </si>
  <si>
    <t>6329 's-Hertogenbosch van grobbendoncklaan kruising graafseweg</t>
  </si>
  <si>
    <t>6331 's-Hertogenbosch hambakenweg kruising orthen</t>
  </si>
  <si>
    <t>6332 's-Hertogenbosch orthen kruising het wielsem</t>
  </si>
  <si>
    <t>6333 's-Hertogenbosch orthenseweg kruising vogelstraat</t>
  </si>
  <si>
    <t>6334 's-Hertogenbosch zandzuigerstraat kruising nelson mandelalaan</t>
  </si>
  <si>
    <t>6335 's-Hertogenbosch zandzuigerstraat kruising ertveldweg</t>
  </si>
  <si>
    <t>3988 Bergen op Zoom randweg west thv kruising halsterseweg</t>
  </si>
  <si>
    <t>3974 Landgraaf Kleikoeleweg thv perceel 76</t>
  </si>
  <si>
    <t>6301 Boxtel eindhovenseweg thv perceel 28</t>
  </si>
  <si>
    <t>3989 Maasgouw N273 thv hmp 45.7</t>
  </si>
  <si>
    <t>3082 Breda crogtdijk kruising terheijdenseweg</t>
  </si>
  <si>
    <t>3330 Breda westerparklaan kruising heilaarpark</t>
  </si>
  <si>
    <t>3331 Breda westerparklaan kruising weerschijnvlinder</t>
  </si>
  <si>
    <t>3891 Breda backer en ruebweg kruising emerparklaan richting a16</t>
  </si>
  <si>
    <t>4607 Roermond Venloseweg thv huisnummer 37</t>
  </si>
  <si>
    <t>4608 Heerlen Schelsberg thv huisnummer 97</t>
  </si>
  <si>
    <t>3892 Breda backer en ruebweg kruising westerparkln ri hoge vucht</t>
  </si>
  <si>
    <t>4613 Venlo Venloseweg thv huisnummer 49</t>
  </si>
  <si>
    <t>4620 Stein Steinderweg thv huisnummer 35</t>
  </si>
  <si>
    <t>4602 Breda julianalaan thv huisnummers 79-81</t>
  </si>
  <si>
    <t>3142 Eindhoven hondsruglaan kruising rode kruislaan</t>
  </si>
  <si>
    <t>3144 Eindhoven boschdijk kruising spaaihoefweg</t>
  </si>
  <si>
    <t>3146 Eindhoven huizingalaan kruising fakkellaan</t>
  </si>
  <si>
    <t>3147 Eindhoven boschdijk kruising pieter zeemanstraat</t>
  </si>
  <si>
    <t>3151 Eindhoven boutenslaan kruising hoogstraat</t>
  </si>
  <si>
    <t>3154 Eindhoven anthony fokkerweg kruising achtseweg zuid</t>
  </si>
  <si>
    <t>3155 Eindhoven boschdijk kruising 2e lieven de keylaan</t>
  </si>
  <si>
    <t>3507 Eindhoven boschdijk kruising marconilaan</t>
  </si>
  <si>
    <t>3511 Eindhoven botenlaan kruising strijpsestraat</t>
  </si>
  <si>
    <t>3718 Eindhoven john f. kennedylaan thv heeghtakker ri centrum</t>
  </si>
  <si>
    <t>4606 Eindhoven geldropseweg thv lichtmast 262</t>
  </si>
  <si>
    <t>6305 Eindhoven anthony fokkerweg kruising cor gehrelslaan</t>
  </si>
  <si>
    <t>6306 Eindhoven karel de grotelaan kruising grieglaan</t>
  </si>
  <si>
    <t>6310 Eindhoven onze lieve vrouwestraat kruising john f. kennedylaan</t>
  </si>
  <si>
    <t>6311 Eindhoven professor holstlaan kruising antoon coolenlaan</t>
  </si>
  <si>
    <t>6312 Eindhoven limburglaan kruising beemdstraat</t>
  </si>
  <si>
    <t>6313 Eindhoven boutenslaan kruising aalsterweg</t>
  </si>
  <si>
    <t>6314 Eindhoven leenderweg kruising piuslaan</t>
  </si>
  <si>
    <t>6315 Eindhoven piuslaan kruising leenderweg</t>
  </si>
  <si>
    <t>Nuenen ca</t>
  </si>
  <si>
    <t>3175 Nuenen ca Smits van Oyenlaan kruising Vincent van Goghstraat</t>
  </si>
  <si>
    <t>6316 Eindhoven hugo van der goeslaan kruising geldropseweg</t>
  </si>
  <si>
    <t>6317 Geldrop-Mierlo gijzenrooiseweg kruising rielsedijk</t>
  </si>
  <si>
    <t>6318 Geldrop-Mierlo gijzenrooiseweg kruising aragorn richting coevering</t>
  </si>
  <si>
    <t>6319 Geldrop-Mierlo gijzenrooiseweg kruising aragorn richting zesgehuchten</t>
  </si>
  <si>
    <t>6349 Geldrop-Mierlo mierloseweg kruising dwarsstraat</t>
  </si>
  <si>
    <t>6344 Gemert-Bakel n272 elsendorpseweg thv hmp 9.6</t>
  </si>
  <si>
    <t>6345 Gemert-Bakel n272 elsendorpseweg thv hmp 12.2</t>
  </si>
  <si>
    <t>3159 Helmond kanaaldijk noord-west kruising oostende</t>
  </si>
  <si>
    <t>3161 Helmond n270 europaweg kruising schootense dreef</t>
  </si>
  <si>
    <t>3166 Helmond oostende kruising kanaaldijk noord-oost</t>
  </si>
  <si>
    <t>3169 Helmond n270 deurneseweg kruising deltaweg</t>
  </si>
  <si>
    <t>3170 Helmond n270 deurneseweg kruising weg door de rijpel</t>
  </si>
  <si>
    <t>3516 Helmond n270 kasteel traverse kruising stationsstraat</t>
  </si>
  <si>
    <t>6323 Helmond wethouder van wellaan kruising bakelsedijk</t>
  </si>
  <si>
    <t>6339 Helmond n270 europaweg kruising hortsedijk richting deurne</t>
  </si>
  <si>
    <t>6342 Helmond n270 kasteel traverse kruising zuidende</t>
  </si>
  <si>
    <t>6348 Helmond heeklaan kruising kanaaldijk zuid-west</t>
  </si>
  <si>
    <t>4605 Meierijstad n637 rooiseweg thv huisnummer 17</t>
  </si>
  <si>
    <t>3984 's-Hertogenbosch Sint Teunislaan thv perceel 60</t>
  </si>
  <si>
    <t>6351 Meierijstad veghelsedijk thv hmp 4.0</t>
  </si>
  <si>
    <t>3988 Bergen op Zoom Randweg West thv kruising Halsterseweg</t>
  </si>
  <si>
    <t>3175 Nuenen, Gerwen en Nederwetten smits van oyenlaan kruising vincent van goghstraat</t>
  </si>
  <si>
    <t>4300 Tilburg Ringbaan Zuid thv huisnummer 301</t>
  </si>
  <si>
    <t>4304 Tilburg N261 Burgemeester Bechtweg thv hmp 6.0</t>
  </si>
  <si>
    <t>3711 Oisterwijk n65 rijksweg thv hmp 13.4 richting tilburg</t>
  </si>
  <si>
    <t>4314 Breda Tramsingel thv huisnummer 27</t>
  </si>
  <si>
    <t>4621 Oosterhout beneluxweg thv huisnummer 85</t>
  </si>
  <si>
    <t>4323 Roosendaal Burgemeester Schneiderlaan nabij kruising Bovendonk</t>
  </si>
  <si>
    <t>6336 Oss hertogin johannasingel kruising kromstraat richting witte hoef</t>
  </si>
  <si>
    <t>4602 Breda Julianalaan thv huisnummers 79-81</t>
  </si>
  <si>
    <t>4605 Meierijstad N637 Rooiseweg thv huisnummer 17</t>
  </si>
  <si>
    <t>3338 Roosendaal van beethovenlaan kruising strausslaan richting a58</t>
  </si>
  <si>
    <t>4606 Eindhoven Geldropseweg thv lichtmast 262</t>
  </si>
  <si>
    <t>4621 Oosterhout Beneluxweg thv huisnummer 85</t>
  </si>
  <si>
    <t>3340 Roosendaal burg. freijterslaan kruising jan vermeerlaan richting centrum</t>
  </si>
  <si>
    <t>4624 Maashorst Rondweg thv Hoefstraat 5 thv huisnummer 5</t>
  </si>
  <si>
    <t>4624 Maashorst Rondweg thv huisnummer 5</t>
  </si>
  <si>
    <t>3341 Roosendaal burg. freijterslaan kruising jan vermeerlaan richting a17</t>
  </si>
  <si>
    <t>4625 Bladel N284 Rondweg thv huisnummer 12</t>
  </si>
  <si>
    <t>4628 Someren N612 Stipdonk thv hmp 82.8</t>
  </si>
  <si>
    <t>4628 Someren n612 stipdonk thv hmp 82.8</t>
  </si>
  <si>
    <t>4638 Drimmelen Crullaan thv Patrijsflat</t>
  </si>
  <si>
    <t>3026 Tilburg ringbaan west kruising hart van brabantlaan</t>
  </si>
  <si>
    <t>3027 Tilburg ringbaan west kruising professor cobbenhagen</t>
  </si>
  <si>
    <t>3028 Tilburg ringbaan west kruising wandelboslaan</t>
  </si>
  <si>
    <t>3029 Tilburg ringbaan west kruising kwaadeindstraat</t>
  </si>
  <si>
    <t>3074 Tilburg ringbaan oost kruising caspar houbenstraat</t>
  </si>
  <si>
    <t>3122 Tilburg heikantlaan kruising telemannpad</t>
  </si>
  <si>
    <t>3123 Tilburg heikantlaan kruising bachpad</t>
  </si>
  <si>
    <t>3494 Tilburg n282 bredaseweg kruising zwartvenseweg</t>
  </si>
  <si>
    <t>3495 Tilburg ringbaan west kruising bredaseweg</t>
  </si>
  <si>
    <t>6309 Eindhoven John F Kennedylaan kruising Onze Lieve Vrouwestraat</t>
  </si>
  <si>
    <t>3701 Tilburg n65 bosscheweg thv hmp 16.4 ri den bosch</t>
  </si>
  <si>
    <t>3705 Tilburg n65 rijksweg thv hmp 14.9 richting den bosch</t>
  </si>
  <si>
    <t>3706 Tilburg n65 rijksweg thv hmp 14.9 richting tilburg</t>
  </si>
  <si>
    <t>4300 Tilburg ringbaan zuid thv huisnummer 301</t>
  </si>
  <si>
    <t>3036 Vught n65 helvoirtseweg thv hmp 7.0</t>
  </si>
  <si>
    <t>3714 Vught n65 rijksweg thv hmp 10.3 richting tilburg</t>
  </si>
  <si>
    <t>3715 Vught n65 helvoirtseweg thv hmp 5.0 richting tilburg</t>
  </si>
  <si>
    <t>3569 Aalsmeer burgemeester brouwerweg (n201) kruising legmeerdijk (n231)</t>
  </si>
  <si>
    <t>3307 Alkmaar n9 heilooër tolweg kruising kennemerstraatweg richting egmond</t>
  </si>
  <si>
    <t>3310 Alkmaar heilooer tolweg kruising kennemerstraatweg richting haarlem</t>
  </si>
  <si>
    <t>3310 Alkmaar n9 heilooã«r tolweg kruising kennemerstraatweg richting haarlem</t>
  </si>
  <si>
    <t>3824 Alkmaar n9 martin luther kingweg kruising huiswaarderweg</t>
  </si>
  <si>
    <t>3825 Alkmaar n9 steve bikoweg kruising huiswaarderweg</t>
  </si>
  <si>
    <t>3570 Amstelveen legmeerdijk (n231) kruising provincialeweg (n201)</t>
  </si>
  <si>
    <t>3210 Amsterdam s102 basisweg kruising radarweg</t>
  </si>
  <si>
    <t>3211 Amsterdam s112 wibautstraat kruising president steynstraat</t>
  </si>
  <si>
    <t>3212 Amsterdam s100 stadhouderskade kruising westeinde</t>
  </si>
  <si>
    <t>3311 Amsterdam s114 ijburglaan kruising zuiderzeeweg</t>
  </si>
  <si>
    <t>3312 Amsterdam s114 piet heintunnel kruising zuiderzeeweg</t>
  </si>
  <si>
    <t>3325 Amsterdam s100 stadhouderskade kruising leidseplein richting nassaukade</t>
  </si>
  <si>
    <t>3326 Amsterdam s100 stadhouderskade kruising ferdinand bolstraat ri. mauritskade</t>
  </si>
  <si>
    <t>3327 Amsterdam s100 stadhouderskade kruising weteringlaan richting nassaukade</t>
  </si>
  <si>
    <t>3434 Amsterdam n247 nieuwe leeuwarderweg kruising toerit a10</t>
  </si>
  <si>
    <t>3435 Amsterdam s106 afrit a10 kruising cornelis lelylaan</t>
  </si>
  <si>
    <t>3979 Amsterdam s107 plesmanlaan thv fietsoversteek christoffel plantijnpad</t>
  </si>
  <si>
    <t>4311 Amsterdam weesperstraat thv kruising nieuwe achtergracht</t>
  </si>
  <si>
    <t>3639 Den Helder lange vliet thv perceel 8</t>
  </si>
  <si>
    <t>3640 Den Helder nieuwe weg thv perceel 30</t>
  </si>
  <si>
    <t>3070 Haarlem n205 fonteinlaan thv perceel 1</t>
  </si>
  <si>
    <t>3071 Haarlem n205 dreef thv perceel 46</t>
  </si>
  <si>
    <t>3201 Haarlem n208 delftlaan kruising kleverlaan</t>
  </si>
  <si>
    <t>3202 Haarlem n208 delftlaan kruising pim mulierlaan</t>
  </si>
  <si>
    <t>3203 Haarlem n208 westelijke randweg kruising kleverlaan</t>
  </si>
  <si>
    <t>3206 Haarlem n208 westelijke randweg kruising zijlweg richting heemstede</t>
  </si>
  <si>
    <t>3208 Haarlem n208 westelijke randweg kruising zijlweg richting ijmuiden</t>
  </si>
  <si>
    <t>3430 Haarlem n208 westelijke randweg kruising leidsevaartweg richting heemstede</t>
  </si>
  <si>
    <t>3431 Haarlem n208 westelijke randweg kruising leidsevaartweg richting bloemendaal</t>
  </si>
  <si>
    <t>3432 Haarlem n208 delftlaan kruising orionweg</t>
  </si>
  <si>
    <t>3834 Haarlem n205 schipholweg kruising amerikaweg</t>
  </si>
  <si>
    <t>3908 Haarlem prins bernhardlaan kruising n205 schipholweg</t>
  </si>
  <si>
    <t>3981 Haarlem n200 oudeweg kruising nijverheidsweg</t>
  </si>
  <si>
    <t>3345 Haarlemmermeer van heuven goedhartlaan kruising altenburg</t>
  </si>
  <si>
    <t>3346 Haarlemmermeer van heuven goedhartlaan kruising asserweg</t>
  </si>
  <si>
    <t>3642 Haarlemmermeer lijnderdijk thv perceel 216</t>
  </si>
  <si>
    <t>3643 Haarlemmermeer hillegommerdijk thv perceel 88</t>
  </si>
  <si>
    <t>3644 Haarlemmermeer aalsmeerderdijk thv perceel 592</t>
  </si>
  <si>
    <t>3645 Haarlemmermeer aalsmeerderdijk thv perceel 476</t>
  </si>
  <si>
    <t>3646 Haarlemmermeer leimuiderdijk thv perceel 64</t>
  </si>
  <si>
    <t>3647 Haarlemmermeer n232 schipholweg thv hmp 21.8</t>
  </si>
  <si>
    <t>3648 Haarlemmermeer hillegommerdijk thv kruising spieringweg</t>
  </si>
  <si>
    <t>3747 Haarlemmermeer bennebroekerdijk thv perceel 29</t>
  </si>
  <si>
    <t>3833 Haarlemmermeer n201 kruisweg kruising leenderbos</t>
  </si>
  <si>
    <t>3886 Haarlemmermeer n200 haarlemmerweg kruising oranje nassaustraat</t>
  </si>
  <si>
    <t>3887 Haarlemmermeer n200 haarlemmerweg kruising dubbele buurt</t>
  </si>
  <si>
    <t>3019 Heemstede n201 heemsteedse dreef thv perceel 81</t>
  </si>
  <si>
    <t>3020 Heemstede n201 cruquiusweg thv perceel 1</t>
  </si>
  <si>
    <t>3068 Hilversum kamerlingh onnesweg thv oversteek schans</t>
  </si>
  <si>
    <t>3213 Hilversum johannes geradtsweg kruising larenseweg</t>
  </si>
  <si>
    <t>3214 Hilversum johannes geradtsweg kruising jacob van campenlaan ri insulindeln</t>
  </si>
  <si>
    <t>3215 Hilversum johannes geradtsweg kruising jacob van campenlaan ri larenseweg</t>
  </si>
  <si>
    <t>3440 Hilversum n525 larenseweg kruising johannes geradtsweg</t>
  </si>
  <si>
    <t>3650 Hilversum johannes geradtsweg thv perceel 128</t>
  </si>
  <si>
    <t>3651 Hilversum johannes geradtsweg thv perceel 159</t>
  </si>
  <si>
    <t>3652 Hilversum s-gravenlandseweg thv perceel 115</t>
  </si>
  <si>
    <t>3912 Hilversum diependaalselaan kruising eikbosserweg ri n201</t>
  </si>
  <si>
    <t>3913 Hilversum diependaalselaan kruising eikbosserweg ri a27</t>
  </si>
  <si>
    <t>6300 Hilversum oostereind kruising arena</t>
  </si>
  <si>
    <t>3909 Hoorn provinciale weg kruising keern</t>
  </si>
  <si>
    <t>3990 Hoorn provinciale weg thv spoorwegovergang</t>
  </si>
  <si>
    <t>3653 Huizen naarderstraat thv perceel 200</t>
  </si>
  <si>
    <t>3654 Laren hilversumseweg thv perceel 21</t>
  </si>
  <si>
    <t>3439 Ouder-Amstel s112 gooiseweg kruising toerit a10</t>
  </si>
  <si>
    <t>3828 Purmerend gorslaan kruising linneauslaan</t>
  </si>
  <si>
    <t>3829 Purmerend gorslaan kruising weteringstraat</t>
  </si>
  <si>
    <t>3830 Purmerend waterlandlaan kruising gorslaan centrum uit</t>
  </si>
  <si>
    <t>3831 Purmerend waterlandlaan kruising gorslaan richting centrum</t>
  </si>
  <si>
    <t>3656 Wijdemeren nieuw-loosdrechtsedijk thv perceel 192</t>
  </si>
  <si>
    <t>3657 Wijdemeren oud-loosdrechtsedijk thv perceel 46</t>
  </si>
  <si>
    <t>3658 Wijdemeren oud-loosdrechtsedijk thv perceel 113f</t>
  </si>
  <si>
    <t>3561 Zaanstad n516 dr. j.m. den uylweg kruising wibautstraat</t>
  </si>
  <si>
    <t>3826 Zaanstad n203 provincialeweg kruising guisweg ri wormerveer</t>
  </si>
  <si>
    <t>3827 Zaanstad n203 provincialeweg kruising guisweg ri zaandam</t>
  </si>
  <si>
    <t>3894 Zaanstad thorbeckeweg kruising wibautstraat ri provincialewg</t>
  </si>
  <si>
    <t>4003 Zaanstad n203 provincialeweg kruising vlietsend</t>
  </si>
  <si>
    <t>4004 Zaanstad n203 provincialeweg kruising korte industrieweg</t>
  </si>
  <si>
    <t>4632 Zaanstad de weer t.h.v. huisnummer 61</t>
  </si>
  <si>
    <t>3617 Almelo wierdensestraat thv perceel 156</t>
  </si>
  <si>
    <t>3811 Almelo n349 henriette roland holstln kruising kleine bunder</t>
  </si>
  <si>
    <t>3812 Almelo henriette roland holstlaan kruising weezebeeksingel</t>
  </si>
  <si>
    <t>3916 Deventer hanzeweg kruising snipperlingsdijk n344</t>
  </si>
  <si>
    <t>3917 Deventer amstellaan kruising snipperlingsdijk n344</t>
  </si>
  <si>
    <t>3315 Enschede zuiderval kruising wethouder beversstraat</t>
  </si>
  <si>
    <t>3618 Enschede hengelosestraat thv perceel 327</t>
  </si>
  <si>
    <t>3810 Enschede kuipersdijk kruising j.j. van deinselaan</t>
  </si>
  <si>
    <t>3904 Enschede burgemeester v veenlaan kruising wethouder beverstraat</t>
  </si>
  <si>
    <t>3655 Wijdemeren Nieuw-Loosdrechtsedijk thv perceel 225</t>
  </si>
  <si>
    <t>4026 Enschede gronausestraat kruising euregioweg</t>
  </si>
  <si>
    <t>4027 Enschede volksparksingel kruising westerval</t>
  </si>
  <si>
    <t>4105 Enschede gronausestraat kruising oostweg</t>
  </si>
  <si>
    <t>3063 Hardenberg n377 hoofdweg thv hmp 38.3</t>
  </si>
  <si>
    <t>3613 Kampen n50 thv hmp 243.1</t>
  </si>
  <si>
    <t>3614 Kampen n50 thv hmp 242.7</t>
  </si>
  <si>
    <t>3552 Wierden n35 nijverdalsestraat kruising nottermorsweg</t>
  </si>
  <si>
    <t>3553 Wierden n35 nijverdalsestraat kruising vossenbosweg</t>
  </si>
  <si>
    <t>3077 Zwolle n337 ijsselallee kruising nieuwe veerallee</t>
  </si>
  <si>
    <t>3080 Zwolle n35 heinoseweg kruising zalneweg</t>
  </si>
  <si>
    <t>3091 Zwolle zwartewaterallee richting kruising middelweg</t>
  </si>
  <si>
    <t>3093 Zwolle zwartewaterallee richting kruising rijnlaan</t>
  </si>
  <si>
    <t>3094 Zwolle n337 ijsselallee kruising reysigerweg</t>
  </si>
  <si>
    <t>3095 Zwolle n337 ijsselallee kruising hanzelaan</t>
  </si>
  <si>
    <t>3616 Zwolle zwartewaterallee thv lichtmast 243</t>
  </si>
  <si>
    <t>3736 Zwolle oldeneelallee thv lichtmast 242a</t>
  </si>
  <si>
    <t>3066 Amersfoort n199 amsterdamseweg kruising twentseweg</t>
  </si>
  <si>
    <t>3067 Amersfoort amsterdamseweg kruising radiumweg</t>
  </si>
  <si>
    <t>3110 Amersfoort ringweg kruiskamp kruising liendertseweg thv lichtmast 822034</t>
  </si>
  <si>
    <t>3113 Amersfoort ringweg kruiskamp kruising liendertseweg thv lichtmast 822033</t>
  </si>
  <si>
    <t>3115 Amersfoort ringweg koppel kruising meridiaan</t>
  </si>
  <si>
    <t>3972 Bloemendaal N208 Rijksstraatweg thv huisnummer 89</t>
  </si>
  <si>
    <t>3975 Alkmaar Vondelstraat thv lichtmast 12</t>
  </si>
  <si>
    <t>3116 Amersfoort ringweg koppel kruising kattenbroekerweg</t>
  </si>
  <si>
    <t>3977 Haarlem Rijksstraatweg thv huisnummer 378C</t>
  </si>
  <si>
    <t>3978 Amsterdam Postjesweg thv fietsoversteek</t>
  </si>
  <si>
    <t>3118 Amersfoort stadsring kr sint andriesstraat thv lichtmast 900701</t>
  </si>
  <si>
    <t>3979 Amsterdam S107 Plesmanlaan thv fietsoversteek Christoffel Plantijnpad</t>
  </si>
  <si>
    <t>3980 Alkmaar N242 Provincialeweg thv hmp 41.5</t>
  </si>
  <si>
    <t>3422 Amersfoort rondweg-oost kruising zijderupsvlinder</t>
  </si>
  <si>
    <t>3981 Haarlem N200 Oudeweg kruising Nijverheidsweg</t>
  </si>
  <si>
    <t>3985 Amsterdam S105 Burgemeester Röellstraat thv afslag Burgemeester Cramergracht</t>
  </si>
  <si>
    <t>3423 Amersfoort hogeweg kruising ringweg kruiskamp</t>
  </si>
  <si>
    <t>3990 Hoorn Provinciale Weg thv spoorwegovergang</t>
  </si>
  <si>
    <t>3424 Amersfoort hogeweg kruising ringweg randenbroek</t>
  </si>
  <si>
    <t>3425 Amersfoort amsterdamseweg kruising industrieweg</t>
  </si>
  <si>
    <t>4311 Amsterdam Weesperstraat thv kruising Nieuwe Achtergracht</t>
  </si>
  <si>
    <t>3426 Amersfoort rondweg-noord kruising zevenhuizerstraat richting nieuwland</t>
  </si>
  <si>
    <t>4317 Amsterdam S118 Molenaarsweg thv kruising Oostzanerdijk</t>
  </si>
  <si>
    <t>4326 Purmerend A7 thv Purmerend</t>
  </si>
  <si>
    <t>3427 Amersfoort rondweg-noord kruising zevenhuizerstraat richting centrum</t>
  </si>
  <si>
    <t>4329 Amsterdam S100 Piet Heinkade thv lichtmast 121861</t>
  </si>
  <si>
    <t>4335 Amsterdam Zuiderzeeweg thv afslag P+R Zeeburg 2</t>
  </si>
  <si>
    <t>3428 Amersfoort amsterdamseweg kruising merwedestraat</t>
  </si>
  <si>
    <t>4339 Amsterdam Kattenburgerstraat thv Kattenburgerkruisstraat</t>
  </si>
  <si>
    <t>4340 Amsterdam Oostenburgergracht richting Cruquiuskade</t>
  </si>
  <si>
    <t>3429 Amersfoort rondweg-oost kruising zielhorsterweg</t>
  </si>
  <si>
    <t>4341 Purmerend A7 thv hmp 14,1 re richting Hoorn</t>
  </si>
  <si>
    <t>4627 Zaanstad Doctor H.G. Scholtenstraat thv bushalte</t>
  </si>
  <si>
    <t>4011 Amersfoort n199 bunschoterstraat kruising zevenhuizerstraat</t>
  </si>
  <si>
    <t>4632 Zaanstad De Weer t.h.v. huisnummer 61</t>
  </si>
  <si>
    <t>4637 Amsterdam Meibergdreef thv afslag Paasheuvelweg</t>
  </si>
  <si>
    <t>4012 Amersfoort n199 bunschoterstraat kruising coelhorsterweg</t>
  </si>
  <si>
    <t>Diemen</t>
  </si>
  <si>
    <t>4641 Diemen Diemerpolderweg tegenover lichtmast 2487-908 R27</t>
  </si>
  <si>
    <t>3009 Baarn drakenburgerweg thv perceel 41</t>
  </si>
  <si>
    <t>3636 De Bilt n234 nieuwe weteringseweg thv hmp 2.2</t>
  </si>
  <si>
    <t>6385 Huizen Naarderstraat thv perceel 200</t>
  </si>
  <si>
    <t>3563 De Ronde Venen n201 provincialeweg kruising veenweg</t>
  </si>
  <si>
    <t>6386 Laren Hilversumseweg thv perceel 23</t>
  </si>
  <si>
    <t>6389 Wijdemeren Nieuw-Loosdrechtsedijk thv perceel 228A</t>
  </si>
  <si>
    <t>3085 IJsselstein utrechtseweg kruising n210</t>
  </si>
  <si>
    <t>6391 Wijdemeren Oud-Loosdrechtsedijk thv perceel 113F</t>
  </si>
  <si>
    <t>4101 IJsselstein n210 thv hmp 47.8</t>
  </si>
  <si>
    <t>6392 Wijdemeren Oud-Loosdrechtsedijk thv perceel 46</t>
  </si>
  <si>
    <t>4018 Leusden randweg kruising groene zoom ri middenweg</t>
  </si>
  <si>
    <t>6665 Amsterdam A10 Rechts afrit 6 kruising S106 Cornelis Lelylaan</t>
  </si>
  <si>
    <t>3564 Lopik n 204 m.a. reinaldaweg kruising benedeneind zuidzijde</t>
  </si>
  <si>
    <t>6666 Amsterdam S112 Wibautstraat kruising President Steynstraat</t>
  </si>
  <si>
    <t>3924 Lopik n210 m.a. reinaldaweg kruising lopikerweg oost</t>
  </si>
  <si>
    <t>6675 Den Helder Nieuwe Weg thv perceel 30</t>
  </si>
  <si>
    <t>6676 Den Helder Lange Vliet thv perceel 8</t>
  </si>
  <si>
    <t>3565 Nieuwegein weg naar de poort kruising buizerdlaan</t>
  </si>
  <si>
    <t>6677 Hilversum Diependaalselaan kruising Eikbosserweg ri A27</t>
  </si>
  <si>
    <t>3746 Nieuwegein symfonielaan t.h.v. kruising harmonielaan</t>
  </si>
  <si>
    <t>6678 Hilversum Diependaalselaan kruising Eikbosserweg ri N201</t>
  </si>
  <si>
    <t>3915 Nieuwegein n408 plettenburgerbaan kruising perkinsbaan</t>
  </si>
  <si>
    <t>6679 Hilversum s-Gravenlandseweg thv perceel 115</t>
  </si>
  <si>
    <t>4009 Nieuwegein a.c. verhoefweg kruising barnsteendrift</t>
  </si>
  <si>
    <t>6680 Hilversum Johannes Geradtsweg kruising Jacob van Campenlaan ri Larenseweg</t>
  </si>
  <si>
    <t>6600 Rhenen n233 lijnweg kruising achterbergsestraatweg</t>
  </si>
  <si>
    <t>6681 Hilversum Johannes Geradtsweg kruising Jacob van Campenlaan ri Insulindeln</t>
  </si>
  <si>
    <t>3031 Soest n234 biltseweg thv hmp 8.4</t>
  </si>
  <si>
    <t>6682 Hilversum Johannes Geradtsweg kruising Larenseweg</t>
  </si>
  <si>
    <t>3637 Soest soesterbergsestraat thv perceel 120</t>
  </si>
  <si>
    <t>3638 Soest stadhouderslaan thv perceel 92</t>
  </si>
  <si>
    <t>6683 Hilversum N525 Larenseweg kruising Johannes Geradtsweg</t>
  </si>
  <si>
    <t>4104 Soest vredehofstraat kruising colenso</t>
  </si>
  <si>
    <t>3322 Stichtse Vecht n201 provincialeweg kruising n402 thv hmp 63,4</t>
  </si>
  <si>
    <t>6684 Hilversum Kamerlingh Onnesweg thv oversteek Schans</t>
  </si>
  <si>
    <t>4013 Stichtse Vecht n201 provincialeweg kruising loenenseweg</t>
  </si>
  <si>
    <t>6686 Purmerend Gorslaan kruising Weteringstraat</t>
  </si>
  <si>
    <t>4014 Stichtse Vecht n201 provincialeweg kruising singel</t>
  </si>
  <si>
    <t>6687 Purmerend Gorslaan kruising Linneauslaan</t>
  </si>
  <si>
    <t>3052 Utrecht europalaan kruising beneluxlaan</t>
  </si>
  <si>
    <t>6688 Purmerend Waterlandlaan kruising Gorslaan centrum uit</t>
  </si>
  <si>
    <t>3055 Utrecht amsterdamsestraatweg kruising julianaparklaan</t>
  </si>
  <si>
    <t>6689 Purmerend Waterlandlaan kruising Gorslaan richting centrum</t>
  </si>
  <si>
    <t>3566 Utrecht beneluxlaan kruising bernadottelaan</t>
  </si>
  <si>
    <t>6690 Haarlemmermeer N200 Haarlemmerweg kruising Oranje Nassaustraat</t>
  </si>
  <si>
    <t>3567 Utrecht van heuven goedhartlaan kruising beneluxlaan</t>
  </si>
  <si>
    <t>6691 Haarlemmermeer N200 Haarlemmerweg kruising Dubbele Buurt</t>
  </si>
  <si>
    <t>3568 Utrecht humberdreef kruising einsteindreef</t>
  </si>
  <si>
    <t>6692 Heemstede N201 Heemsteedse Dreef kruising Postlaan</t>
  </si>
  <si>
    <t>3818 Utrecht graadt van roggenweg thv perceel 49</t>
  </si>
  <si>
    <t>6693 Heemstede N201 Cruquiusweg kruising Heemsteedse Dreef</t>
  </si>
  <si>
    <t>3819 Utrecht graadt van roggenweg thv perceel 400</t>
  </si>
  <si>
    <t>6701 Zaanstad N203 Provincialeweg kruising Guisweg ri Zaandam</t>
  </si>
  <si>
    <t>3820 Utrecht marnixlaan kruising amsterdamsestraatweg</t>
  </si>
  <si>
    <t>6702 Zaanstad N203 Provincialeweg kruising Guisweg ri Wormerveer</t>
  </si>
  <si>
    <t>3821 Utrecht st. josephlaan kruising amsterdamsestraatweg</t>
  </si>
  <si>
    <t>6712 Haarlemmermeer N232 Schipholweg thv hmp 21.8</t>
  </si>
  <si>
    <t>6714 Hoorn Provinciale weg kruising Keern</t>
  </si>
  <si>
    <t>4020 Utrecht franciscusdreef kruising met orinocodreef</t>
  </si>
  <si>
    <t>6715 Zaanstad N516 Dr. J.M. den Uylweg kruising Wibautstraat</t>
  </si>
  <si>
    <t>4021 Utrecht rubenslaan kruising adriaen van ostadelaan</t>
  </si>
  <si>
    <t>4301 Utrecht stadsbaan leidsche rijn t.h.v. lichtmast 74</t>
  </si>
  <si>
    <t>3635 Utrechtse Heuvelrug n225 dorpsstraat thv kruising gezichtslaan</t>
  </si>
  <si>
    <t>3688 Vijfheerenlanden n484 schaikseweg thv hmp 1.7</t>
  </si>
  <si>
    <t>3562 Woerden europabaan kruising wulverhorstbaan</t>
  </si>
  <si>
    <t>6718 Alkmaar N9 Martin Luther Kingweg kruising Huiswaarderweg</t>
  </si>
  <si>
    <t>4010 Woerden n204 europabaan kruising noordzee</t>
  </si>
  <si>
    <t>6719 Alkmaar N9 Steve Bikoweg kruising Huiswaarderweg</t>
  </si>
  <si>
    <t>4100 Woerden hollandbaan kr waardsebaan ri molenvlietbaan</t>
  </si>
  <si>
    <t>4103 Woerden hollandbaan kr waardsebaan ri wulverhorstbaan</t>
  </si>
  <si>
    <t>3034 Zeist n237 amersfoortseweg kruising panweg</t>
  </si>
  <si>
    <t>3867 Goes n256 deltaweg kruising langeweg</t>
  </si>
  <si>
    <t>3868 Goes a256 deltaweg kruising s-heer hendrikskinderendijk</t>
  </si>
  <si>
    <t>3869 Goes n256 deltaweg kruising nieuwe rijksweg</t>
  </si>
  <si>
    <t>4610 Hulst n290 gentsevaart thv huisnummer 43</t>
  </si>
  <si>
    <t>3058 Middelburg schroeweg kruising torenweg</t>
  </si>
  <si>
    <t>3933 Middelburg schroeweg kruising torenweg</t>
  </si>
  <si>
    <t>3017 Schouwen-Duiveland n57 serooskerkseweg thv hmp 49.6</t>
  </si>
  <si>
    <t>3880 Schouwen-Duiveland n59 rijksweg thv hmp 25.7 richting bruinisse</t>
  </si>
  <si>
    <t>3881 Schouwen-Duiveland n59 rijksweg thv hmp 25.7 richting oosterland</t>
  </si>
  <si>
    <t>3866 Sluis n253 nieuwstraat thv hmp 8.0</t>
  </si>
  <si>
    <t>3013 Tholen n286 nieuwe postweg kruising reimerswaalseweg</t>
  </si>
  <si>
    <t>3865 Tholen n656 oud-vossemeersedijk thv hmp 3.9</t>
  </si>
  <si>
    <t>3014 Veere n288 rondweg biggekerke kruising valkenisseweg</t>
  </si>
  <si>
    <t>4634 Veere hondegemsweg thv huisnr 31</t>
  </si>
  <si>
    <t>3493 Vlissingen n661 nieuwe vlissingseweg kruising nieuwe zuidbeekseweg</t>
  </si>
  <si>
    <t>4102 Vlissingen sloeweg thv afslag weijevlietweg</t>
  </si>
  <si>
    <t>3217 's-Gravenhage s104 oude haagweg kruising thorbeckelaan</t>
  </si>
  <si>
    <t>3221 's-Gravenhage s102 raamweg kruising laan copes van cattenburch</t>
  </si>
  <si>
    <t>3223 's-Gravenhage zoetermeerse rijweg kruising pijlkruidveld</t>
  </si>
  <si>
    <t>3224 's-Gravenhage s104 loosduinsekade kruising zusterstraat</t>
  </si>
  <si>
    <t>3225 's-Gravenhage zoetermeerse rijweg kruising emmy belinfantedreef</t>
  </si>
  <si>
    <t>3226 's-Gravenhage s200 segbroeklaan kruising goudenregenstraat</t>
  </si>
  <si>
    <t>4332 Deventer Henry Dunantlaan thv huisnummer 18</t>
  </si>
  <si>
    <t>3441 's-Gravenhage zoetermeerse rijweg kruising oude middenweg</t>
  </si>
  <si>
    <t>4337 Hengelo (O) Deldenerstraat thv huisnummer 310</t>
  </si>
  <si>
    <t>4640 Enschede Broekheurnerrondweg thv huisnummer 47</t>
  </si>
  <si>
    <t>3442 's-Gravenhage zoetermeerse rijweg kruising spieringdam</t>
  </si>
  <si>
    <t>Oldenzaal</t>
  </si>
  <si>
    <t>4646 Oldenzaal Schipleidelaan thv huisnummer 15</t>
  </si>
  <si>
    <t>4654 Enschede Noord Esmarkerrondweg nabij kruising Sleutelbloemweg</t>
  </si>
  <si>
    <t>3444 's-Gravenhage van alkemadelaan kruising waalsdorperweg</t>
  </si>
  <si>
    <t>3836 's-Gravenhage laan copes van cattenburch thv perceel 72</t>
  </si>
  <si>
    <t>3897 's-Gravenhage vaillantlaan kruising hoefkade ri laak</t>
  </si>
  <si>
    <t>4015 's-Gravenhage vaillantlaan kr hoefkade ri schildersbuurt</t>
  </si>
  <si>
    <t>4024 's-Gravenhage benoordenhoutseweg kr laan van clingendael ri den haag</t>
  </si>
  <si>
    <t>4025 's-Gravenhage benoordenhoutseweg kr laan van clingendael ri wassenaar</t>
  </si>
  <si>
    <t>4313 's-Gravenhage vreeswijkstraat thv huisnummer 151</t>
  </si>
  <si>
    <t>3268 Albrandswaard n492 groene kruisweg kruising kerkachterweg</t>
  </si>
  <si>
    <t>3269 Albrandswaard n492 groene kruisweg kruising zwaardijk thv hmp 4,9</t>
  </si>
  <si>
    <t>3270 Albrandswaard n492 groene kruisweg kruising dorpsdijk richting spijkenisse</t>
  </si>
  <si>
    <t>3271 Albrandswaard n492 groene kruisweg kruising dorpsdijk richting rotterdam</t>
  </si>
  <si>
    <t>6631 Albrandswaard n492 groene kruisweg kruising rivierweg richting poortugaal</t>
  </si>
  <si>
    <t>6633 Albrandswaard n492 groene kruisweg kruising zwaardijk thv hmp 3,5</t>
  </si>
  <si>
    <t>6634 Albrandswaard n492 groene kruisweg kruising schroeder van de kolklaan</t>
  </si>
  <si>
    <t>3003 Alphen aan den Rijn n11 kruising compierekade</t>
  </si>
  <si>
    <t>3236 Alphen aan den Rijn albert schweitzerbrug kruising hoorn richting centrum</t>
  </si>
  <si>
    <t>3240 Alphen aan den Rijn eisenhowerlaan kruising het oude ambacht richting centrum</t>
  </si>
  <si>
    <t>3242 Alphen aan den Rijn eisenhowerlaan kruising horstenweg richting herenweg</t>
  </si>
  <si>
    <t>3454 Alphen aan den Rijn eisenhowerlaan kruising bruins slotsingel ri ring (west)</t>
  </si>
  <si>
    <t>3455 Alphen aan den Rijn eisenhowerlaan kruising bruins slotsingel richting centrum</t>
  </si>
  <si>
    <t>6648 Alphen aan den Rijn n207 oostkanaalweg kruising oranje nassausingel</t>
  </si>
  <si>
    <t>6649 Alphen aan den Rijn n207 alphenseweg thv hmp 28.3</t>
  </si>
  <si>
    <t>3464 Capelle aan den IJssel prins alexanderlaan kruising `s gravenweg</t>
  </si>
  <si>
    <t>3478 Capelle aan den IJssel a20 (zuid) afrit16 kruising capelseweg</t>
  </si>
  <si>
    <t>3479 Capelle aan den IJssel a20 (noord) afrit16 kruising capelseweg</t>
  </si>
  <si>
    <t>3987 Soest Dalweg thv afslag Albert Cuyplaan</t>
  </si>
  <si>
    <t>6602 Capelle aan den IJssel s109 capelseweg kruising lylantse baan</t>
  </si>
  <si>
    <t>6604 Capelle aan den IJssel hoofdweg kruising capelseweg</t>
  </si>
  <si>
    <t>6605 Capelle aan den IJssel capelseweg thv perceel 112</t>
  </si>
  <si>
    <t>6662 Delft n470 kruithuisweg kr laan der verenigde naties ri schipluiden</t>
  </si>
  <si>
    <t>6663 Delft n470 kruithuisweg kr laan der verenigde naties ri pijnacker</t>
  </si>
  <si>
    <t>3287 Dordrecht provincialeweg kruising rechte zandweg</t>
  </si>
  <si>
    <t>3292 Dordrecht laan der verenigde naties kruising karel doormanweg</t>
  </si>
  <si>
    <t>3293 Dordrecht laan der verenigde naties kruising thorbeckeweg</t>
  </si>
  <si>
    <t>3294 Dordrecht laan der verenigde naties kruising jacob van ruisdaelstraat</t>
  </si>
  <si>
    <t>3295 Dordrecht laan der verenigde naties kruising s.m. hugo van gijnweg</t>
  </si>
  <si>
    <t>4301 Utrecht Stadsbaan Leidsche Rijn t.h.v. lichtmast 74</t>
  </si>
  <si>
    <t>4305 Utrecht Vleutensebaan thv lichtmast 69</t>
  </si>
  <si>
    <t>3297 Dordrecht provincialeweg kruising vissersdijk beneden</t>
  </si>
  <si>
    <t>4322 De Bilt Soestdijkseweg Noord nabij kruising van Ostadelaan</t>
  </si>
  <si>
    <t>4331 De Bilt Kon.Wilhelminaweg thv huisnummer 481</t>
  </si>
  <si>
    <t>3300 Dordrecht s.m. hugo van gijnweg kruising campanula</t>
  </si>
  <si>
    <t>4635 Woerden Utrechtsestraatweg thv huisnr 98</t>
  </si>
  <si>
    <t>4642 Woerden Rembrandtlaan thv huisnummer 53</t>
  </si>
  <si>
    <t>3486 Dordrecht mijlweg kruising fietspad over a16 ri n217</t>
  </si>
  <si>
    <t>4650 Woerden N458 thv huisnummer 70</t>
  </si>
  <si>
    <t>6352 Amersfoort Ringweg Koppel kruising Meridiaan</t>
  </si>
  <si>
    <t>3487 Dordrecht laan der verenigde naties kruising toerit a16</t>
  </si>
  <si>
    <t>6353 Amersfoort Ringweg Koppel kruising Kattenbroekerweg</t>
  </si>
  <si>
    <t>3488 Dordrecht merwedestraat kruising toerit n3 ri papendrecht</t>
  </si>
  <si>
    <t>6354 Amersfoort Ringweg Kruiskamp kruising Liendertseweg richting Hogeweg</t>
  </si>
  <si>
    <t>3489 Dordrecht baanhoekweg kruising adjudant hp kosterstraat</t>
  </si>
  <si>
    <t>6355 Amersfoort Ringweg Kruiskamp kruising Liendertseweg ri Amsterdamseweg</t>
  </si>
  <si>
    <t>3490 Dordrecht merwedestraat kruising toerit n3 ri 's gravendeel</t>
  </si>
  <si>
    <t>6356 Amersfoort Rondweg-Oost kruising Zijderupsvlinder</t>
  </si>
  <si>
    <t>3491 Dordrecht mijlweg kruising fietspad over a16 ri zwijndrecht</t>
  </si>
  <si>
    <t>6357 Amersfoort Rondweg-Oost kruising Zielhorsterweg</t>
  </si>
  <si>
    <t>3492 Dordrecht laan der verenigde naties kruising toerit a16</t>
  </si>
  <si>
    <t>6358 Amersfoort Amsterdamseweg kruising Twentseweg</t>
  </si>
  <si>
    <t>3857 Dordrecht n3 randweg thv hmp 3.2 richting papendrecht</t>
  </si>
  <si>
    <t>3864 Dordrecht n3 randweg thv hmp 3.0 richting wantijbrug</t>
  </si>
  <si>
    <t>6359 Amersfoort Amsterdamseweg kruising Radiumweg</t>
  </si>
  <si>
    <t>3286 Goeree-Overflakkee n59 rijksweg kruising tonisseweg richting den bommel</t>
  </si>
  <si>
    <t>6360 Amersfoort Amsterdamseweg kruising Merwedestraat</t>
  </si>
  <si>
    <t>3321 Goeree-Overflakkee n59 rijksweg kruising n215 tonisseweg ri zierikzee</t>
  </si>
  <si>
    <t>6361 Amersfoort Amsterdamseweg kruising Industrieweg</t>
  </si>
  <si>
    <t>3480 Goeree-Overflakkee n57 provincialeweg t.h.v. hmp 23,9 kruising vissersweg</t>
  </si>
  <si>
    <t>6362 Amersfoort Stadsring kr Sint Andriesstraat thv huisnummer 179</t>
  </si>
  <si>
    <t>3483 Goeree-Overflakkee n57 damweg kruising vissersweg</t>
  </si>
  <si>
    <t>6363 Amersfoort Hogeweg kruising Ringweg Randenbroek</t>
  </si>
  <si>
    <t>4623 Goeree-Overflakkee oosterweg thv oversteekplaats prins hendrikweg</t>
  </si>
  <si>
    <t>3244 Gouda burgemeester van reenensingel kruising plaswijckweg</t>
  </si>
  <si>
    <t>6364 Amersfoort Hogeweg kruising Ringweg Kruiskamp</t>
  </si>
  <si>
    <t>3245 Gouda burgemeester van reenensingel kruising groen van prinsterersingel</t>
  </si>
  <si>
    <t>6365 Baarn Drakenburgerweg thv perceel 41</t>
  </si>
  <si>
    <t>6366 Leusden Randweg kruising Groene Zoom richting Middenweg</t>
  </si>
  <si>
    <t>3752 Gouda goudse poort richting centrum</t>
  </si>
  <si>
    <t>3753 Gouda goudse poort richting a12</t>
  </si>
  <si>
    <t>6367 Leusden Randweg nabij fietsbrug</t>
  </si>
  <si>
    <t>3685 Hoeksche Waard n488 molendijk thv perceel 118</t>
  </si>
  <si>
    <t>6368 Soest Stadhouderslaan thv perceel 92</t>
  </si>
  <si>
    <t>3687 Hoeksche Waard n488 rijksstraatweg thv perceel 5</t>
  </si>
  <si>
    <t>6369 Soest Vredehofstraat thv perceel 20</t>
  </si>
  <si>
    <t>3690 Hoeksche Waard mookhoek thv perceel 56</t>
  </si>
  <si>
    <t>6371 Utrecht Marnixlaan kruising Amsterdamsestraatweg</t>
  </si>
  <si>
    <t>3692 Hoeksche Waard rijksstraatweg thv perceel 53</t>
  </si>
  <si>
    <t>3694 Hoeksche Waard mookhoek thv perceel 111</t>
  </si>
  <si>
    <t>6376 Utrecht Franciscusdreef kruising Orinocodreef</t>
  </si>
  <si>
    <t>3696 Hoeksche Waard molendijk thv perceel 30</t>
  </si>
  <si>
    <t>3741 Hoeksche Waard sluisjesdijk thv perceel 38</t>
  </si>
  <si>
    <t>6378 Utrecht Graadt van Roggenweg thv perceel 400</t>
  </si>
  <si>
    <t>3745 Hoeksche Waard rustenburgstraat thv perceel 11</t>
  </si>
  <si>
    <t>3855 Hoeksche Waard koninginneweg kruising prinses irenestraat</t>
  </si>
  <si>
    <t>6379 Utrecht Humberdreef Kruising Einsteindreef</t>
  </si>
  <si>
    <t>3856 Hoeksche Waard koninginneweg kruising steenenstraat</t>
  </si>
  <si>
    <t>6380 Utrecht Kardinaal de Jongweg kruising Antonius Matthaeuslaan</t>
  </si>
  <si>
    <t>3863 Hoeksche Waard n217 kruising toerit a29 zierikzee</t>
  </si>
  <si>
    <t>6381 Utrecht Kardinaal de Jongweg kruising Meester Tripkade</t>
  </si>
  <si>
    <t>6658 Hoeksche Waard n217 kruising reedijk richting puttershoek</t>
  </si>
  <si>
    <t>6384 Nieuwegein Symfonielaan t.h.v. kruising Harmonielaan</t>
  </si>
  <si>
    <t>6387 Woerden Hollandbaan kruising Waardsebaan richting Wulverhorstbaan</t>
  </si>
  <si>
    <t>6659 Hoeksche Waard n217 kruising reedijk richting a29</t>
  </si>
  <si>
    <t>6388 Woerden Hollandbaan kruising Waardsebaan richting Molenvlietbaan</t>
  </si>
  <si>
    <t>6393 Amersfoort N199 Bunschoterstraat kruising Coelhorsterweg</t>
  </si>
  <si>
    <t>3847 Katwijk molentuinweg kruising valkenburgseweg</t>
  </si>
  <si>
    <t>6396 Stichtse Vecht N201 Provincialeweg kruising Loenenseweg</t>
  </si>
  <si>
    <t>6654 Lansingerland n209 overbuurtseweg kruising heulslootweg</t>
  </si>
  <si>
    <t>6398 Woerden N204 Europabaan kruising Noordzee</t>
  </si>
  <si>
    <t>3250 Leiden n206 churchilllaan kruising de bazelstraat</t>
  </si>
  <si>
    <t>6399 Lopik N210 M.A. Reinaldaweg kruising Lopikerweg Oost</t>
  </si>
  <si>
    <t>3252 Leiden n206 churchilllaan kruising telderskade</t>
  </si>
  <si>
    <t>6403 Rhenen N233 Lijnweg kruising Bergweg</t>
  </si>
  <si>
    <t>3254 Leiden willem de zwijgerlaan kruising sumatrastraat</t>
  </si>
  <si>
    <t>6404 Zeist N234 Soestdijkerweg thv hmp 5.7</t>
  </si>
  <si>
    <t>3255 Leiden n206 churchilllaan kruising kennedylaan</t>
  </si>
  <si>
    <t>6405 Soest N234 Biltseweg thv hmp 8.4</t>
  </si>
  <si>
    <t>3256 Leiden willem de zwijgerlaan kruising ijsselmeerlaan</t>
  </si>
  <si>
    <t>3456 Leiden n206 churchilllaan kruising vijf meilaan richting katwijk</t>
  </si>
  <si>
    <t>3457 Leiden n206 churchilllaan kruising vijf meilaan richting voorschoten</t>
  </si>
  <si>
    <t>3889 Leiden n206 churchilllaan kruising cornelis schuytlaan</t>
  </si>
  <si>
    <t>3668 Leiderdorp achthovenerweg thv perceel 12</t>
  </si>
  <si>
    <t>3320 Leidschendam-Voorburg prins bernhardlaan kruising veenkade</t>
  </si>
  <si>
    <t>3663 Leidschendam-Voorburg parkweg thv weverslaan richting utrechtsebaan</t>
  </si>
  <si>
    <t>3664 Leidschendam-Voorburg parkweg thv weverslaan richting leidschendam</t>
  </si>
  <si>
    <t>3837 Leidschendam-Voorburg laan van nieuw oosteinde kruising maanweg</t>
  </si>
  <si>
    <t>3838 Leidschendam-Voorburg prins bernhardlaan kr laan van nieuw oosteinde</t>
  </si>
  <si>
    <t>3840 Leidschendam-Voorburg prins bernhardlaan kruising sint martinuslaan</t>
  </si>
  <si>
    <t>3841 Leidschendam-Voorburg noordsingel kruising weigelia</t>
  </si>
  <si>
    <t>3669 Lisse kanaalstraat thv perceel 250</t>
  </si>
  <si>
    <t>3670 Lisse oranjelaan thv oranjehof</t>
  </si>
  <si>
    <t>3285 Nissewaard n218 groene kruisweg kruising verlengde verdouwenhoeck</t>
  </si>
  <si>
    <t>3475 Nissewaard n218 groene kruisweg oost kruising verdouwenhoeck</t>
  </si>
  <si>
    <t>4610 Hulst N290 Gentsevaart thv huisnummer 43</t>
  </si>
  <si>
    <t>4634 Veere Hondegemsweg thv huisnr 31</t>
  </si>
  <si>
    <t>3476 Nissewaard n218 groene kruisweg west kruising kanaaldijk oost</t>
  </si>
  <si>
    <t>4630 Nissewaard heemraadlaan thv lichtmast 90</t>
  </si>
  <si>
    <t>6637 Nissewaard n218 groene kruisweg kruising hartelweg</t>
  </si>
  <si>
    <t>6640 Nissewaard n218 groene kruisweg kruising oude singel richting spijkenisse</t>
  </si>
  <si>
    <t>3671 Noordwijk beeklaan thv lichtmast 58</t>
  </si>
  <si>
    <t>3672 Noordwijk gooweg thv perceel 16</t>
  </si>
  <si>
    <t>3673 Noordwijk herenweg thv perceel 149</t>
  </si>
  <si>
    <t>3674 Noordwijk northgodreef thv w.h. van konijnenburgstraat</t>
  </si>
  <si>
    <t>3683 Papendrecht n3 randweg thv hmp 1.1 richting a15</t>
  </si>
  <si>
    <t>3684 Papendrecht n3 randweg thv hmp 1.1 richting dordrecht</t>
  </si>
  <si>
    <t>6629 Papendrecht burgemeester keijzerweg kruising kennedylaan</t>
  </si>
  <si>
    <t>3676 Ridderkerk geerlaan thv kruising mauritsstraat</t>
  </si>
  <si>
    <t>3677 Ridderkerk rijksstraatweg thv perceel 10</t>
  </si>
  <si>
    <t>3678 Ridderkerk rijksstraatweg thv perceel 187</t>
  </si>
  <si>
    <t>3679 Ridderkerk rijksstraatweg thv perceel 242</t>
  </si>
  <si>
    <t>3227 Rijswijk sir winston churchilllaan kruising prinses margrietsingel</t>
  </si>
  <si>
    <t>3228 Rijswijk schaapweg kruising sammersweg</t>
  </si>
  <si>
    <t>3344 Rijswijk generaal spoorlaan kr. steenvoordelaan ri. s106 pr.beatrixlaan</t>
  </si>
  <si>
    <t>3446 Rijswijk prinses beatrixlaan kruising wethouder brederodelaan</t>
  </si>
  <si>
    <t>3447 Rijswijk prinses beatrixlaan kruising admiraal helfrichsingel</t>
  </si>
  <si>
    <t>3261 Rotterdam s100 vasteland kruising westersingel</t>
  </si>
  <si>
    <t>3262 Rotterdam s103 vaanweg kruising vinkenbaan</t>
  </si>
  <si>
    <t>3263 Rotterdam s113 statenweg kruising walenburgerweg</t>
  </si>
  <si>
    <t>3272 Rotterdam n492 groene kruisweg kruising duifhuisweg richting spijkenisse</t>
  </si>
  <si>
    <t>3273 Rotterdam n492 groene kruisweg kruising duifhuisweg richting rotterdam</t>
  </si>
  <si>
    <t>3275 Rotterdam n492 groene kruisweg kruising koddeweg richting rotterdam</t>
  </si>
  <si>
    <t>3276 Rotterdam n492 groene kruisweg kruising koddeweg richting spijkenisse</t>
  </si>
  <si>
    <t>3319 Rotterdam s106 varkenoordseviaduct kruising olympiaweg</t>
  </si>
  <si>
    <t>3468 Rotterdam n471 g.k. van hogendorpweg kruising van der duijn van maasdamweg</t>
  </si>
  <si>
    <t>3469 Rotterdam bosdreef kruising boszoom</t>
  </si>
  <si>
    <t>3470 Rotterdam stadhoudersweg kruising van aerssenlaan</t>
  </si>
  <si>
    <t>3471 Rotterdam vaanweg kruising victor hugoweg</t>
  </si>
  <si>
    <t>3554 Rotterdam stadionweg kruising burgerhoutstraat</t>
  </si>
  <si>
    <t>3559 Rotterdam laan op zuid kruising 2e rosestraat</t>
  </si>
  <si>
    <t>3560 Rotterdam a16 afrit 24 john f. kennedyweg kruising stadionweg</t>
  </si>
  <si>
    <t>3680 Rotterdam gordelweg thv perceel 200a</t>
  </si>
  <si>
    <t>3758 Rotterdam s113 statenweg thv oversteekplaats statensingel</t>
  </si>
  <si>
    <t>3851 Rotterdam pres rooseveltweg kr pr alexanderln ri ommoord</t>
  </si>
  <si>
    <t>3852 Rotterdam pres rooseveltweg kr pr alexanderln ri zevenkamp</t>
  </si>
  <si>
    <t>3853 Rotterdam s109 hoofdweg kr pr alexanderlaan richting a16</t>
  </si>
  <si>
    <t>3854 Rotterdam s109 hoofdweg kr pr alexanderlaan ri capelseweg</t>
  </si>
  <si>
    <t>3931 Rotterdam s107 a. v. rijckevorselweg kr burg. oudlaan</t>
  </si>
  <si>
    <t>3932 Rotterdam s107 maasboulevard kr oude plantagedreef</t>
  </si>
  <si>
    <t>4629 Rotterdam molenvliet thv tramhalte smeetslandsedijk</t>
  </si>
  <si>
    <t>3472 Vlaardingen marathonweg kruising floris de vijfdelaan</t>
  </si>
  <si>
    <t>3473 Vlaardingen marathonweg kruising billitonlaan</t>
  </si>
  <si>
    <t>4303 Vlaardingen holysingel t.h.v. lichtmast 116</t>
  </si>
  <si>
    <t>3274 Voorne aan Zee n494 kanaaldijk west kruising groene kruisweg oost</t>
  </si>
  <si>
    <t>3458 Voorschoten n448 wijngaardenlaan kruising burgemeester de kempenaerstraat</t>
  </si>
  <si>
    <t>3459 Voorschoten n447 voorschoterweg kruising leidseweg</t>
  </si>
  <si>
    <t>6650 Waddinxveen n207 henegouwerweg thv hmp 24.1</t>
  </si>
  <si>
    <t>3230 Wassenaar katwijkseweg kruising storm van 's gravesandeweg</t>
  </si>
  <si>
    <t>3666 Wassenaar n44 rijksstraatweg thv hmp 23.6 richting den haag</t>
  </si>
  <si>
    <t>3667 Wassenaar n44 rijksstraatweg thv hmp 23.6 richting leiden</t>
  </si>
  <si>
    <t>3232 Westland n211 wippolderlaan kruising veilingroute</t>
  </si>
  <si>
    <t>3233 Westland n211 wippolderlaan kruising wateringveldseweg</t>
  </si>
  <si>
    <t>3452 Westland n211 wippolderlaan kr laan van wateringse veld ri delft</t>
  </si>
  <si>
    <t>3453 Westland n211 wippolderlaan kr laan van wateringse veld ri naaldwijk</t>
  </si>
  <si>
    <t>3661 Westland n465 zwartendijk thv perceel 61</t>
  </si>
  <si>
    <t>3662 Westland n211 monsterseweg thv hmp 7.9</t>
  </si>
  <si>
    <t>4618 Westland heulweg thv kruising harry hoekstraat</t>
  </si>
  <si>
    <t>3231 Zoetermeer n206 zwaardslootseweg kruising filmlaan</t>
  </si>
  <si>
    <t>3001 Zoeterwoude n11 kruising ommedijkseweg</t>
  </si>
  <si>
    <t>4307 Hoogeveen industrieweg thv huisnummer 45</t>
  </si>
  <si>
    <t>4617 Tynaarlo hogeweg thv huisnummer 13b</t>
  </si>
  <si>
    <t>4603 Dronten n309 dronterweg thv kruising lisdoddeweg</t>
  </si>
  <si>
    <t>4604 Noordoostpolder n352 zuiderringweg thv kr neushoornweg</t>
  </si>
  <si>
    <t>4315 Achtkarspelen n355 thv kruising friesestraatweg</t>
  </si>
  <si>
    <t>3973 Vlaardingen Holysingel thv lichtmast 131</t>
  </si>
  <si>
    <t>3982 's-Gravenhage S105 Erasmusweg thv fietsoversteek Menno Ter Braakstraat</t>
  </si>
  <si>
    <t>4303 Vlaardingen Holysingel t.h.v. lichtmast 116</t>
  </si>
  <si>
    <t>4312 Gouda Burgemeester Jamessingel thv afslag Burg. Mijssingel</t>
  </si>
  <si>
    <t>4313 's-Gravenhage Vreeswijkstraat thv huisnummer 151</t>
  </si>
  <si>
    <t>4316 Delft Buitenhofdreef thv perceel 266</t>
  </si>
  <si>
    <t>4319 Delft Voorhofdreef thv oversteek</t>
  </si>
  <si>
    <t>4320 Rijswijk Schaapweg thv oversteek</t>
  </si>
  <si>
    <t>4324 Delft Vrijenbanselaan kruising Curacaostraat</t>
  </si>
  <si>
    <t>4328 Rotterdam A16 thv hmp 15,7 richting Rotterdam-Kralingen</t>
  </si>
  <si>
    <t>4618 Westland Heulweg thv kruising Harry Hoekstraat</t>
  </si>
  <si>
    <t>4622 Hoeksche Waard N217 s Gravendeelseweg thv hmp 24.9</t>
  </si>
  <si>
    <t>4623 Goeree-Overflakkee Oosterweg thv oversteekplaats Prins Hendrikweg</t>
  </si>
  <si>
    <t>4629 Rotterdam Molenvliet thv tramhalte Smeetslandsedijk</t>
  </si>
  <si>
    <t>4630 Nissewaard Heemraadlaan thv lichtmast 90</t>
  </si>
  <si>
    <t>4633 Rotterdam Jacques Dutilhweg t.h.v. huisnummer 185</t>
  </si>
  <si>
    <t>4644 Capelle aan den IJssel Bermweg thv huisnummer 204</t>
  </si>
  <si>
    <t>Pijnacker-Nootdorp</t>
  </si>
  <si>
    <t>4645 Pijnacker-Nootdorp Molenaar Blonkweg nabij kruising Keizerskroon</t>
  </si>
  <si>
    <t>4651 Westland Dorpskade thv huisnummer 50</t>
  </si>
  <si>
    <t>4652 Dordrecht Oranjelaan thv Vijverweg huisnummer 1</t>
  </si>
  <si>
    <t>3419 Nijmegen neerbosscheweg kruising jonkerbosplein richting goffert</t>
  </si>
  <si>
    <t>6606 Delft Prinses Beatrixlaan thv kruising Westlandseweg</t>
  </si>
  <si>
    <t>3547 Nijmegen neerbosscheweg kruising jonkerbosplein richting malden</t>
  </si>
  <si>
    <t>6609 Dordrecht Merwedestraat kruising Toerit N3 ri 's Gravendeel</t>
  </si>
  <si>
    <t>6613 Dordrecht Laan der Verenigde Naties kruising Toerit A16</t>
  </si>
  <si>
    <t>6615 Dordrecht Laan der Verenigde Naties kruising Thorbeckeweg</t>
  </si>
  <si>
    <t>6616 Dordrecht Laan der Verenigde Naties kruising Jacob van Ruisdaelstraat</t>
  </si>
  <si>
    <t>4636 Zaltbommel n322 van heemstraweg thv hmp 23.0</t>
  </si>
  <si>
    <t>6617 Dordrecht Laan der Verenigde Naties kruising S.M. Hugo van Gijnweg</t>
  </si>
  <si>
    <t>4600 Westerkwartier n388 woldweg thv zandumerklap</t>
  </si>
  <si>
    <t>6635 Albrandswaard N492 Groene Kruisweg kruising Hofhoek</t>
  </si>
  <si>
    <t>6638 Nissewaard N218 Groene Kruisweg kruising Malledijk</t>
  </si>
  <si>
    <t>6643 's-Gravenhage Zoetermeerse Rijweg kruising Emmy Belinfantedreef</t>
  </si>
  <si>
    <t>4608 Heerlen schelsberg thv huisnummer 97</t>
  </si>
  <si>
    <t>6645 Katwijk N206 Provincialeweg kruising Wassenaarseweg richting Rijnsburg</t>
  </si>
  <si>
    <t>3989 Maasgouw n273 thv hmp 45.7</t>
  </si>
  <si>
    <t>6656 Westland N213 Burgemeester Elsenweg kruising Middel Broekweg ri Maassluis</t>
  </si>
  <si>
    <t>6657 Hoeksche Waard N217 kruising Toerit A29 Zierikzee</t>
  </si>
  <si>
    <t>6327 's-Hertogenbosch bruistensingel kruising zevenhontseweg ri rosmalen</t>
  </si>
  <si>
    <t>4314 Breda tramsingel thv huisnummer 27</t>
  </si>
  <si>
    <t>6302 Eindhoven boschdijk kruising spaaihoefweg</t>
  </si>
  <si>
    <t>6303 Eindhoven boschdijk kruising 2e lieven de keylaan</t>
  </si>
  <si>
    <t>6304 Eindhoven boschdijk kruising marconilaan</t>
  </si>
  <si>
    <t>6307 Eindhoven hondsruglaan kruising rode kruislaan</t>
  </si>
  <si>
    <t>6350 Geldrop-Mierlo mierloseweg kruising spoelstraat</t>
  </si>
  <si>
    <t>6320 Helmond jan van brabantlaan kruising wesselmanlaan</t>
  </si>
  <si>
    <t>6321 Helmond oostende kruising kanaaldijk noord-oost</t>
  </si>
  <si>
    <t>6322 Helmond kanaaldijk noord west kruising julianalaan</t>
  </si>
  <si>
    <t>6337 Helmond n270 europaweg kruising brandevoortse dreef</t>
  </si>
  <si>
    <t>6338 Helmond n270 europaweg kruising schootense dreef</t>
  </si>
  <si>
    <t>6340 Helmond n270 europaweg kruising hortsedijk</t>
  </si>
  <si>
    <t>6343 Helmond n270 deurneseweg kruising rivierensingel</t>
  </si>
  <si>
    <t>4304 Tilburg n261 burgemeester bechtweg thv hmp 6.0</t>
  </si>
  <si>
    <t>3980 Alkmaar n242 provincialeweg thv hmp 41.5</t>
  </si>
  <si>
    <t>3977 Haarlem rijksstraatweg thv huisnummer 378c</t>
  </si>
  <si>
    <t>4619 Zaanstad poelenburg thv lichtmast 062-05751</t>
  </si>
  <si>
    <t>4019 Leusden randweg nabij valleilaan</t>
  </si>
  <si>
    <t>4305 Utrecht vleutensebaan thv lichtmast 69</t>
  </si>
  <si>
    <t>4635 Woerden utrechtsestraatweg thv huisnr 98</t>
  </si>
  <si>
    <t>3033 Zeist n237 amersfoortseweg kruising dolderseweg</t>
  </si>
  <si>
    <t>6618 's-Gravenhage van alkemadelaan kruising maurits de brauwweg</t>
  </si>
  <si>
    <t>6621 's-Gravenhage s100 koningin emmakade richting centrum</t>
  </si>
  <si>
    <t>6632 Albrandswaard n492 groene kruisweg kruising rivierweg richting a15</t>
  </si>
  <si>
    <t>4312 Gouda burgemeester jamessingel thv afslag burg. mijssingel</t>
  </si>
  <si>
    <t>6660 Hoeksche Waard n217 kruising vrouwe huisjesweg</t>
  </si>
  <si>
    <t>6661 Hoeksche Waard n217 kruising provincialeweg richting a29</t>
  </si>
  <si>
    <t>6646 Katwijk n206 provincialeweg kruising wassenaarseweg ri leiden</t>
  </si>
  <si>
    <t>6647 Katwijk n206 provincialeweg thv hmp 19.8</t>
  </si>
  <si>
    <t>3010 Nijmegen nieuwe dukenburgseweg thv lichtmast nf012</t>
  </si>
  <si>
    <t>4321 Voorst a1 thv hmp 90,1 richting apeldoorn</t>
  </si>
  <si>
    <t>4620 Stein steinderweg thv huisnummer 35</t>
  </si>
  <si>
    <t>4302 's-Hertogenbosch rompertsebaan thv lichtmast 17</t>
  </si>
  <si>
    <t>4625 Bladel n284 rondweg thv huisnummer 12</t>
  </si>
  <si>
    <t>4638 Drimmelen crullaan thv patrijsflat</t>
  </si>
  <si>
    <t>6308 Eindhoven huizingalaan kruising fakkellaan</t>
  </si>
  <si>
    <t>6346 Gemert-Bakel n607 bakelsebrug thv hmp 2.0</t>
  </si>
  <si>
    <t>6341 Helmond n270 kasteel traverse kruising stationsstraat</t>
  </si>
  <si>
    <t>6347 Helmond kanaaldijk zuid-west kruising engelseweg</t>
  </si>
  <si>
    <t>3712 Oisterwijk n65 rijksweg thv hmp 13.4 richting den bosch</t>
  </si>
  <si>
    <t>3310 Alkmaar n9 heilooër tolweg kruising kennemerstraatweg richting haarlem</t>
  </si>
  <si>
    <t>3985 Amsterdam s105 burgemeester röellstraat thv afslag burgemeester cramergracht</t>
  </si>
  <si>
    <t>4317 Amsterdam s118 molenaarsweg thv kruising oostzanerdijk</t>
  </si>
  <si>
    <t>4637 Amsterdam meibergdreef thv afslag paasheuvelweg</t>
  </si>
  <si>
    <t>6619 's-Gravenhage van alkemadelaan kruising waalsdorperweg</t>
  </si>
  <si>
    <t>6620 's-Gravenhage van alkemadelaan kruising ruychrocklaan</t>
  </si>
  <si>
    <t>6626 's-Gravenhage s102 raamweg kruising laan copes van cattenburch</t>
  </si>
  <si>
    <t>6636 Albrandswaard n492 groene kruisweg kruising f. van der poest clementlaan</t>
  </si>
  <si>
    <t>6603 Capelle aan den IJssel capelseweg kruising hoofdweg</t>
  </si>
  <si>
    <t>4316 Delft buitenhofdreef thv perceel 266</t>
  </si>
  <si>
    <t>4622 Hoeksche Waard n217 s gravendeelseweg thv hmp 24.9</t>
  </si>
  <si>
    <t>6651 Kaag en Braassem n207 provinciale weg kruising burgemeester bakhuizenlaan</t>
  </si>
  <si>
    <t>4022 Nissewaard n493 groene kruisweg kruising hartelweg</t>
  </si>
  <si>
    <t>4023 Nissewaard n218 groene kruisweg kruising borgtweg</t>
  </si>
  <si>
    <t>6639 Nissewaard n218 groene kruisweg kruising oude singel richting heenvliet</t>
  </si>
  <si>
    <t>6630 Papendrecht burgemeester keijzerweg kruising platanenlaan</t>
  </si>
  <si>
    <t>3983 Rotterdam s114 westzeedijk thv 2e ijzerstraat</t>
  </si>
  <si>
    <t>4633 Rotterdam jacques dutilhweg t.h.v. huisnummer 185</t>
  </si>
  <si>
    <t>4308 Assen groningerstraat thv huisnummer 300</t>
  </si>
  <si>
    <t>4626 Tynaarlo burg. j.g. legroweg thv huisnummer 29</t>
  </si>
  <si>
    <t>4612 Almere n701 oostvaardersdijk thv gemaal de blocq van kuffeler</t>
  </si>
  <si>
    <t>4611 Noordoostpolder n352 schokkerringweg thv afslag middelbuurt</t>
  </si>
  <si>
    <t>4318 Waadhoeke n398 middelseewei thv hogerhuisdyk</t>
  </si>
  <si>
    <t>3709 Boxtel bosscheweg thv perceel 74</t>
  </si>
  <si>
    <t>4323 Roosendaal burgemeester schneiderlaan nabij kruising bovendonk</t>
  </si>
  <si>
    <t>3975 Alkmaar vondelstraat thv lichtmast 12</t>
  </si>
  <si>
    <t>3972 Bloemendaal n208 rijksstraatweg thv huisnummer 89</t>
  </si>
  <si>
    <t>4326 Purmerend a7 thv purmerend</t>
  </si>
  <si>
    <t>4627 Zaanstad doctor h.g. scholtenstraat thv bushalte</t>
  </si>
  <si>
    <t>4640 Enschede broekheurnerrondweg thv huisnummer 47</t>
  </si>
  <si>
    <t>4322 De Bilt soestdijkseweg noord nabij kruising van ostadelaan</t>
  </si>
  <si>
    <t>3987 Soest dalweg thv afslag albert cuyplaan</t>
  </si>
  <si>
    <t>6622 's-Gravenhage s100 waldeck pyrmontkade richting scheveningen</t>
  </si>
  <si>
    <t>6623 's-Gravenhage s100 vaillantlaan kruising hoefkade ri laak</t>
  </si>
  <si>
    <t>6624 's-Gravenhage s100 vaillantlaan kruising hoefkade ri schildersbuurt</t>
  </si>
  <si>
    <t>6625 's-Gravenhage s100 lekstraat thv perceel 91</t>
  </si>
  <si>
    <t>6627 's-Gravenhage s104 oude haagweg kruising thorbeckelaan</t>
  </si>
  <si>
    <t>6628 's-Gravenhage s200 segbroeklaan kruising goudenregenstraat</t>
  </si>
  <si>
    <t>6641 's-Gravenhage zoetermeerse rijweg kruising oude middenweg</t>
  </si>
  <si>
    <t>6642 's-Gravenhage zoetermeerse rijweg kruising pijlkruidveld</t>
  </si>
  <si>
    <t>6644 's-Gravenhage zoetermeerse rijweg kruising spieringdam</t>
  </si>
  <si>
    <t>6601 Capelle aan den IJssel s109 capelseweg kruising george hintzenweg</t>
  </si>
  <si>
    <t>4319 Delft voorhofdreef thv oversteek</t>
  </si>
  <si>
    <t>6607 Dordrecht mijlweg kruising fietspad over a16 ri n217</t>
  </si>
  <si>
    <t>6608 Dordrecht mijlweg kruising fietspad over a16 ri zwijndrecht</t>
  </si>
  <si>
    <t>6610 Dordrecht provincialeweg kruising toerit n3 randweg</t>
  </si>
  <si>
    <t>6611 Dordrecht provincialeweg kruising rechte zandweg</t>
  </si>
  <si>
    <t>6612 Dordrecht provincialeweg kruising vissersdijk beneden</t>
  </si>
  <si>
    <t>6614 Dordrecht laan der verenigde naties kruising karel doormanweg</t>
  </si>
  <si>
    <t>6653 Lansingerland n209 hoefweg kruising groendalseweg</t>
  </si>
  <si>
    <t>4320 Rijswijk schaapweg thv oversteek</t>
  </si>
  <si>
    <t>3329 Rotterdam s106 laan op zuid kruising vuurplaat</t>
  </si>
  <si>
    <t>6655 Westland n213 burgemeester elsenweg kruising middel broekweg ri poeldijk</t>
  </si>
  <si>
    <t>6652 Kaag en Braassem N207 Provinciale Weg kruising Dokter
 Stapenséastraat</t>
  </si>
  <si>
    <t>3985 Amsterdam S105 Burgemeester Röellstraat thv afslag
 Burgemeester Cramergracht</t>
  </si>
  <si>
    <t>6717 Alkmaar N9 Heilooër Tolweg kruising Kennemerstraatweg
 richting Haarlem</t>
  </si>
  <si>
    <t>6716 Alkmaar N9 Heilooër Tolweg kruising Kennemerstraatweg
 richting Egmond</t>
  </si>
  <si>
    <t>3307 Alkmaar N9 Heilooër Tolweg kruising Kennemerstraatweg
 richting Egmond</t>
  </si>
  <si>
    <t>paalnummer</t>
  </si>
  <si>
    <t>snelheidsboetes</t>
  </si>
  <si>
    <t>Paal</t>
  </si>
  <si>
    <t>Soort paal</t>
  </si>
  <si>
    <t>Flex</t>
  </si>
  <si>
    <t>Vast</t>
  </si>
  <si>
    <t>Den Haag</t>
  </si>
  <si>
    <t>toename aantal flitspalen</t>
  </si>
  <si>
    <t>per flex</t>
  </si>
  <si>
    <t>per vast</t>
  </si>
  <si>
    <t>gemiddeld</t>
  </si>
  <si>
    <t>verschil flex/vast</t>
  </si>
  <si>
    <t>aandeel flex</t>
  </si>
  <si>
    <t>811 palen</t>
  </si>
  <si>
    <t>eerste 8 maanden</t>
  </si>
  <si>
    <t>658 palen</t>
  </si>
  <si>
    <t>COUNTUNIQUE van PAALGEGEVENS</t>
  </si>
  <si>
    <t>flex</t>
  </si>
  <si>
    <t>vast</t>
  </si>
  <si>
    <t>4614 Groningen n360 rijksweg thv huisnummer 129a</t>
  </si>
  <si>
    <t>Bergen (L.)</t>
  </si>
  <si>
    <t>4601 Reimerswaal n289 oude rijksweg thv 10c</t>
  </si>
  <si>
    <t>4306 Apeldoorn a1 thv hmp 89,5 richting deventer</t>
  </si>
  <si>
    <t>Den Bosch</t>
  </si>
  <si>
    <t>Schouwen-Duivenland</t>
  </si>
  <si>
    <t>Hengelo</t>
  </si>
  <si>
    <t>3982 's-Gravenhage s105 erasmusweg thv fietsoversteek menno ter braakstraat</t>
  </si>
  <si>
    <t>Horst</t>
  </si>
  <si>
    <t>3978 Amsterdam postjesweg thv fietsoversteek</t>
  </si>
  <si>
    <t>3976 's-Gravenhage melis stokelaan thv huisnummers 1420/1436</t>
  </si>
  <si>
    <t>3973 Vlaardingen holysingel thv lichtmast 131</t>
  </si>
  <si>
    <t>3971 's-Gravenhage s106 moerweg thv lichtmast 33</t>
  </si>
  <si>
    <t>3923 Kaag en Braassem n207 provinciale weg kruising burgemeester bakhuizenlaan</t>
  </si>
  <si>
    <t>3922 Hoeksche Waard a29 haringvlietbrug rechts thv hmp 96.3</t>
  </si>
  <si>
    <t>3921 Hoeksche Waard a29 haringvlietbrug links thv hmp 96.5</t>
  </si>
  <si>
    <t>3903 Eindhoven professor holstlaan kruising antoon coolenlaan</t>
  </si>
  <si>
    <t>3902 Eindhoven karel de grotelaan kruising grieglaan</t>
  </si>
  <si>
    <t>3896 Deurne n270 langstraat thv hmp 28.7</t>
  </si>
  <si>
    <t>Ouder</t>
  </si>
  <si>
    <t>3895 Deurne n270 langstraat thv hmp 27.0</t>
  </si>
  <si>
    <t>3885 Maastricht bosscherweg thv perceel 41</t>
  </si>
  <si>
    <t>3882 Putten n303 harderwijkerstraat thv. perceel 71 thv hmp 14.7</t>
  </si>
  <si>
    <t>3862 Hoeksche Waard n217 kruising toerit a29 zierikzee</t>
  </si>
  <si>
    <t>3861 Hoeksche Waard n217 kruising vrouwe huisjesweg</t>
  </si>
  <si>
    <t>3860 Hoeksche Waard n217 kruising provincialeweg richting a29</t>
  </si>
  <si>
    <t>3859 Hoeksche Waard n217 kruising reedijk richting puttershoek</t>
  </si>
  <si>
    <t>3858 Hoeksche Waard n217 kruising reedijk richting a29</t>
  </si>
  <si>
    <t>3846 Katwijk n206 provincialeweg thv hmp 19.8</t>
  </si>
  <si>
    <t>3845 Waddinxveen n207 henegouwerweg thv hmp 24.1</t>
  </si>
  <si>
    <t>3835 Hilversum oostereind kruising arena</t>
  </si>
  <si>
    <t>3755 's-Gravenhage waldeck pyrmontkade ri scheveningen</t>
  </si>
  <si>
    <t>3754 's-Gravenhage koningin emmakade ri centrum</t>
  </si>
  <si>
    <t>3740 Heerlen n281 provinciale weg thv hmp 23.6</t>
  </si>
  <si>
    <t>3739 Heerlen n281 provinciale weg thv hmp 27.2</t>
  </si>
  <si>
    <t>3737 Apeldoorn n345 zuthpenseweg thv hmp 5.5</t>
  </si>
  <si>
    <t>3720 Gemert-Bakel n272 elsendorpseweg thv hmp 9.6</t>
  </si>
  <si>
    <t>3719 Gemert-Bakel n272 elsendorpseweg thv hmp 12.2</t>
  </si>
  <si>
    <t>3716 Gemert-Bakel n607 bakelsebrug thv hmp 2.0</t>
  </si>
  <si>
    <t>3710 Boxtel eindhovenseweg thv perceel 28</t>
  </si>
  <si>
    <t>3683 Papendrecht n3 randweg thv hmp 3.0 richting a15 thv hmp 1.1 richting a15</t>
  </si>
  <si>
    <t>3675 Capelle aan den IJssel capelseweg thv perceel 112</t>
  </si>
  <si>
    <t>3659 Delft prinses beatrixlaan thv kruising westlandseweg</t>
  </si>
  <si>
    <t>3655 Wijdemeren nieuw-loosdrechtsedijk thv perceel 225</t>
  </si>
  <si>
    <t>3649 Haarlemmermeer zwanenburgerdijk thv perceel 369</t>
  </si>
  <si>
    <t>3572 Kaag en Braassem n207 provinciale weg kruising dokter stapenséastraat</t>
  </si>
  <si>
    <t>3521 Helmond n270 europaweg kruising hortsedijk richting deurne</t>
  </si>
  <si>
    <t>3520 Helmond kanaaldijk zuid-west kruising engelseweg</t>
  </si>
  <si>
    <t>3519 Helmond heeklaan kruising kanaaldijk zuid-west</t>
  </si>
  <si>
    <t>3518 Helmond n270 europaweg kruising hortsedijk</t>
  </si>
  <si>
    <t>3517 Helmond n270 kasteel traverse kruising zuidende</t>
  </si>
  <si>
    <t>3515 Geldrop-Mierlo n614 mierloseweg kruising dwarsstraat</t>
  </si>
  <si>
    <t>3514 Geldrop-Mierlo mierloseweg kruising spoelstraat</t>
  </si>
  <si>
    <t>3512 Eindhoven onze lieve vrouwestraat kruising john f. kennedylaan</t>
  </si>
  <si>
    <t>3510 Eindhoven piuslaan kruising leenderweg</t>
  </si>
  <si>
    <t>3509 Eindhoven leenderweg kruising piuslaan</t>
  </si>
  <si>
    <t>3501 's-Hertogenbosch bruistensingel kruising hervensebaan</t>
  </si>
  <si>
    <t>3497 's-Hertogenbosch bruistensingel kruising balkweg</t>
  </si>
  <si>
    <t>3496 's-Hertogenbosch orthen kruising het wielsem</t>
  </si>
  <si>
    <t>3477 Albrandswaard n492 groene kruisweg kruising rivierweg richting a15</t>
  </si>
  <si>
    <t>3474 Albrandswaard n492 groene kruisweg kruising rivierweg richting poortugaal</t>
  </si>
  <si>
    <t>3465 Capelle aan den IJssel capelseweg kruising hoofdweg</t>
  </si>
  <si>
    <t>3463 Capelle aan den IJssel hoofdweg kruising capelseweg</t>
  </si>
  <si>
    <t>3462 Katwijk n206 ingenieur g. tjalmaweg kruising wassenaarseweg ri leiden</t>
  </si>
  <si>
    <t>3461 Katwijk n206 provincialeweg kruising wassenaarseweg richting rijnsburg</t>
  </si>
  <si>
    <t>3460 Alphen aan den Rijn n207 oostkanaalweg kruising oranje nassausingel</t>
  </si>
  <si>
    <t>3451 Westland n213 burgemeester elsenweg kruising middelbroekweg</t>
  </si>
  <si>
    <t>3450 Delft n470 kruithuisweg kr laan der verenigde naties ri pijnacker</t>
  </si>
  <si>
    <t>3449 Delft n470 kruithuisweg kr laan der verenigde naties ri schipluiden</t>
  </si>
  <si>
    <t>3448 Westland n213 burgemeester elsenweg kruising middelbroekweg ri maasdijk</t>
  </si>
  <si>
    <t>3445 's-Gravenhage van alkemadelaan kruising maurits de brauwweg</t>
  </si>
  <si>
    <t>3443 's-Gravenhage van alkemadelaan kruising ruychrocklaan</t>
  </si>
  <si>
    <t>3438 Amsterdam amsteldijk kruising berlagebrug</t>
  </si>
  <si>
    <t>3409 Zwolle n337 ijsselallee kruising ittersumallee richting wijhe</t>
  </si>
  <si>
    <t>3336 Utrecht kardinaal de jongweg kruising meester tripkade</t>
  </si>
  <si>
    <t>3335 Utrecht kardinaal de jongweg kruising antonius matthaeuslaan</t>
  </si>
  <si>
    <t>3314 Papendrecht burgemeester keijzerweg kruising kennedylaan</t>
  </si>
  <si>
    <t>3313 Papendrecht burgemeester keijzerweg kruising platanenlaan</t>
  </si>
  <si>
    <t>3299 Dordrecht provincialeweg kruising toerit n3 randweg</t>
  </si>
  <si>
    <t>3288 Dordrecht laan der verenigde naties kruising weeskinderendijk beneden</t>
  </si>
  <si>
    <t>3284 Nissewaard n218 groene kruisweg kruising oude singel richting spijkenisse</t>
  </si>
  <si>
    <t>3283 Nissewaard n218 groene kruisweg kruising malledijk</t>
  </si>
  <si>
    <t>3282 Nissewaard n218 groene kruisweg kruising hartelweg</t>
  </si>
  <si>
    <t>3281 Lansingerland n209 hoefweg kruising groendalseweg</t>
  </si>
  <si>
    <t>3280 Lansingerland n209 overbuurtseweg kruising heulslootweg</t>
  </si>
  <si>
    <t>3279 Nissewaard n218 groene kruisweg kruising oude singel richting heenvliet</t>
  </si>
  <si>
    <t>3278 Albrandswaard n492 groene kruisweg kruising hofhoek</t>
  </si>
  <si>
    <t>3267 Albrandswaard n492 groene kruisweg kruising zwaardijk thv hmp 3,5</t>
  </si>
  <si>
    <t>3266 Albrandswaard n492 groene kruisweg kruising schroeder van de kolklaan</t>
  </si>
  <si>
    <t>3265 Albrandswaard n492 groene kruisweg kruising f. van der poest clementlaan</t>
  </si>
  <si>
    <t>3260 Capelle aan den IJssel s109 capelseweg kruising george hintzenweg</t>
  </si>
  <si>
    <t>3259 Capelle aan den IJssel s109 capelseweg kruising lylantse baan</t>
  </si>
  <si>
    <t>3243 Gouda plaswijckweg kruising burgemeester van reenensingel</t>
  </si>
  <si>
    <t>3174 Helmond jan van brabantlaan kruising wesselmanlaan</t>
  </si>
  <si>
    <t>3173 Helmond wethouder van wellaan kruising bakelsedijk</t>
  </si>
  <si>
    <t>3171 Helmond n270 deurneseweg kruising rivierensingel</t>
  </si>
  <si>
    <t>3164 Helmond kanaaldijk noord west kruising julianalaan</t>
  </si>
  <si>
    <t>3163 Helmond julianalaan kruising kanaaldijk noord-west</t>
  </si>
  <si>
    <t>3162 Helmond julianalaan kruising aarle rixtelseweg</t>
  </si>
  <si>
    <t>3158 Geldrop-Mierlo gijzenrooiseweg kruising aragorn richting centrum</t>
  </si>
  <si>
    <t>3157 Geldrop-Mierlo gijzenrooiseweg kruising aragorn richting eindhoven</t>
  </si>
  <si>
    <t>3156 Geldrop-Mierlo gijzenrooiseweg kruising rielsedijk</t>
  </si>
  <si>
    <t>3153 Eindhoven anthony fokkerweg kruising cor gehrelslaan</t>
  </si>
  <si>
    <t>3150 Eindhoven hugo van der goeslaan kruising geldropseweg</t>
  </si>
  <si>
    <t>3149 Eindhoven boutenslaan kruising aalsterweg</t>
  </si>
  <si>
    <t>3143 Eindhoven limburglaan kruising beemdstraat</t>
  </si>
  <si>
    <t>3140 's-Hertogenbosch bruistensingel kruising de harendonkweg</t>
  </si>
  <si>
    <t>3138 's-Hertogenbosch hambakenweg kruising orthen</t>
  </si>
  <si>
    <t>3137 's-Hertogenbosch van grobbendoncklaan kruising graafseweg</t>
  </si>
  <si>
    <t>3131 's-Hertogenbosch zandzuigerstraat kruising ertveldweg</t>
  </si>
  <si>
    <t>3130 's-Hertogenbosch zandzuigerstraat kruising nelson mandelalaan</t>
  </si>
  <si>
    <t>3127 's-Hertogenbosch orthenseweg kruising vogelstraat</t>
  </si>
  <si>
    <t>3125 Oss hertogin johannasingel kruising kromstraat</t>
  </si>
  <si>
    <t>3092 Helmond n270 europaweg kruising brandevoortse dreef</t>
  </si>
  <si>
    <t>3087 Waalre n69 eindhovenseweg kruising burgemeester mollaan</t>
  </si>
  <si>
    <t>3079 Zwolle n337 ijsselallee kruising spoolderbergweg richting wijhe</t>
  </si>
  <si>
    <t>3075 's-Gravenhage s100 lekstraat thv perceel 91</t>
  </si>
  <si>
    <t>3065 Putten n303 voorthuizerstraat thv perceel 146</t>
  </si>
  <si>
    <t>3062 Meierijstad n616 veghelsedijk thv hmp 4.0</t>
  </si>
  <si>
    <t>3043 Leeuwarden dammelaan kruising luchtenrek</t>
  </si>
  <si>
    <t>3041 Leeuwarden dammelaan kruising wollegaast</t>
  </si>
  <si>
    <t>3032 Zeist n234 soestdijkerweg thv hmp 5.7</t>
  </si>
  <si>
    <t>3025 's-Hertogenbosch bruistensingel kruising zevenhontseweg richting rosmalen</t>
  </si>
  <si>
    <t>3024 's-Hertogenbosch bruistensingel kruising zevenhontseweg richting centrum</t>
  </si>
  <si>
    <t>3021 Alphen aan den Rijn n207 alphenseweg thv hmp 28.3</t>
  </si>
  <si>
    <t>eerste acht maanden</t>
  </si>
  <si>
    <t>provincie</t>
  </si>
  <si>
    <t>SUM van flexpalen 24</t>
  </si>
  <si>
    <t>SUM van  snelheidsboetes 24 flex</t>
  </si>
  <si>
    <t>SUM van flexpalen 23</t>
  </si>
  <si>
    <t>SUM van boetes 23 flex</t>
  </si>
  <si>
    <t>SUM van vaste Palen 24</t>
  </si>
  <si>
    <t>SUM van snelheidsboetes 24 vast</t>
  </si>
  <si>
    <t>SUM van vaste palen 23</t>
  </si>
  <si>
    <t>SUM van boetes 23 vast</t>
  </si>
  <si>
    <t>flex 24 per paal</t>
  </si>
  <si>
    <t>flex 23 per paal</t>
  </si>
  <si>
    <t>vast 24 per paal</t>
  </si>
  <si>
    <t>vast 23 per paal</t>
  </si>
  <si>
    <t>verschil flex</t>
  </si>
  <si>
    <t>verschil vast</t>
  </si>
  <si>
    <t>verschil flex (24 tov 23)</t>
  </si>
  <si>
    <t>SUM van  snelheidsboetes 24 flex + vast</t>
  </si>
  <si>
    <t>Sum aantal palen flex + vast</t>
  </si>
  <si>
    <t>alle flitsers</t>
  </si>
  <si>
    <t>binnen bebouwde kom</t>
  </si>
  <si>
    <t>gemiddelde sneleheid te hard (waar exact aangegeven)</t>
  </si>
  <si>
    <t>aandeel overtredingen meer dan 30/40 te hard</t>
  </si>
  <si>
    <t>overteding niet exact gemeten (meer dan 30/40)</t>
  </si>
  <si>
    <t>binnen</t>
  </si>
  <si>
    <t>buiten</t>
  </si>
  <si>
    <t>geen exacte snelheid</t>
  </si>
  <si>
    <t>aandeel binnen bebouwde kom</t>
  </si>
  <si>
    <t>Meppel</t>
  </si>
  <si>
    <t>Wormerland</t>
  </si>
  <si>
    <t>Buren</t>
  </si>
  <si>
    <t>Harlingen</t>
  </si>
  <si>
    <t>Texel</t>
  </si>
  <si>
    <t>Staphorst</t>
  </si>
  <si>
    <t>Laarbeek</t>
  </si>
  <si>
    <t>Valkenswaard</t>
  </si>
  <si>
    <t>Ameland</t>
  </si>
  <si>
    <t>Houten</t>
  </si>
  <si>
    <t>Edam-Volendam</t>
  </si>
  <si>
    <t>Waterland</t>
  </si>
  <si>
    <t>Duiven</t>
  </si>
  <si>
    <t>Rozendaal</t>
  </si>
  <si>
    <t>Coevorden</t>
  </si>
  <si>
    <t>Heusden</t>
  </si>
  <si>
    <t>Moerdijk</t>
  </si>
  <si>
    <t>Veenendaal</t>
  </si>
  <si>
    <t>Beesel</t>
  </si>
  <si>
    <t>Mook en Middelaar</t>
  </si>
  <si>
    <t>Simpelveld</t>
  </si>
  <si>
    <t>Oost Gelre</t>
  </si>
  <si>
    <t>Eijsden-Margraten</t>
  </si>
  <si>
    <t>Heemskerk</t>
  </si>
  <si>
    <t>Eersel</t>
  </si>
  <si>
    <t>Doetinchem</t>
  </si>
  <si>
    <t>Loon op Zand</t>
  </si>
  <si>
    <t>Gilze en Rijen</t>
  </si>
  <si>
    <t>Winterswijk</t>
  </si>
  <si>
    <t>Landsmeer</t>
  </si>
  <si>
    <t>Hilvarenbeek</t>
  </si>
  <si>
    <t>Enkhuizen</t>
  </si>
  <si>
    <t>Zandvoort</t>
  </si>
  <si>
    <t>Best</t>
  </si>
  <si>
    <t>Aa en Hunze</t>
  </si>
  <si>
    <t>Borne</t>
  </si>
  <si>
    <t>Borsele</t>
  </si>
  <si>
    <t>Zundert</t>
  </si>
  <si>
    <t>Altena</t>
  </si>
  <si>
    <t>Neder-Betuwe</t>
  </si>
  <si>
    <t>Overbetuwe</t>
  </si>
  <si>
    <t>Meerssen</t>
  </si>
  <si>
    <t>Eemnes</t>
  </si>
  <si>
    <t>Renswoude</t>
  </si>
  <si>
    <t>Elburg</t>
  </si>
  <si>
    <t>Stede Broec</t>
  </si>
  <si>
    <t>De Wolden</t>
  </si>
  <si>
    <t>Steenbergen</t>
  </si>
  <si>
    <t>Losser</t>
  </si>
  <si>
    <t>Heerenveen</t>
  </si>
  <si>
    <t>Bunnik</t>
  </si>
  <si>
    <t>Dantumadiel</t>
  </si>
  <si>
    <t>Westerveld</t>
  </si>
  <si>
    <t>Land van Cuijk</t>
  </si>
  <si>
    <t>Krimpen aan den IJssel</t>
  </si>
  <si>
    <t>Uithoorn</t>
  </si>
  <si>
    <t>Etten-Leur</t>
  </si>
  <si>
    <t>Tubbergen</t>
  </si>
  <si>
    <t>Drechterland</t>
  </si>
  <si>
    <t>Gooise Meren</t>
  </si>
  <si>
    <t>Rijssen-Holten</t>
  </si>
  <si>
    <t>Maasdriel</t>
  </si>
  <si>
    <t>Oude IJsselstreek</t>
  </si>
  <si>
    <t>Halderberge</t>
  </si>
  <si>
    <t>Heiloo</t>
  </si>
  <si>
    <t>Heeze-Leende</t>
  </si>
  <si>
    <t>Renkum</t>
  </si>
  <si>
    <t>Voerendaal</t>
  </si>
  <si>
    <t>Koggenland</t>
  </si>
  <si>
    <t>Hattem</t>
  </si>
  <si>
    <t>Eemsdelta</t>
  </si>
  <si>
    <t>Son en Breugel</t>
  </si>
  <si>
    <t>Dongen</t>
  </si>
  <si>
    <t>Nederland</t>
  </si>
  <si>
    <t>Heerde</t>
  </si>
  <si>
    <t>Midden-Drenthe</t>
  </si>
  <si>
    <t>Montferland</t>
  </si>
  <si>
    <t>Wijchen</t>
  </si>
  <si>
    <t>Oirschot</t>
  </si>
  <si>
    <t>Geertruidenberg</t>
  </si>
  <si>
    <t>Rucphen</t>
  </si>
  <si>
    <t>Bernheze</t>
  </si>
  <si>
    <t>Cranendonck</t>
  </si>
  <si>
    <t>Pekela</t>
  </si>
  <si>
    <t>Roerdalen</t>
  </si>
  <si>
    <t>Velsen</t>
  </si>
  <si>
    <t>Oostzaan</t>
  </si>
  <si>
    <t>Beuningen</t>
  </si>
  <si>
    <t>Tytsjerksteradiel</t>
  </si>
  <si>
    <t>Aalten</t>
  </si>
  <si>
    <t>Medemblik</t>
  </si>
  <si>
    <t>Castricum</t>
  </si>
  <si>
    <t>De Fryske Marren</t>
  </si>
  <si>
    <t>Echt-Susteren</t>
  </si>
  <si>
    <t>Woensdrecht</t>
  </si>
  <si>
    <t>Uitgeest</t>
  </si>
  <si>
    <t>Haaksbergen</t>
  </si>
  <si>
    <t>Waalwijk</t>
  </si>
  <si>
    <t>Hof van Twente</t>
  </si>
  <si>
    <t>Boekel</t>
  </si>
  <si>
    <t>Blaricum</t>
  </si>
  <si>
    <t>Dinkelland</t>
  </si>
  <si>
    <t>Beverwijk</t>
  </si>
  <si>
    <t>Hollands Kroon</t>
  </si>
  <si>
    <t>Vaals</t>
  </si>
  <si>
    <t>Dijk en Waard</t>
  </si>
  <si>
    <t>Twenterand</t>
  </si>
  <si>
    <t>Kapelle</t>
  </si>
  <si>
    <t>Valkenburg aan de Geul</t>
  </si>
  <si>
    <t>Maassluis</t>
  </si>
  <si>
    <t>Epe</t>
  </si>
  <si>
    <t>Hardinxveld-Giessendam</t>
  </si>
  <si>
    <t>Scherpenzeel</t>
  </si>
  <si>
    <t>Sint-Michielsgestel</t>
  </si>
  <si>
    <t>Dalfsen</t>
  </si>
  <si>
    <t>West Maas en Waal</t>
  </si>
  <si>
    <t>Venray</t>
  </si>
  <si>
    <t>Veldhoven</t>
  </si>
  <si>
    <t>Brunssum</t>
  </si>
  <si>
    <t>Bergeijk</t>
  </si>
  <si>
    <t>Sliedrecht</t>
  </si>
  <si>
    <t>Oldambt</t>
  </si>
  <si>
    <t>Druten</t>
  </si>
  <si>
    <t>Berkelland</t>
  </si>
  <si>
    <t>Noardeast-Fryslân</t>
  </si>
  <si>
    <t>Noord-Beveland</t>
  </si>
  <si>
    <t>Gorinchem</t>
  </si>
  <si>
    <t>Alblasserdam</t>
  </si>
  <si>
    <t>Asten</t>
  </si>
  <si>
    <t>Stadskanaal</t>
  </si>
  <si>
    <t>Zwartewaterland</t>
  </si>
  <si>
    <t>Berg en Dal</t>
  </si>
  <si>
    <t>Reusel-De Mierden</t>
  </si>
  <si>
    <t>Súdwest-Fryslân</t>
  </si>
  <si>
    <t>Bergen (NH)</t>
  </si>
  <si>
    <t>Goirle</t>
  </si>
  <si>
    <t>Lochem</t>
  </si>
  <si>
    <t>Tiel</t>
  </si>
  <si>
    <t>Molenlanden</t>
  </si>
  <si>
    <t>Bronckhorst</t>
  </si>
  <si>
    <t>Montfoort</t>
  </si>
  <si>
    <t>Wijk bij Duurstede</t>
  </si>
  <si>
    <t>Steenwijkerland</t>
  </si>
  <si>
    <t>Zuidplas</t>
  </si>
  <si>
    <t>Heumen</t>
  </si>
  <si>
    <t>Ermelo</t>
  </si>
  <si>
    <t>Teylingen</t>
  </si>
  <si>
    <t>Baarle-Nassau</t>
  </si>
  <si>
    <t>Barendrecht</t>
  </si>
  <si>
    <t>Ooststellingwerf</t>
  </si>
  <si>
    <t>Oudewater</t>
  </si>
  <si>
    <t>Veendam</t>
  </si>
  <si>
    <t>Opmeer</t>
  </si>
  <si>
    <t>Alphen-Chaam</t>
  </si>
  <si>
    <t>Hellendoorn</t>
  </si>
  <si>
    <t>Weststellingwerf</t>
  </si>
  <si>
    <t>Terneuzen</t>
  </si>
  <si>
    <t>Hillegom</t>
  </si>
  <si>
    <t>Doesburg</t>
  </si>
  <si>
    <t>Ommen</t>
  </si>
  <si>
    <t>Olst-Wijhe</t>
  </si>
  <si>
    <t>Opsterland</t>
  </si>
  <si>
    <t>Bunschoten</t>
  </si>
  <si>
    <t>Hendrik-Ido-Ambacht</t>
  </si>
  <si>
    <t>Oegstgeest</t>
  </si>
  <si>
    <t>Zwijndrecht</t>
  </si>
  <si>
    <t>Terschelling</t>
  </si>
  <si>
    <t>Schiedam</t>
  </si>
  <si>
    <t>Zutphen</t>
  </si>
  <si>
    <t>Bodegraven-Reeuwijk</t>
  </si>
  <si>
    <t>Schagen</t>
  </si>
  <si>
    <t>Wageningen</t>
  </si>
  <si>
    <t>Midden-Delfland</t>
  </si>
  <si>
    <t>Woudenberg</t>
  </si>
  <si>
    <t>Brummen</t>
  </si>
  <si>
    <t>Urk</t>
  </si>
  <si>
    <t>Nieuwkoop</t>
  </si>
  <si>
    <t>Raalte</t>
  </si>
  <si>
    <t>Krimpenerwaard</t>
  </si>
  <si>
    <t>snelheid</t>
  </si>
  <si>
    <t>Exact doorgegeven overtredingen</t>
  </si>
  <si>
    <t>2024 tm aug</t>
  </si>
  <si>
    <t>2023 tm aug</t>
  </si>
  <si>
    <t>rtovincie</t>
  </si>
  <si>
    <t>aantal palen</t>
  </si>
  <si>
    <t>verschil boetes</t>
  </si>
  <si>
    <t xml:space="preserve"> snelheidsboetes 24 flex</t>
  </si>
  <si>
    <t>flexpalen 24</t>
  </si>
  <si>
    <t>per flexpaal</t>
  </si>
  <si>
    <t>snelheidsboetes 24 vast</t>
  </si>
  <si>
    <t>vaste Palen 24</t>
  </si>
  <si>
    <t>Snelheidsboetes flits</t>
  </si>
  <si>
    <t>Palen tot 24</t>
  </si>
  <si>
    <t>alle palen</t>
  </si>
  <si>
    <t>flexpalen 23</t>
  </si>
  <si>
    <t>boetes 23 flex</t>
  </si>
  <si>
    <t>vaste palen 23</t>
  </si>
  <si>
    <t>boetes 23 vast</t>
  </si>
  <si>
    <t>palen</t>
  </si>
  <si>
    <t>boetes</t>
  </si>
  <si>
    <t>verschil flexpalen</t>
  </si>
  <si>
    <t>verschil totaal</t>
  </si>
  <si>
    <t>totaal</t>
  </si>
  <si>
    <t>Locatie trajectcontrole</t>
  </si>
  <si>
    <t>Overtredingen t1 2024</t>
  </si>
  <si>
    <t>Overtredingen T2 2024</t>
  </si>
  <si>
    <t>2024 tot en met augustus</t>
  </si>
  <si>
    <t>2024 tov heel 2023</t>
  </si>
  <si>
    <t>Wahv-overtredingen 2023</t>
  </si>
  <si>
    <t>A2 Amsterdam – Utrecht (beide richtingen)</t>
  </si>
  <si>
    <t>A2 Maastricht (beide richtingen)</t>
  </si>
  <si>
    <t>A4 Hoofddorp-Nieuw Vennep</t>
  </si>
  <si>
    <t>A4 bij Leidschendam (beide richtingen)</t>
  </si>
  <si>
    <t>A10 bij Amsterdam ring west (beide richtingen)</t>
  </si>
  <si>
    <t>A12 Den Haag –Voorburg (beide richtingen)</t>
  </si>
  <si>
    <t>A12 Utrecht</t>
  </si>
  <si>
    <t>A13 bij Rotterdam (beide richtingen)</t>
  </si>
  <si>
    <t>A20 bij Rotterdam (beide richtingen)</t>
  </si>
  <si>
    <t>A58 Bergen op Zoom – Roosendaal (beide richtingen)</t>
  </si>
  <si>
    <t>Westerscheldetunnel</t>
  </si>
  <si>
    <t>N230 Lageweide – Overvecht (beide richtingen)</t>
  </si>
  <si>
    <t>N351 Oldeberkoop – Nijeholtpade (beide richtingen)</t>
  </si>
  <si>
    <t>N381 Drachten – Donkerbroek (beide richtingen)</t>
  </si>
  <si>
    <t>N414 Eembrugge – Bunschoten (beide richtingen)</t>
  </si>
  <si>
    <t>N706 Almere Hout - N302 (beide richtingen)</t>
  </si>
  <si>
    <t>N201 Legmeerdijk – Zijdelweg (beide richtingen)</t>
  </si>
  <si>
    <t>N205 Schipholweg – Kruisweg (beide richtingen)</t>
  </si>
  <si>
    <t>N333 Blokzijl – Steenwijk (beide richtingen)</t>
  </si>
  <si>
    <t>N787 Eerbeek – Brummen (beide richtingen)</t>
  </si>
  <si>
    <t>N9 Burgervlotbrug - St Maartensvlotbrug (beide richtingen)</t>
  </si>
  <si>
    <t>N11 Leiden - Alphen aan den Rijn (beide richtingen)</t>
  </si>
  <si>
    <t>N275 Koningslust – Nederweert (beide richtingen)</t>
  </si>
  <si>
    <t>N564 Kazerneweg – Havenweg (beide richtingen)</t>
  </si>
  <si>
    <t>N277 Vredepeel – Ysselsteyn (beide richtingen)</t>
  </si>
  <si>
    <t>N270 Ysselsteyn – Venray (beide richtingen)</t>
  </si>
  <si>
    <t>N253 St Anna ter Muiden – Heileweg (beide richtingen)</t>
  </si>
  <si>
    <t>N260 Rugdijk – Stokhasseltlaan (beide richtingen)</t>
  </si>
  <si>
    <t>N256 Colijnsplaat – Zierikzee (beide richtingen)</t>
  </si>
  <si>
    <t>N639 Baarle-Nassau – Chaam (beide richtingen)</t>
  </si>
  <si>
    <t>N325 Westervoortsedijk – Huissen (beide richtingen)</t>
  </si>
  <si>
    <t>Totaal 1e tertiaal 2024:</t>
  </si>
  <si>
    <t>Totaal 2023</t>
  </si>
  <si>
    <t>Totaal 2022</t>
  </si>
  <si>
    <t>Paalnr Gemeente Locatie</t>
  </si>
  <si>
    <t>Aantal</t>
  </si>
  <si>
    <t>Plaats</t>
  </si>
  <si>
    <t>2024 - 1</t>
  </si>
  <si>
    <t>2024 1+2</t>
  </si>
  <si>
    <t>verschil 23-24</t>
  </si>
  <si>
    <t>aantal locaties</t>
  </si>
  <si>
    <t>verschil</t>
  </si>
  <si>
    <t>per locatie</t>
  </si>
  <si>
    <t>Total</t>
  </si>
  <si>
    <t>2024 tm/ aug</t>
  </si>
  <si>
    <t>n.v.t.</t>
  </si>
  <si>
    <t>Totaal flex 2023</t>
  </si>
  <si>
    <t>aandeel alle overtredingen</t>
  </si>
  <si>
    <t>aandeel niet exact</t>
  </si>
  <si>
    <t>Alle flitspaal</t>
  </si>
  <si>
    <t>Aandeel alle flitspaal</t>
  </si>
  <si>
    <t>Flexboetes</t>
  </si>
  <si>
    <t>flex aandeel van alle boetes</t>
  </si>
  <si>
    <t>Flex aandeel van de flitspaalboetes</t>
  </si>
  <si>
    <t>Trajectcontrole</t>
  </si>
  <si>
    <t>Aandeel flitspaal en traject</t>
  </si>
  <si>
    <t>Aandeel geen flitspaal of traject</t>
  </si>
  <si>
    <t>SUM of AANTAL</t>
  </si>
  <si>
    <t>(leeg)</t>
  </si>
  <si>
    <t/>
  </si>
  <si>
    <t>(Meerdere items)</t>
  </si>
  <si>
    <t>SUM of flexpalen 24</t>
  </si>
  <si>
    <t>SUM of  snelheidsboetes 24 flex</t>
  </si>
  <si>
    <t>SUM of flexpalen 23</t>
  </si>
  <si>
    <t>SUM of boetes 23 flex</t>
  </si>
  <si>
    <t>SUM of vaste Palen 24</t>
  </si>
  <si>
    <t>SUM of snelheidsboetes 24 vast</t>
  </si>
  <si>
    <t>SUM of vaste palen 23</t>
  </si>
  <si>
    <t>SUM of boetes 23 vast</t>
  </si>
  <si>
    <t>Totaal SUM of snelheidsboetes</t>
  </si>
  <si>
    <t>Totaal COUNTA of Paal</t>
  </si>
  <si>
    <t>SUM of snelheidsboetes</t>
  </si>
  <si>
    <t>COUNTA of Paal</t>
  </si>
  <si>
    <t>Gemiddlelde snelheid Exact doorgegeven overtredingen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</si>
</sst>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\ mm"/>
    <numFmt numFmtId="165" formatCode="0.0"/>
    <numFmt numFmtId="167" formatCode="yyyy\-m"/>
  </numFmts>
  <fonts count="28">
    <font>
      <sz val="10"/>
      <color rgb="FF000000"/>
      <name val="Arial"/>
      <scheme val="minor"/>
    </font>
    <font>
      <b/>
      <sz val="12"/>
      <color rgb="FF3D3D3D"/>
      <name val="Sans"/>
    </font>
    <font>
      <sz val="10"/>
      <color theme="1"/>
      <name val="Arial"/>
      <family val="2"/>
      <scheme val="minor"/>
    </font>
    <font>
      <b/>
      <sz val="12"/>
      <color rgb="FF3D3D3D"/>
      <name val="Arial"/>
      <family val="2"/>
    </font>
    <font>
      <b/>
      <sz val="13"/>
      <color rgb="FF3D3D3D"/>
      <name val="Sans"/>
    </font>
    <font>
      <sz val="12"/>
      <color rgb="FF3D3D3D"/>
      <name val="Sans"/>
    </font>
    <font>
      <sz val="10"/>
      <name val="Arial"/>
      <family val="2"/>
    </font>
    <font>
      <b/>
      <sz val="7"/>
      <color rgb="FFFFFFFF"/>
      <name val="&quot;Liberation Sans Narrow&quot;"/>
    </font>
    <font>
      <sz val="12"/>
      <color rgb="FF3D3D3D"/>
      <name val="Arial"/>
      <family val="2"/>
    </font>
    <font>
      <sz val="9"/>
      <color rgb="FF1F1F1F"/>
      <name val="&quot;Google Sans&quot;"/>
    </font>
    <font>
      <sz val="11"/>
      <color rgb="FF1F1F1F"/>
      <name val="&quot;Google Sans&quot;"/>
    </font>
    <font>
      <b/>
      <sz val="13"/>
      <color rgb="FF3D3D3D"/>
      <name val="Arial"/>
      <family val="2"/>
    </font>
    <font>
      <sz val="10"/>
      <color rgb="FF000000"/>
      <name val="&quot;Times New Roman&quot;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9"/>
      <color rgb="FF000000"/>
      <name val="&quot;Google Sans Mono&quot;"/>
    </font>
    <font>
      <b/>
      <sz val="10"/>
      <color theme="1"/>
      <name val="Arial"/>
      <family val="2"/>
      <scheme val="minor"/>
    </font>
    <font>
      <sz val="10"/>
      <color rgb="FFFFFFFF"/>
      <name val="Arial"/>
      <family val="2"/>
      <scheme val="minor"/>
    </font>
    <font>
      <sz val="10"/>
      <color rgb="FFFFFFFF"/>
      <name val="Arial"/>
      <family val="2"/>
    </font>
    <font>
      <b/>
      <sz val="7"/>
      <color rgb="FFFFFFFF"/>
      <name val="Arial"/>
      <family val="2"/>
    </font>
    <font>
      <b/>
      <sz val="11"/>
      <color theme="1"/>
      <name val="&quot;Segoe UI&quot;"/>
    </font>
    <font>
      <b/>
      <sz val="10"/>
      <color rgb="FFFFFFFF"/>
      <name val="Arial"/>
      <family val="2"/>
      <scheme val="minor"/>
    </font>
    <font>
      <b/>
      <sz val="10"/>
      <color rgb="FF333333"/>
      <name val="&quot;Segoe UI&quot;"/>
    </font>
    <font>
      <b/>
      <sz val="10"/>
      <color rgb="FF333333"/>
      <name val="Segoe UI"/>
    </font>
    <font>
      <sz val="10"/>
      <color rgb="FF333333"/>
      <name val="&quot;Segoe UI&quot;"/>
    </font>
    <font>
      <sz val="10"/>
      <color rgb="FF333333"/>
      <name val="Arial"/>
      <family val="2"/>
    </font>
    <font>
      <sz val="10"/>
      <color rgb="FF000000"/>
      <name val="Arial"/>
      <family val="2"/>
      <scheme val="minor"/>
    </font>
    <font>
      <b/>
      <sz val="10"/>
      <color rgb="FF000000"/>
      <name val="Arial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E3DCE7"/>
        <bgColor rgb="FFE3DCE7"/>
      </patternFill>
    </fill>
    <fill>
      <patternFill patternType="solid">
        <fgColor rgb="FF8FC9E7"/>
        <bgColor rgb="FF8FC9E7"/>
      </patternFill>
    </fill>
    <fill>
      <patternFill patternType="solid">
        <fgColor rgb="FFFFFFFF"/>
        <bgColor rgb="FFFFFFFF"/>
      </patternFill>
    </fill>
    <fill>
      <patternFill patternType="solid">
        <fgColor rgb="FFFFF2CC"/>
        <bgColor rgb="FFFFF2CC"/>
      </patternFill>
    </fill>
    <fill>
      <patternFill patternType="solid">
        <fgColor rgb="FFFFFF00"/>
        <bgColor rgb="FFFFFF00"/>
      </patternFill>
    </fill>
    <fill>
      <patternFill patternType="solid">
        <fgColor rgb="FF000000"/>
        <bgColor rgb="FF000000"/>
      </patternFill>
    </fill>
    <fill>
      <patternFill patternType="solid">
        <fgColor rgb="FFDFE4EC"/>
        <bgColor rgb="FFDFE4EC"/>
      </patternFill>
    </fill>
  </fills>
  <borders count="31">
    <border>
      <left/>
      <right/>
      <top/>
      <bottom/>
      <diagonal/>
    </border>
    <border>
      <left/>
      <right style="thin">
        <color rgb="FFB4B4B4"/>
      </right>
      <top/>
      <bottom style="thin">
        <color rgb="FFB4B4B4"/>
      </bottom>
      <diagonal/>
    </border>
    <border>
      <left style="thin">
        <color rgb="FFB4B4B4"/>
      </left>
      <right style="thin">
        <color rgb="FFB4B4B4"/>
      </right>
      <top/>
      <bottom style="thin">
        <color rgb="FFB4B4B4"/>
      </bottom>
      <diagonal/>
    </border>
    <border>
      <left style="thin">
        <color rgb="FFB4B4B4"/>
      </left>
      <right/>
      <top/>
      <bottom style="thin">
        <color rgb="FFB4B4B4"/>
      </bottom>
      <diagonal/>
    </border>
    <border>
      <left/>
      <right style="thin">
        <color rgb="FFB4B4B4"/>
      </right>
      <top style="thin">
        <color rgb="FFB4B4B4"/>
      </top>
      <bottom/>
      <diagonal/>
    </border>
    <border>
      <left style="thin">
        <color rgb="FFB4B4B4"/>
      </left>
      <right style="thin">
        <color rgb="FFB4B4B4"/>
      </right>
      <top style="thin">
        <color rgb="FFB4B4B4"/>
      </top>
      <bottom style="thin">
        <color rgb="FFB4B4B4"/>
      </bottom>
      <diagonal/>
    </border>
    <border>
      <left style="thin">
        <color rgb="FFB4B4B4"/>
      </left>
      <right/>
      <top style="thin">
        <color rgb="FFB4B4B4"/>
      </top>
      <bottom style="thin">
        <color rgb="FFB4B4B4"/>
      </bottom>
      <diagonal/>
    </border>
    <border>
      <left/>
      <right style="thin">
        <color rgb="FFB4B4B4"/>
      </right>
      <top style="thin">
        <color rgb="FFB4B4B4"/>
      </top>
      <bottom style="thin">
        <color rgb="FFB4B4B4"/>
      </bottom>
      <diagonal/>
    </border>
    <border>
      <left/>
      <right/>
      <top style="thin">
        <color rgb="FFB4B4B4"/>
      </top>
      <bottom/>
      <diagonal/>
    </border>
    <border>
      <left style="thin">
        <color rgb="FFB4B4B4"/>
      </left>
      <right/>
      <top style="thin">
        <color rgb="FFB4B4B4"/>
      </top>
      <bottom/>
      <diagonal/>
    </border>
    <border>
      <left/>
      <right/>
      <top/>
      <bottom style="thick">
        <color rgb="FF8093B3"/>
      </bottom>
      <diagonal/>
    </border>
    <border>
      <left/>
      <right/>
      <top style="double">
        <color rgb="FF000000"/>
      </top>
      <bottom/>
      <diagonal/>
    </border>
    <border>
      <left style="thin">
        <color rgb="FFB4B4B4"/>
      </left>
      <right style="thin">
        <color rgb="FFB4B4B4"/>
      </right>
      <top style="thin">
        <color rgb="FFB4B4B4"/>
      </top>
      <bottom/>
      <diagonal/>
    </border>
    <border>
      <left/>
      <right/>
      <top/>
      <bottom style="thin">
        <color rgb="FFD2D2D2"/>
      </bottom>
      <diagonal/>
    </border>
    <border>
      <left style="thin">
        <color rgb="FF999999"/>
      </left>
      <right/>
      <top style="thin">
        <color rgb="FF999999"/>
      </top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/>
      <diagonal/>
    </border>
    <border>
      <left style="thin">
        <color rgb="FF999999"/>
      </left>
      <right/>
      <top/>
      <bottom/>
      <diagonal/>
    </border>
    <border>
      <left style="thin">
        <color rgb="FF999999"/>
      </left>
      <right style="thin">
        <color rgb="FF999999"/>
      </right>
      <top/>
      <bottom/>
      <diagonal/>
    </border>
    <border>
      <left style="thin">
        <color rgb="FF999999"/>
      </left>
      <right/>
      <top style="thin">
        <color rgb="FF999999"/>
      </top>
      <bottom style="thin">
        <color rgb="FF999999"/>
      </bottom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indexed="65"/>
      </left>
      <right style="thin">
        <color rgb="FF999999"/>
      </right>
      <top style="thin">
        <color rgb="FF999999"/>
      </top>
      <bottom/>
      <diagonal/>
    </border>
    <border>
      <left style="thin">
        <color indexed="65"/>
      </left>
      <right/>
      <top style="thin">
        <color rgb="FF999999"/>
      </top>
      <bottom/>
      <diagonal/>
    </border>
    <border>
      <left/>
      <right/>
      <top style="thin">
        <color rgb="FF999999"/>
      </top>
      <bottom/>
      <diagonal/>
    </border>
    <border>
      <left/>
      <right/>
      <top style="thin">
        <color rgb="FF999999"/>
      </top>
      <bottom style="thin">
        <color rgb="FF999999"/>
      </bottom>
      <diagonal/>
    </border>
    <border>
      <left style="thin">
        <color rgb="FF999999"/>
      </left>
      <right/>
      <top style="thin">
        <color indexed="65"/>
      </top>
      <bottom/>
      <diagonal/>
    </border>
    <border>
      <left style="thin">
        <color rgb="FF999999"/>
      </left>
      <right style="thin">
        <color rgb="FF999999"/>
      </right>
      <top style="thin">
        <color indexed="65"/>
      </top>
      <bottom/>
      <diagonal/>
    </border>
    <border>
      <left/>
      <right style="thin">
        <color rgb="FF999999"/>
      </right>
      <top style="thin">
        <color rgb="FF999999"/>
      </top>
      <bottom/>
      <diagonal/>
    </border>
    <border>
      <left/>
      <right style="thin">
        <color rgb="FF999999"/>
      </right>
      <top/>
      <bottom/>
      <diagonal/>
    </border>
    <border>
      <left style="thin">
        <color rgb="FF999999"/>
      </left>
      <right/>
      <top/>
      <bottom style="thin">
        <color rgb="FF999999"/>
      </bottom>
      <diagonal/>
    </border>
    <border>
      <left/>
      <right/>
      <top/>
      <bottom style="thin">
        <color rgb="FF999999"/>
      </bottom>
      <diagonal/>
    </border>
    <border>
      <left/>
      <right style="thin">
        <color rgb="FF999999"/>
      </right>
      <top/>
      <bottom style="thin">
        <color rgb="FF999999"/>
      </bottom>
      <diagonal/>
    </border>
  </borders>
  <cellStyleXfs count="1">
    <xf numFmtId="0" fontId="0" fillId="0" borderId="0"/>
  </cellStyleXfs>
  <cellXfs count="117">
    <xf numFmtId="0" fontId="0" fillId="0" borderId="0" xfId="0"/>
    <xf numFmtId="0" fontId="1" fillId="2" borderId="1" xfId="0" applyFont="1" applyFill="1" applyBorder="1" applyAlignment="1">
      <alignment horizontal="left" vertical="top"/>
    </xf>
    <xf numFmtId="0" fontId="1" fillId="2" borderId="2" xfId="0" applyFont="1" applyFill="1" applyBorder="1" applyAlignment="1">
      <alignment horizontal="left" vertical="top"/>
    </xf>
    <xf numFmtId="0" fontId="1" fillId="2" borderId="3" xfId="0" applyFont="1" applyFill="1" applyBorder="1" applyAlignment="1">
      <alignment horizontal="left" vertical="top"/>
    </xf>
    <xf numFmtId="0" fontId="2" fillId="0" borderId="0" xfId="0" applyFont="1"/>
    <xf numFmtId="0" fontId="3" fillId="2" borderId="1" xfId="0" applyFont="1" applyFill="1" applyBorder="1" applyAlignment="1">
      <alignment horizontal="left" vertical="top"/>
    </xf>
    <xf numFmtId="0" fontId="4" fillId="0" borderId="4" xfId="0" applyFont="1" applyBorder="1" applyAlignment="1">
      <alignment horizontal="left" vertical="top"/>
    </xf>
    <xf numFmtId="0" fontId="5" fillId="0" borderId="5" xfId="0" applyFont="1" applyBorder="1" applyAlignment="1">
      <alignment horizontal="left" vertical="top"/>
    </xf>
    <xf numFmtId="3" fontId="5" fillId="0" borderId="6" xfId="0" applyNumberFormat="1" applyFont="1" applyBorder="1" applyAlignment="1">
      <alignment horizontal="left" vertical="top"/>
    </xf>
    <xf numFmtId="0" fontId="5" fillId="0" borderId="7" xfId="0" applyFont="1" applyBorder="1" applyAlignment="1">
      <alignment horizontal="left" vertical="top"/>
    </xf>
    <xf numFmtId="0" fontId="5" fillId="0" borderId="6" xfId="0" applyFont="1" applyBorder="1" applyAlignment="1">
      <alignment horizontal="left" vertical="top"/>
    </xf>
    <xf numFmtId="0" fontId="4" fillId="0" borderId="7" xfId="0" applyFont="1" applyBorder="1" applyAlignment="1">
      <alignment horizontal="left" vertical="top"/>
    </xf>
    <xf numFmtId="3" fontId="4" fillId="0" borderId="6" xfId="0" applyNumberFormat="1" applyFont="1" applyBorder="1" applyAlignment="1">
      <alignment horizontal="left" vertical="top"/>
    </xf>
    <xf numFmtId="3" fontId="2" fillId="0" borderId="0" xfId="0" applyNumberFormat="1" applyFont="1"/>
    <xf numFmtId="0" fontId="9" fillId="0" borderId="0" xfId="0" quotePrefix="1" applyFont="1"/>
    <xf numFmtId="0" fontId="10" fillId="0" borderId="0" xfId="0" quotePrefix="1" applyFont="1"/>
    <xf numFmtId="0" fontId="8" fillId="0" borderId="7" xfId="0" applyFont="1" applyBorder="1" applyAlignment="1">
      <alignment horizontal="left" vertical="top"/>
    </xf>
    <xf numFmtId="0" fontId="10" fillId="0" borderId="0" xfId="0" applyFont="1"/>
    <xf numFmtId="3" fontId="4" fillId="0" borderId="9" xfId="0" applyNumberFormat="1" applyFont="1" applyBorder="1" applyAlignment="1">
      <alignment horizontal="left" vertical="top"/>
    </xf>
    <xf numFmtId="0" fontId="15" fillId="4" borderId="0" xfId="0" applyFont="1" applyFill="1"/>
    <xf numFmtId="10" fontId="2" fillId="0" borderId="0" xfId="0" applyNumberFormat="1" applyFont="1"/>
    <xf numFmtId="1" fontId="2" fillId="0" borderId="0" xfId="0" applyNumberFormat="1" applyFont="1"/>
    <xf numFmtId="0" fontId="10" fillId="4" borderId="0" xfId="0" applyFont="1" applyFill="1"/>
    <xf numFmtId="0" fontId="2" fillId="0" borderId="0" xfId="0" applyFont="1" applyAlignment="1">
      <alignment wrapText="1"/>
    </xf>
    <xf numFmtId="3" fontId="2" fillId="0" borderId="0" xfId="0" applyNumberFormat="1" applyFont="1" applyAlignment="1">
      <alignment wrapText="1"/>
    </xf>
    <xf numFmtId="0" fontId="2" fillId="5" borderId="0" xfId="0" applyFont="1" applyFill="1" applyAlignment="1">
      <alignment wrapText="1"/>
    </xf>
    <xf numFmtId="10" fontId="2" fillId="0" borderId="0" xfId="0" applyNumberFormat="1" applyFont="1" applyAlignment="1">
      <alignment wrapText="1"/>
    </xf>
    <xf numFmtId="10" fontId="2" fillId="5" borderId="0" xfId="0" applyNumberFormat="1" applyFont="1" applyFill="1"/>
    <xf numFmtId="165" fontId="2" fillId="0" borderId="0" xfId="0" applyNumberFormat="1" applyFont="1"/>
    <xf numFmtId="0" fontId="2" fillId="6" borderId="0" xfId="0" applyFont="1" applyFill="1" applyAlignment="1">
      <alignment wrapText="1"/>
    </xf>
    <xf numFmtId="0" fontId="16" fillId="0" borderId="0" xfId="0" applyFont="1" applyAlignment="1">
      <alignment wrapText="1"/>
    </xf>
    <xf numFmtId="0" fontId="16" fillId="0" borderId="0" xfId="0" applyFont="1"/>
    <xf numFmtId="0" fontId="17" fillId="7" borderId="0" xfId="0" applyFont="1" applyFill="1"/>
    <xf numFmtId="165" fontId="17" fillId="7" borderId="0" xfId="0" applyNumberFormat="1" applyFont="1" applyFill="1"/>
    <xf numFmtId="0" fontId="18" fillId="7" borderId="10" xfId="0" applyFont="1" applyFill="1" applyBorder="1"/>
    <xf numFmtId="0" fontId="13" fillId="4" borderId="0" xfId="0" applyFont="1" applyFill="1" applyAlignment="1">
      <alignment horizontal="right"/>
    </xf>
    <xf numFmtId="0" fontId="13" fillId="4" borderId="0" xfId="0" applyFont="1" applyFill="1"/>
    <xf numFmtId="0" fontId="14" fillId="8" borderId="0" xfId="0" applyFont="1" applyFill="1" applyAlignment="1">
      <alignment horizontal="right"/>
    </xf>
    <xf numFmtId="0" fontId="2" fillId="0" borderId="11" xfId="0" applyFont="1" applyBorder="1"/>
    <xf numFmtId="0" fontId="3" fillId="2" borderId="3" xfId="0" applyFont="1" applyFill="1" applyBorder="1" applyAlignment="1">
      <alignment horizontal="left" vertical="top"/>
    </xf>
    <xf numFmtId="3" fontId="5" fillId="0" borderId="5" xfId="0" applyNumberFormat="1" applyFont="1" applyBorder="1" applyAlignment="1">
      <alignment horizontal="left" vertical="top"/>
    </xf>
    <xf numFmtId="3" fontId="4" fillId="0" borderId="12" xfId="0" applyNumberFormat="1" applyFont="1" applyBorder="1" applyAlignment="1">
      <alignment horizontal="left" vertical="top"/>
    </xf>
    <xf numFmtId="0" fontId="11" fillId="0" borderId="4" xfId="0" applyFont="1" applyBorder="1" applyAlignment="1">
      <alignment horizontal="left" vertical="top"/>
    </xf>
    <xf numFmtId="0" fontId="5" fillId="0" borderId="4" xfId="0" applyFont="1" applyBorder="1" applyAlignment="1">
      <alignment horizontal="left" vertical="top"/>
    </xf>
    <xf numFmtId="3" fontId="5" fillId="0" borderId="9" xfId="0" applyNumberFormat="1" applyFont="1" applyBorder="1" applyAlignment="1">
      <alignment horizontal="left" vertical="top"/>
    </xf>
    <xf numFmtId="0" fontId="20" fillId="3" borderId="13" xfId="0" applyFont="1" applyFill="1" applyBorder="1" applyAlignment="1">
      <alignment horizontal="left" vertical="top"/>
    </xf>
    <xf numFmtId="0" fontId="20" fillId="3" borderId="13" xfId="0" applyFont="1" applyFill="1" applyBorder="1" applyAlignment="1">
      <alignment horizontal="right" vertical="top"/>
    </xf>
    <xf numFmtId="0" fontId="21" fillId="7" borderId="0" xfId="0" applyFont="1" applyFill="1" applyAlignment="1">
      <alignment horizontal="center"/>
    </xf>
    <xf numFmtId="167" fontId="21" fillId="7" borderId="0" xfId="0" applyNumberFormat="1" applyFont="1" applyFill="1" applyAlignment="1">
      <alignment horizontal="center"/>
    </xf>
    <xf numFmtId="0" fontId="22" fillId="0" borderId="0" xfId="0" applyFont="1" applyAlignment="1">
      <alignment horizontal="left" vertical="top"/>
    </xf>
    <xf numFmtId="0" fontId="12" fillId="0" borderId="13" xfId="0" applyFont="1" applyBorder="1" applyAlignment="1">
      <alignment horizontal="left"/>
    </xf>
    <xf numFmtId="0" fontId="22" fillId="0" borderId="0" xfId="0" applyFont="1" applyAlignment="1">
      <alignment horizontal="right" vertical="top"/>
    </xf>
    <xf numFmtId="0" fontId="2" fillId="0" borderId="0" xfId="0" applyFont="1" applyAlignment="1">
      <alignment horizontal="left"/>
    </xf>
    <xf numFmtId="3" fontId="2" fillId="0" borderId="0" xfId="0" applyNumberFormat="1" applyFont="1" applyAlignment="1">
      <alignment horizontal="left"/>
    </xf>
    <xf numFmtId="0" fontId="23" fillId="0" borderId="0" xfId="0" applyFont="1" applyAlignment="1">
      <alignment horizontal="left" vertical="top"/>
    </xf>
    <xf numFmtId="165" fontId="2" fillId="0" borderId="0" xfId="0" applyNumberFormat="1" applyFont="1" applyAlignment="1">
      <alignment horizontal="left"/>
    </xf>
    <xf numFmtId="0" fontId="24" fillId="0" borderId="0" xfId="0" applyFont="1" applyAlignment="1">
      <alignment horizontal="left" vertical="top"/>
    </xf>
    <xf numFmtId="0" fontId="24" fillId="0" borderId="13" xfId="0" applyFont="1" applyBorder="1" applyAlignment="1">
      <alignment horizontal="left" vertical="top"/>
    </xf>
    <xf numFmtId="0" fontId="24" fillId="0" borderId="0" xfId="0" applyFont="1" applyAlignment="1">
      <alignment horizontal="right" vertical="top"/>
    </xf>
    <xf numFmtId="0" fontId="25" fillId="0" borderId="0" xfId="0" applyFont="1" applyAlignment="1">
      <alignment horizontal="left" vertical="top"/>
    </xf>
    <xf numFmtId="0" fontId="23" fillId="0" borderId="13" xfId="0" applyFont="1" applyBorder="1" applyAlignment="1">
      <alignment horizontal="left" vertical="top"/>
    </xf>
    <xf numFmtId="0" fontId="24" fillId="0" borderId="13" xfId="0" applyFont="1" applyBorder="1" applyAlignment="1">
      <alignment horizontal="right" vertical="top"/>
    </xf>
    <xf numFmtId="0" fontId="9" fillId="0" borderId="0" xfId="0" applyFont="1"/>
    <xf numFmtId="0" fontId="25" fillId="0" borderId="0" xfId="0" applyFont="1" applyAlignment="1">
      <alignment horizontal="right" vertical="top"/>
    </xf>
    <xf numFmtId="0" fontId="25" fillId="0" borderId="13" xfId="0" applyFont="1" applyBorder="1" applyAlignment="1">
      <alignment horizontal="left" vertical="top"/>
    </xf>
    <xf numFmtId="0" fontId="9" fillId="4" borderId="0" xfId="0" applyFont="1" applyFill="1"/>
    <xf numFmtId="0" fontId="11" fillId="0" borderId="8" xfId="0" applyFont="1" applyBorder="1" applyAlignment="1">
      <alignment horizontal="left" vertical="top"/>
    </xf>
    <xf numFmtId="0" fontId="5" fillId="0" borderId="0" xfId="0" applyFont="1" applyAlignment="1">
      <alignment horizontal="left" vertical="top"/>
    </xf>
    <xf numFmtId="0" fontId="5" fillId="0" borderId="9" xfId="0" applyFont="1" applyBorder="1" applyAlignment="1">
      <alignment horizontal="left" vertical="top"/>
    </xf>
    <xf numFmtId="4" fontId="2" fillId="0" borderId="0" xfId="0" applyNumberFormat="1" applyFont="1"/>
    <xf numFmtId="0" fontId="4" fillId="0" borderId="8" xfId="0" applyFont="1" applyBorder="1" applyAlignment="1">
      <alignment horizontal="left" vertical="top"/>
    </xf>
    <xf numFmtId="0" fontId="6" fillId="0" borderId="4" xfId="0" applyFont="1" applyBorder="1"/>
    <xf numFmtId="0" fontId="0" fillId="0" borderId="14" xfId="0" pivotButton="1" applyBorder="1"/>
    <xf numFmtId="0" fontId="0" fillId="0" borderId="15" xfId="0" applyBorder="1"/>
    <xf numFmtId="0" fontId="0" fillId="0" borderId="14" xfId="0" applyBorder="1"/>
    <xf numFmtId="0" fontId="0" fillId="0" borderId="15" xfId="0" applyNumberFormat="1" applyBorder="1"/>
    <xf numFmtId="0" fontId="0" fillId="0" borderId="16" xfId="0" applyBorder="1"/>
    <xf numFmtId="0" fontId="0" fillId="0" borderId="17" xfId="0" applyNumberFormat="1" applyBorder="1"/>
    <xf numFmtId="0" fontId="0" fillId="0" borderId="18" xfId="0" applyBorder="1"/>
    <xf numFmtId="0" fontId="0" fillId="0" borderId="19" xfId="0" applyNumberFormat="1" applyBorder="1"/>
    <xf numFmtId="0" fontId="0" fillId="0" borderId="20" xfId="0" applyBorder="1"/>
    <xf numFmtId="0" fontId="0" fillId="0" borderId="14" xfId="0" applyNumberFormat="1" applyBorder="1"/>
    <xf numFmtId="0" fontId="0" fillId="0" borderId="16" xfId="0" applyNumberFormat="1" applyBorder="1"/>
    <xf numFmtId="0" fontId="0" fillId="0" borderId="18" xfId="0" applyNumberFormat="1" applyBorder="1"/>
    <xf numFmtId="0" fontId="0" fillId="0" borderId="19" xfId="0" pivotButton="1" applyBorder="1"/>
    <xf numFmtId="0" fontId="0" fillId="0" borderId="19" xfId="0" applyBorder="1"/>
    <xf numFmtId="0" fontId="0" fillId="0" borderId="21" xfId="0" applyBorder="1"/>
    <xf numFmtId="0" fontId="0" fillId="0" borderId="22" xfId="0" applyBorder="1"/>
    <xf numFmtId="0" fontId="0" fillId="0" borderId="22" xfId="0" applyNumberFormat="1" applyBorder="1"/>
    <xf numFmtId="0" fontId="0" fillId="0" borderId="0" xfId="0" applyNumberFormat="1"/>
    <xf numFmtId="0" fontId="0" fillId="0" borderId="23" xfId="0" applyNumberFormat="1" applyBorder="1"/>
    <xf numFmtId="0" fontId="0" fillId="0" borderId="21" xfId="0" pivotButton="1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6" xfId="0" applyNumberFormat="1" applyBorder="1"/>
    <xf numFmtId="0" fontId="0" fillId="0" borderId="27" xfId="0" applyNumberFormat="1" applyBorder="1"/>
    <xf numFmtId="0" fontId="0" fillId="0" borderId="28" xfId="0" applyBorder="1"/>
    <xf numFmtId="0" fontId="0" fillId="0" borderId="28" xfId="0" applyNumberFormat="1" applyBorder="1"/>
    <xf numFmtId="0" fontId="0" fillId="0" borderId="29" xfId="0" applyNumberFormat="1" applyBorder="1"/>
    <xf numFmtId="0" fontId="0" fillId="0" borderId="30" xfId="0" applyNumberFormat="1" applyBorder="1"/>
    <xf numFmtId="0" fontId="0" fillId="0" borderId="15" xfId="0" pivotButton="1" applyBorder="1"/>
    <xf numFmtId="0" fontId="26" fillId="0" borderId="0" xfId="0" applyFont="1"/>
    <xf numFmtId="0" fontId="27" fillId="0" borderId="0" xfId="0" applyFont="1"/>
    <xf numFmtId="10" fontId="26" fillId="0" borderId="0" xfId="0" applyNumberFormat="1" applyFont="1"/>
    <xf numFmtId="3" fontId="26" fillId="0" borderId="0" xfId="0" applyNumberFormat="1" applyFont="1"/>
    <xf numFmtId="10" fontId="16" fillId="0" borderId="0" xfId="0" applyNumberFormat="1" applyFont="1"/>
    <xf numFmtId="0" fontId="2" fillId="0" borderId="0" xfId="0" applyFont="1" applyFill="1" applyBorder="1"/>
    <xf numFmtId="10" fontId="2" fillId="0" borderId="0" xfId="0" applyNumberFormat="1" applyFont="1" applyFill="1" applyBorder="1"/>
    <xf numFmtId="0" fontId="0" fillId="0" borderId="0" xfId="0" applyFill="1" applyBorder="1"/>
    <xf numFmtId="165" fontId="2" fillId="0" borderId="0" xfId="0" applyNumberFormat="1" applyFont="1" applyFill="1" applyBorder="1"/>
    <xf numFmtId="0" fontId="19" fillId="0" borderId="0" xfId="0" applyFont="1" applyFill="1" applyBorder="1" applyAlignment="1">
      <alignment horizontal="right" vertical="top"/>
    </xf>
    <xf numFmtId="0" fontId="7" fillId="0" borderId="0" xfId="0" applyFont="1" applyFill="1" applyBorder="1" applyAlignment="1">
      <alignment horizontal="right" vertical="top"/>
    </xf>
    <xf numFmtId="3" fontId="2" fillId="0" borderId="0" xfId="0" applyNumberFormat="1" applyFont="1" applyFill="1" applyBorder="1"/>
    <xf numFmtId="0" fontId="0" fillId="0" borderId="0" xfId="0" applyBorder="1"/>
    <xf numFmtId="0" fontId="26" fillId="0" borderId="0" xfId="0" applyFont="1" applyBorder="1"/>
    <xf numFmtId="10" fontId="2" fillId="0" borderId="0" xfId="0" applyNumberFormat="1" applyFont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pivotCacheDefinition" Target="pivotCache/pivotCacheDefinition3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2.xml"/><Relationship Id="rId14" Type="http://schemas.openxmlformats.org/officeDocument/2006/relationships/calcChain" Target="calcChain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_rels/pivotCacheDefinition3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3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OnLoad="1" refreshedBy="Microsoft Office User" refreshedDate="45609.716191666666" refreshedVersion="8" recordCount="160" xr:uid="{00000000-000A-0000-FFFF-FFFF03000000}">
  <cacheSource type="worksheet">
    <worksheetSource ref="A4:AA164" sheet="Flitspalen per gemeente 23-24"/>
  </cacheSource>
  <cacheFields count="28">
    <cacheField name="Gemeente" numFmtId="0">
      <sharedItems/>
    </cacheField>
    <cacheField name="provincie" numFmtId="0">
      <sharedItems count="13">
        <s v="totaal"/>
        <s v="Zuid-Holland"/>
        <s v="Noord-Holland"/>
        <s v="Gelderland"/>
        <s v="Noord-Brabant"/>
        <s v="Friesland"/>
        <s v="Drenthe"/>
        <s v="Flevoland"/>
        <s v="Utrecht"/>
        <s v="Overijssel"/>
        <s v="Zeeland"/>
        <s v="Limburg"/>
        <s v="Groningen"/>
      </sharedItems>
    </cacheField>
    <cacheField name=" snelheidsboetes 24 flex" numFmtId="0">
      <sharedItems containsString="0" containsBlank="1" containsNumber="1" containsInteger="1" minValue="24" maxValue="527502"/>
    </cacheField>
    <cacheField name="flexpalen 24" numFmtId="0">
      <sharedItems containsString="0" containsBlank="1" containsNumber="1" containsInteger="1" minValue="1" maxValue="110"/>
    </cacheField>
    <cacheField name="per flexpaal" numFmtId="165">
      <sharedItems containsMixedTypes="1" containsNumber="1" minValue="24" maxValue="28913"/>
    </cacheField>
    <cacheField name="snelheidsboetes 24 vast" numFmtId="0">
      <sharedItems containsString="0" containsBlank="1" containsNumber="1" containsInteger="1" minValue="127" maxValue="1647206"/>
    </cacheField>
    <cacheField name="vaste Palen 24" numFmtId="0">
      <sharedItems containsString="0" containsBlank="1" containsNumber="1" containsInteger="1" minValue="1" maxValue="701"/>
    </cacheField>
    <cacheField name="Snelheidsboetes flits" numFmtId="0">
      <sharedItems containsString="0" containsBlank="1" containsNumber="1" containsInteger="1" minValue="127" maxValue="2174708"/>
    </cacheField>
    <cacheField name="Palen tot 24" numFmtId="0">
      <sharedItems containsString="0" containsBlank="1" containsNumber="1" containsInteger="1" minValue="1" maxValue="811"/>
    </cacheField>
    <cacheField name="flex" numFmtId="1">
      <sharedItems containsMixedTypes="1" containsNumber="1" minValue="24" maxValue="28913"/>
    </cacheField>
    <cacheField name="vast" numFmtId="1">
      <sharedItems containsMixedTypes="1" containsNumber="1" minValue="55.666666666666664" maxValue="21678.5"/>
    </cacheField>
    <cacheField name="alle palen" numFmtId="1">
      <sharedItems containsMixedTypes="1" containsNumber="1" minValue="55.666666666666664" maxValue="21678.5"/>
    </cacheField>
    <cacheField name="flexpalen 23" numFmtId="0">
      <sharedItems containsString="0" containsBlank="1" containsNumber="1" containsInteger="1" minValue="1" maxValue="45"/>
    </cacheField>
    <cacheField name="boetes 23 flex" numFmtId="0">
      <sharedItems containsString="0" containsBlank="1" containsNumber="1" containsInteger="1" minValue="210" maxValue="270683"/>
    </cacheField>
    <cacheField name="vaste palen 23" numFmtId="0">
      <sharedItems containsString="0" containsBlank="1" containsNumber="1" containsInteger="1" minValue="1" maxValue="613"/>
    </cacheField>
    <cacheField name="boetes 23 vast" numFmtId="0">
      <sharedItems containsString="0" containsBlank="1" containsNumber="1" containsInteger="1" minValue="3" maxValue="1954030"/>
    </cacheField>
    <cacheField name="palen" numFmtId="0">
      <sharedItems containsString="0" containsBlank="1" containsNumber="1" containsInteger="1" minValue="1" maxValue="658"/>
    </cacheField>
    <cacheField name="boetes" numFmtId="0">
      <sharedItems containsString="0" containsBlank="1" containsNumber="1" containsInteger="1" minValue="3" maxValue="2224713"/>
    </cacheField>
    <cacheField name="flex2" numFmtId="1">
      <sharedItems containsMixedTypes="1" containsNumber="1" minValue="210" maxValue="64419"/>
    </cacheField>
    <cacheField name="vast2" numFmtId="1">
      <sharedItems containsMixedTypes="1" containsNumber="1" minValue="3" maxValue="25224"/>
    </cacheField>
    <cacheField name="alle palen2" numFmtId="1">
      <sharedItems containsMixedTypes="1" containsNumber="1" minValue="3" maxValue="25224"/>
    </cacheField>
    <cacheField name="verschil flexpalen" numFmtId="0">
      <sharedItems containsSemiMixedTypes="0" containsString="0" containsNumber="1" containsInteger="1" minValue="-1" maxValue="65"/>
    </cacheField>
    <cacheField name="verschil vast" numFmtId="0">
      <sharedItems containsSemiMixedTypes="0" containsString="0" containsNumber="1" containsInteger="1" minValue="-2" maxValue="88"/>
    </cacheField>
    <cacheField name="verschil totaal" numFmtId="0">
      <sharedItems containsSemiMixedTypes="0" containsString="0" containsNumber="1" containsInteger="1" minValue="-2" maxValue="153"/>
    </cacheField>
    <cacheField name="verschil flex" numFmtId="0">
      <sharedItems containsSemiMixedTypes="0" containsString="0" containsNumber="1" containsInteger="1" minValue="-64419" maxValue="256819"/>
    </cacheField>
    <cacheField name="verschil vast2" numFmtId="0">
      <sharedItems containsSemiMixedTypes="0" containsString="0" containsNumber="1" containsInteger="1" minValue="-306824" maxValue="33957"/>
    </cacheField>
    <cacheField name="verschil totaal2" numFmtId="0">
      <sharedItems containsSemiMixedTypes="0" containsString="0" containsNumber="1" containsInteger="1" minValue="-67745" maxValue="134388"/>
    </cacheField>
    <cacheField name="totaal boetes 2023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OnLoad="1" refreshedBy="Microsoft Office User" refreshedDate="45609.716342476851" refreshedVersion="8" recordCount="812" xr:uid="{00000000-000A-0000-FFFF-FFFF02000000}">
  <cacheSource type="worksheet">
    <worksheetSource ref="A1:F1000" sheet="Flitspalen 2024"/>
  </cacheSource>
  <cacheFields count="6">
    <cacheField name="paalnummer" numFmtId="0">
      <sharedItems containsString="0" containsBlank="1" containsNumber="1" containsInteger="1" minValue="3001" maxValue="6719" count="812">
        <n v="4328"/>
        <n v="6649"/>
        <n v="4025"/>
        <n v="6652"/>
        <n v="3683"/>
        <n v="3932"/>
        <n v="3328"/>
        <n v="4309"/>
        <n v="4321"/>
        <n v="3480"/>
        <n v="6650"/>
        <n v="4641"/>
        <n v="4326"/>
        <n v="4606"/>
        <n v="4024"/>
        <n v="4630"/>
        <n v="3613"/>
        <n v="3630"/>
        <n v="3672"/>
        <n v="6351"/>
        <n v="3758"/>
        <n v="4637"/>
        <n v="6651"/>
        <n v="3752"/>
        <n v="4629"/>
        <n v="3753"/>
        <n v="4645"/>
        <n v="3857"/>
        <n v="6340"/>
        <n v="4324"/>
        <n v="6648"/>
        <n v="3718"/>
        <n v="3816"/>
        <n v="6647"/>
        <n v="6653"/>
        <n v="6618"/>
        <n v="4647"/>
        <n v="3735"/>
        <n v="6654"/>
        <n v="6663"/>
        <n v="3531"/>
        <n v="3325"/>
        <n v="4317"/>
        <n v="3759"/>
        <n v="3894"/>
        <n v="4636"/>
        <n v="3801"/>
        <n v="3342"/>
        <n v="3614"/>
        <n v="6300"/>
        <n v="4003"/>
        <n v="3671"/>
        <n v="3866"/>
        <n v="4023"/>
        <n v="6602"/>
        <n v="4014"/>
        <n v="3560"/>
        <n v="4313"/>
        <n v="3074"/>
        <n v="6380"/>
        <n v="3730"/>
        <n v="3742"/>
        <n v="3662"/>
        <n v="4004"/>
        <n v="3042"/>
        <n v="4648"/>
        <n v="6344"/>
        <n v="4323"/>
        <n v="3093"/>
        <n v="4639"/>
        <n v="4016"/>
        <n v="3483"/>
        <n v="3881"/>
        <n v="3666"/>
        <n v="4646"/>
        <n v="3756"/>
        <n v="6662"/>
        <n v="3980"/>
        <n v="3751"/>
        <n v="3873"/>
        <n v="4610"/>
        <n v="3978"/>
        <n v="3022"/>
        <n v="3621"/>
        <n v="4634"/>
        <n v="3880"/>
        <n v="6339"/>
        <n v="3750"/>
        <n v="4304"/>
        <n v="3040"/>
        <n v="3667"/>
        <n v="3834"/>
        <n v="4339"/>
        <n v="4013"/>
        <n v="6640"/>
        <n v="3684"/>
        <n v="3565"/>
        <n v="4624"/>
        <n v="6381"/>
        <n v="3617"/>
        <n v="6327"/>
        <n v="3017"/>
        <n v="6600"/>
        <n v="3212"/>
        <n v="3680"/>
        <n v="3734"/>
        <n v="4005"/>
        <n v="6625"/>
        <n v="4102"/>
        <n v="3471"/>
        <n v="4612"/>
        <n v="3803"/>
        <n v="6645"/>
        <n v="3610"/>
        <n v="3733"/>
        <n v="3647"/>
        <n v="3012"/>
        <n v="6337"/>
        <n v="3070"/>
        <n v="3270"/>
        <n v="6658"/>
        <n v="3232"/>
        <n v="3561"/>
        <n v="3332"/>
        <n v="4340"/>
        <n v="3901"/>
        <n v="3065"/>
        <n v="6301"/>
        <n v="3312"/>
        <n v="3618"/>
        <n v="3254"/>
        <n v="3701"/>
        <n v="4019"/>
        <n v="4104"/>
        <n v="6659"/>
        <n v="3475"/>
        <n v="3415"/>
        <n v="4623"/>
        <n v="3804"/>
        <n v="3063"/>
        <n v="6605"/>
        <n v="3690"/>
        <n v="3864"/>
        <n v="3326"/>
        <n v="3607"/>
        <n v="3841"/>
        <n v="6367"/>
        <n v="3316"/>
        <n v="3726"/>
        <n v="3453"/>
        <n v="3635"/>
        <n v="6660"/>
        <n v="3527"/>
        <n v="6306"/>
        <n v="3046"/>
        <n v="3620"/>
        <n v="3554"/>
        <n v="4652"/>
        <n v="4628"/>
        <n v="4626"/>
        <n v="4643"/>
        <n v="3731"/>
        <n v="6608"/>
        <n v="4618"/>
        <n v="3715"/>
        <n v="3723"/>
        <n v="4635"/>
        <n v="3714"/>
        <n v="4020"/>
        <n v="4101"/>
        <n v="4002"/>
        <n v="3071"/>
        <n v="3091"/>
        <n v="3233"/>
        <n v="3338"/>
        <n v="3705"/>
        <n v="3027"/>
        <n v="4310"/>
        <n v="3459"/>
        <n v="4621"/>
        <n v="4300"/>
        <n v="4650"/>
        <n v="4632"/>
        <n v="3123"/>
        <n v="3327"/>
        <n v="3625"/>
        <n v="3476"/>
        <n v="6639"/>
        <n v="3343"/>
        <n v="3738"/>
        <n v="3687"/>
        <n v="3933"/>
        <n v="3688"/>
        <n v="3029"/>
        <n v="4611"/>
        <n v="4602"/>
        <n v="6631"/>
        <n v="3872"/>
        <n v="6661"/>
        <n v="3616"/>
        <n v="3036"/>
        <n v="4341"/>
        <n v="4010"/>
        <n v="6345"/>
        <n v="3805"/>
        <n v="3917"/>
        <n v="3815"/>
        <n v="3676"/>
        <n v="3668"/>
        <n v="3990"/>
        <n v="3189"/>
        <n v="3825"/>
        <n v="3757"/>
        <n v="4311"/>
        <n v="3722"/>
        <n v="4613"/>
        <n v="6622"/>
        <n v="6715"/>
        <n v="4616"/>
        <n v="3080"/>
        <n v="3468"/>
        <n v="3097"/>
        <n v="3814"/>
        <n v="3638"/>
        <n v="4627"/>
        <n v="4318"/>
        <n v="3023"/>
        <n v="3632"/>
        <n v="3058"/>
        <n v="4314"/>
        <n v="3606"/>
        <n v="3026"/>
        <n v="3626"/>
        <n v="3019"/>
        <n v="3678"/>
        <n v="3910"/>
        <n v="3434"/>
        <n v="3836"/>
        <n v="6303"/>
        <n v="3623"/>
        <n v="3670"/>
        <n v="3540"/>
        <n v="4312"/>
        <n v="4640"/>
        <n v="6646"/>
        <n v="4301"/>
        <n v="3890"/>
        <n v="3981"/>
        <n v="3060"/>
        <n v="3677"/>
        <n v="3633"/>
        <n v="3824"/>
        <n v="3661"/>
        <n v="3802"/>
        <n v="3543"/>
        <n v="6331"/>
        <n v="3566"/>
        <n v="3906"/>
        <n v="3028"/>
        <n v="3637"/>
        <n v="6326"/>
        <n v="3818"/>
        <n v="6342"/>
        <n v="6338"/>
        <n v="3631"/>
        <n v="3557"/>
        <n v="3262"/>
        <n v="3571"/>
        <n v="4608"/>
        <n v="3330"/>
        <n v="6335"/>
        <n v="3186"/>
        <n v="3919"/>
        <n v="3263"/>
        <n v="3609"/>
        <n v="3918"/>
        <n v="6309"/>
        <n v="6341"/>
        <n v="4307"/>
        <n v="4603"/>
        <n v="4105"/>
        <n v="6334"/>
        <n v="3009"/>
        <n v="4617"/>
        <n v="3852"/>
        <n v="4604"/>
        <n v="3819"/>
        <n v="3211"/>
        <n v="3636"/>
        <n v="4325"/>
        <n v="4649"/>
        <n v="6621"/>
        <n v="3724"/>
        <n v="3916"/>
        <n v="3311"/>
        <n v="3608"/>
        <n v="3061"/>
        <n v="3886"/>
        <n v="4316"/>
        <n v="4018"/>
        <n v="3452"/>
        <n v="6607"/>
        <n v="3122"/>
        <n v="3652"/>
        <n v="3685"/>
        <n v="6641"/>
        <n v="3068"/>
        <n v="3495"/>
        <n v="6601"/>
        <n v="3634"/>
        <n v="6386"/>
        <n v="3331"/>
        <n v="4638"/>
        <n v="3674"/>
        <n v="6333"/>
        <n v="6384"/>
        <n v="4332"/>
        <n v="3553"/>
        <n v="4625"/>
        <n v="3711"/>
        <n v="4609"/>
        <n v="3721"/>
        <n v="6391"/>
        <n v="3887"/>
        <n v="4644"/>
        <n v="3973"/>
        <n v="3559"/>
        <n v="3658"/>
        <n v="3865"/>
        <n v="3118"/>
        <n v="4622"/>
        <n v="3840"/>
        <n v="4614"/>
        <n v="3628"/>
        <n v="3094"/>
        <n v="6637"/>
        <n v="6638"/>
        <n v="3882"/>
        <n v="4600"/>
        <n v="6311"/>
        <n v="3077"/>
        <n v="4021"/>
        <n v="3333"/>
        <n v="3629"/>
        <n v="3492"/>
        <n v="3319"/>
        <n v="6613"/>
        <n v="3654"/>
        <n v="3107"/>
        <n v="3256"/>
        <n v="3727"/>
        <n v="3197"/>
        <n v="3210"/>
        <n v="3420"/>
        <n v="3706"/>
        <n v="6366"/>
        <n v="3109"/>
        <n v="4619"/>
        <n v="6332"/>
        <n v="3340"/>
        <n v="3552"/>
        <n v="3891"/>
        <n v="4100"/>
        <n v="3983"/>
        <n v="3746"/>
        <n v="3010"/>
        <n v="3663"/>
        <n v="3231"/>
        <n v="3811"/>
        <n v="3489"/>
        <n v="6684"/>
        <n v="3271"/>
        <n v="3446"/>
        <n v="3242"/>
        <n v="6319"/>
        <n v="3911"/>
        <n v="3673"/>
        <n v="6325"/>
        <n v="3712"/>
        <n v="3879"/>
        <n v="3447"/>
        <n v="3656"/>
        <n v="3883"/>
        <n v="3020"/>
        <n v="6628"/>
        <n v="6350"/>
        <n v="3412"/>
        <n v="3470"/>
        <n v="3534"/>
        <n v="6392"/>
        <n v="3570"/>
        <n v="3236"/>
        <n v="4303"/>
        <n v="3469"/>
        <n v="4329"/>
        <n v="6655"/>
        <n v="4322"/>
        <n v="3411"/>
        <n v="3187"/>
        <n v="3108"/>
        <n v="3346"/>
        <n v="3931"/>
        <n v="3038"/>
        <n v="4653"/>
        <n v="3261"/>
        <n v="3728"/>
        <n v="3240"/>
        <n v="4305"/>
        <n v="6362"/>
        <n v="3657"/>
        <n v="3696"/>
        <n v="4335"/>
        <n v="6626"/>
        <n v="3884"/>
        <n v="3739"/>
        <n v="6346"/>
        <n v="3745"/>
        <n v="6620"/>
        <n v="6324"/>
        <n v="6365"/>
        <n v="3740"/>
        <n v="3982"/>
        <n v="3095"/>
        <n v="4607"/>
        <n v="6657"/>
        <n v="6719"/>
        <n v="3169"/>
        <n v="4631"/>
        <n v="3526"/>
        <n v="4315"/>
        <n v="3269"/>
        <n v="3542"/>
        <n v="3908"/>
        <n v="3198"/>
        <n v="4654"/>
        <n v="3175"/>
        <n v="3128"/>
        <n v="6610"/>
        <n v="3732"/>
        <n v="6368"/>
        <n v="6679"/>
        <n v="3345"/>
        <n v="6302"/>
        <n v="3556"/>
        <n v="3972"/>
        <n v="3405"/>
        <n v="3709"/>
        <n v="3985"/>
        <n v="4327"/>
        <n v="3315"/>
        <n v="3664"/>
        <n v="3491"/>
        <n v="3744"/>
        <n v="3318"/>
        <n v="4633"/>
        <n v="3651"/>
        <n v="3206"/>
        <n v="3011"/>
        <n v="3321"/>
        <n v="3493"/>
        <n v="3639"/>
        <n v="3868"/>
        <n v="3692"/>
        <n v="4615"/>
        <n v="4334"/>
        <n v="3208"/>
        <n v="3563"/>
        <n v="3129"/>
        <n v="3645"/>
        <n v="4620"/>
        <n v="3252"/>
        <n v="3285"/>
        <n v="3007"/>
        <n v="3082"/>
        <n v="3404"/>
        <n v="3914"/>
        <n v="3432"/>
        <n v="6308"/>
        <n v="6388"/>
        <n v="6396"/>
        <n v="3414"/>
        <n v="3669"/>
        <n v="3341"/>
        <n v="3642"/>
        <n v="3653"/>
        <n v="3988"/>
        <n v="6718"/>
        <n v="3679"/>
        <n v="3648"/>
        <n v="3551"/>
        <n v="3050"/>
        <n v="3455"/>
        <n v="6630"/>
        <n v="6317"/>
        <n v="3500"/>
        <n v="3454"/>
        <n v="6632"/>
        <n v="4336"/>
        <n v="3418"/>
        <n v="3725"/>
        <n v="3889"/>
        <n v="3116"/>
        <n v="6328"/>
        <n v="3538"/>
        <n v="3747"/>
        <n v="3441"/>
        <n v="3417"/>
        <n v="3276"/>
        <n v="3486"/>
        <n v="6624"/>
        <n v="6316"/>
        <n v="3268"/>
        <n v="3539"/>
        <n v="6634"/>
        <n v="4006"/>
        <n v="4026"/>
        <n v="3228"/>
        <n v="3416"/>
        <n v="3694"/>
        <n v="6349"/>
        <n v="6712"/>
        <n v="3202"/>
        <n v="3494"/>
        <n v="3851"/>
        <n v="3275"/>
        <n v="3650"/>
        <n v="3558"/>
        <n v="6348"/>
        <n v="3892"/>
        <n v="6676"/>
        <n v="3828"/>
        <n v="3643"/>
        <n v="3975"/>
        <n v="6343"/>
        <n v="3310"/>
        <n v="3424"/>
        <n v="3977"/>
        <n v="6643"/>
        <n v="3110"/>
        <n v="4022"/>
        <n v="6376"/>
        <n v="3203"/>
        <n v="3640"/>
        <n v="3113"/>
        <n v="6385"/>
        <n v="3473"/>
        <n v="6604"/>
        <n v="6307"/>
        <n v="3170"/>
        <n v="3909"/>
        <n v="3250"/>
        <n v="3829"/>
        <n v="3821"/>
        <n v="3736"/>
        <n v="3329"/>
        <n v="3833"/>
        <n v="6606"/>
        <n v="3487"/>
        <n v="3525"/>
        <n v="6312"/>
        <n v="3059"/>
        <n v="3045"/>
        <n v="6644"/>
        <n v="6633"/>
        <n v="6609"/>
        <n v="3537"/>
        <n v="6675"/>
        <n v="3115"/>
        <n v="6378"/>
        <n v="4642"/>
        <n v="6355"/>
        <n v="3984"/>
        <n v="3425"/>
        <n v="6611"/>
        <n v="3227"/>
        <n v="3273"/>
        <n v="6686"/>
        <n v="6353"/>
        <n v="3430"/>
        <n v="6356"/>
        <n v="3147"/>
        <n v="6359"/>
        <n v="3989"/>
        <n v="6614"/>
        <n v="3067"/>
        <n v="3854"/>
        <n v="3031"/>
        <n v="3853"/>
        <n v="3974"/>
        <n v="3562"/>
        <n v="6404"/>
        <n v="3320"/>
        <n v="3646"/>
        <n v="6305"/>
        <n v="6354"/>
        <n v="3066"/>
        <n v="4651"/>
        <n v="3244"/>
        <n v="6629"/>
        <n v="6619"/>
        <n v="4009"/>
        <n v="3422"/>
        <n v="3644"/>
        <n v="3867"/>
        <n v="4012"/>
        <n v="3915"/>
        <n v="6363"/>
        <n v="6603"/>
        <n v="6687"/>
        <n v="3741"/>
        <n v="4103"/>
        <n v="6387"/>
        <n v="4319"/>
        <n v="3472"/>
        <n v="3812"/>
        <n v="3052"/>
        <n v="6692"/>
        <n v="6398"/>
        <n v="4330"/>
        <n v="3307"/>
        <n v="3428"/>
        <n v="6612"/>
        <n v="3427"/>
        <n v="3488"/>
        <n v="3869"/>
        <n v="3920"/>
        <n v="3419"/>
        <n v="3838"/>
        <n v="3323"/>
        <n v="3176"/>
        <n v="6623"/>
        <n v="6321"/>
        <n v="6364"/>
        <n v="6379"/>
        <n v="3221"/>
        <n v="3423"/>
        <n v="4007"/>
        <n v="3155"/>
        <n v="3533"/>
        <n v="3979"/>
        <n v="6627"/>
        <n v="6329"/>
        <n v="6615"/>
        <n v="6352"/>
        <n v="6313"/>
        <n v="3272"/>
        <n v="6691"/>
        <n v="3191"/>
        <n v="4011"/>
        <n v="4605"/>
        <n v="6358"/>
        <n v="6616"/>
        <n v="3226"/>
        <n v="6315"/>
        <n v="3528"/>
        <n v="4001"/>
        <n v="3177"/>
        <n v="3287"/>
        <n v="3421"/>
        <n v="3907"/>
        <n v="3569"/>
        <n v="3442"/>
        <n v="6361"/>
        <n v="3426"/>
        <n v="6318"/>
        <n v="4337"/>
        <n v="4017"/>
        <n v="3255"/>
        <n v="6642"/>
        <n v="3439"/>
        <n v="6347"/>
        <n v="6369"/>
        <n v="6714"/>
        <n v="3201"/>
        <n v="3104"/>
        <n v="3904"/>
        <n v="3544"/>
        <n v="4015"/>
        <n v="4308"/>
        <n v="3225"/>
        <n v="3810"/>
        <n v="3292"/>
        <n v="6635"/>
        <n v="3464"/>
        <n v="3245"/>
        <n v="3490"/>
        <n v="6656"/>
        <n v="3151"/>
        <n v="3530"/>
        <n v="4027"/>
        <n v="3831"/>
        <n v="3429"/>
        <n v="6617"/>
        <n v="6666"/>
        <n v="6690"/>
        <n v="3193"/>
        <n v="4302"/>
        <n v="3014"/>
        <n v="3146"/>
        <n v="6360"/>
        <n v="3286"/>
        <n v="3897"/>
        <n v="3154"/>
        <n v="3546"/>
        <n v="3192"/>
        <n v="3223"/>
        <n v="6320"/>
        <n v="3898"/>
        <n v="3055"/>
        <n v="3300"/>
        <n v="3524"/>
        <n v="3863"/>
        <n v="3830"/>
        <n v="3431"/>
        <n v="6717"/>
        <n v="3458"/>
        <n v="6716"/>
        <n v="6322"/>
        <n v="6336"/>
        <n v="6693"/>
        <n v="6636"/>
        <n v="3297"/>
        <n v="3547"/>
        <n v="3435"/>
        <n v="6323"/>
        <n v="3159"/>
        <n v="3033"/>
        <n v="6689"/>
        <n v="6405"/>
        <n v="3912"/>
        <n v="3190"/>
        <n v="3987"/>
        <n v="6678"/>
        <n v="3013"/>
        <n v="3837"/>
        <n v="3827"/>
        <n v="3322"/>
        <n v="3511"/>
        <n v="6393"/>
        <n v="6357"/>
        <n v="3564"/>
        <n v="6403"/>
        <n v="3820"/>
        <n v="3161"/>
        <n v="3215"/>
        <n v="3847"/>
        <n v="6399"/>
        <n v="6688"/>
        <n v="3516"/>
        <n v="3217"/>
        <n v="3402"/>
        <n v="6701"/>
        <n v="6310"/>
        <n v="6304"/>
        <n v="6314"/>
        <n v="3826"/>
        <n v="3144"/>
        <n v="6680"/>
        <n v="6665"/>
        <n v="3855"/>
        <n v="3178"/>
        <n v="3294"/>
        <n v="3142"/>
        <n v="3230"/>
        <n v="3529"/>
        <n v="3034"/>
        <n v="3103"/>
        <n v="3182"/>
        <n v="3403"/>
        <n v="3224"/>
        <n v="3214"/>
        <n v="3856"/>
        <n v="3295"/>
        <n v="3181"/>
        <n v="6389"/>
        <n v="6681"/>
        <n v="3535"/>
        <n v="3808"/>
        <n v="3924"/>
        <n v="4320"/>
        <n v="3549"/>
        <n v="3655"/>
        <n v="3179"/>
        <n v="3536"/>
        <n v="3568"/>
        <n v="4331"/>
        <n v="6371"/>
        <n v="6677"/>
        <n v="3809"/>
        <n v="3166"/>
        <n v="6682"/>
        <n v="3479"/>
        <n v="6702"/>
        <n v="3132"/>
        <n v="3567"/>
        <n v="6683"/>
        <n v="3213"/>
        <n v="3293"/>
        <n v="3507"/>
        <n v="3913"/>
        <n v="3444"/>
        <n v="3001"/>
        <n v="3003"/>
        <n v="3085"/>
        <n v="3274"/>
        <n v="3344"/>
        <n v="3440"/>
        <n v="3456"/>
        <n v="3457"/>
        <n v="3478"/>
        <n v="3550"/>
        <m/>
      </sharedItems>
    </cacheField>
    <cacheField name="Paal" numFmtId="0">
      <sharedItems containsBlank="1"/>
    </cacheField>
    <cacheField name="snelheidsboetes" numFmtId="0">
      <sharedItems containsString="0" containsBlank="1" containsNumber="1" containsInteger="1" minValue="0" maxValue="100025"/>
    </cacheField>
    <cacheField name="Gemeente" numFmtId="0">
      <sharedItems containsBlank="1" count="158">
        <s v="Rotterdam"/>
        <s v="Alphen aan den Rijn"/>
        <s v="Den Haag"/>
        <s v="Kaag en Braassem"/>
        <s v="Papendrecht"/>
        <s v="Groningen"/>
        <s v="Voorst"/>
        <s v="Goeree-Overflakkee"/>
        <s v="Waddinxveen"/>
        <s v="Diemen"/>
        <s v="Purmerend"/>
        <s v="Eindhoven"/>
        <s v="Nissewaard"/>
        <s v="Kampen"/>
        <s v="Ede"/>
        <s v="Noordwijk"/>
        <s v="Meierijstad"/>
        <s v="Amsterdam"/>
        <s v="Gouda"/>
        <s v="Pijnacker-Nootdorp"/>
        <s v="Dordrecht"/>
        <s v="Helmond"/>
        <s v="Delft"/>
        <s v="Katwijk"/>
        <s v="Lansingerland"/>
        <s v="Waadhoeke"/>
        <s v="Leudal"/>
        <s v="Venlo"/>
        <s v="Lelystad"/>
        <s v="Zaanstad"/>
        <s v="Zaltbommel"/>
        <s v="Hilversum"/>
        <s v="Sluis"/>
        <s v="Capelle aan den IJssel"/>
        <s v="Stichtse Vecht"/>
        <s v="Tilburg"/>
        <s v="Utrecht"/>
        <s v="Maastricht"/>
        <s v="Heerlen"/>
        <s v="Westland"/>
        <s v="Nunspeet"/>
        <s v="Gemert-Bakel"/>
        <s v="Roosendaal"/>
        <s v="Zwolle"/>
        <s v="Oldebroek"/>
        <s v="Harderwijk"/>
        <s v="Schouwen-Duivenland"/>
        <s v="Wassenaar"/>
        <s v="Oldenzaal"/>
        <s v="Alkmaar"/>
        <s v="Bergen (L.)"/>
        <s v="Beek"/>
        <s v="Hulst"/>
        <s v="Sittard-Geleen"/>
        <s v="Veere"/>
        <s v="Barneveld"/>
        <s v="Arnhem"/>
        <s v="Haarlem"/>
        <s v="Nieuwegein"/>
        <s v="Maashorst"/>
        <s v="Almelo"/>
        <s v="Den Bosch"/>
        <s v="Rhenen"/>
        <s v="Nijmegen"/>
        <s v="Vlissingen"/>
        <s v="Almere"/>
        <s v="Midden-Groningen"/>
        <s v="Borger-Odoorn"/>
        <s v="Haarlemmermeer"/>
        <s v="Albrandswaard"/>
        <s v="Hoeksche Waard"/>
        <s v="Putten"/>
        <s v="Boxtel"/>
        <s v="Enschede"/>
        <s v="Leiden"/>
        <s v="Leusden"/>
        <s v="Soest"/>
        <s v="Hardenberg"/>
        <s v="Assen"/>
        <s v="Leidschendam-Voorburg"/>
        <s v="Utrechtse Heuvelrug"/>
        <s v="Zeewolde"/>
        <s v="Apeldoorn"/>
        <s v="Someren"/>
        <s v="Tynaarlo"/>
        <s v="West Betuwe"/>
        <s v="Nederweert"/>
        <s v="Vught"/>
        <s v="Woerden"/>
        <s v="IJsselstein"/>
        <s v="Weert"/>
        <s v="Voorschoten"/>
        <s v="Oosterhout"/>
        <s v="Middelburg"/>
        <s v="Vijfheerenlanden"/>
        <s v="Noordoostpolder"/>
        <s v="Breda"/>
        <s v="Deventer"/>
        <s v="Rheden"/>
        <s v="Ridderkerk"/>
        <s v="Leiderdorp"/>
        <s v="Hoorn"/>
        <s v="Westerkwartier"/>
        <s v="Smallingerland"/>
        <s v="Heemstede"/>
        <s v="Lisse"/>
        <s v="Nijkerk"/>
        <s v="Noordenveld"/>
        <s v="Culemborg"/>
        <s v="Emmen"/>
        <s v="Hoogeveen"/>
        <s v="Dronten"/>
        <s v="Baarn"/>
        <s v="De Bilt"/>
        <s v="Westervoort"/>
        <s v="Laren"/>
        <s v="Drimmelen"/>
        <s v="Wierden"/>
        <s v="Bladel"/>
        <s v="Oisterwijk"/>
        <s v="Peel en Maas"/>
        <s v="Wijdemeren"/>
        <s v="Vlaardingen"/>
        <s v="Tholen"/>
        <s v="Amersfoort"/>
        <s v="Zoetermeer"/>
        <s v="Rijswijk"/>
        <s v="Geldrop-Mierlo"/>
        <s v="Gulpen-Wittem"/>
        <s v="Amstelveen"/>
        <s v="Achtkarspelen"/>
        <s v="Kerkrade"/>
        <s v="Roermond"/>
        <s v="Nuenen ca"/>
        <s v="Bloemendaal"/>
        <s v="Beekdaelen"/>
        <s v="Den Helder"/>
        <s v="Goes"/>
        <s v="De Ronde Venen"/>
        <s v="Stein"/>
        <s v="Huizen"/>
        <s v="Bergen op Zoom"/>
        <s v="Westerwolde"/>
        <s v="Horst"/>
        <s v="Zevenaar"/>
        <s v="Maasgouw"/>
        <s v="Landgraaf"/>
        <s v="Zeist"/>
        <s v="Het Hogeland"/>
        <s v="Gennep"/>
        <s v="Aalsmeer"/>
        <s v="Hengelo"/>
        <s v="Ouder"/>
        <s v="Oss"/>
        <s v="Lopik"/>
        <s v="Zoeterwoude"/>
        <s v="Voorne aan Zee"/>
        <m/>
      </sharedItems>
    </cacheField>
    <cacheField name="Provincie" numFmtId="0">
      <sharedItems containsBlank="1" count="13">
        <s v="Zuid-Holland"/>
        <s v="Groningen"/>
        <s v="Gelderland"/>
        <s v="Noord-Holland"/>
        <s v="Noord-Brabant"/>
        <s v="Overijssel"/>
        <s v="Fryslân"/>
        <s v="Limburg"/>
        <s v="Flevoland"/>
        <s v="Zeeland"/>
        <s v="Utrecht"/>
        <s v="Drenthe"/>
        <m/>
      </sharedItems>
    </cacheField>
    <cacheField name="Soort paal" numFmtId="0">
      <sharedItems containsBlank="1" count="3">
        <s v="Flex"/>
        <s v="Vast"/>
        <m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3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OnLoad="1" refreshedBy="Microsoft Office User" refreshedDate="45609.716342939813" refreshedVersion="8" recordCount="11917" xr:uid="{00000000-000A-0000-FFFF-FFFF01000000}">
  <cacheSource type="worksheet">
    <worksheetSource ref="A1:G11918" sheet="flits 2023"/>
  </cacheSource>
  <cacheFields count="7">
    <cacheField name="SYSTEEM" numFmtId="0">
      <sharedItems/>
    </cacheField>
    <cacheField name="JAAR_MAAND" numFmtId="0">
      <sharedItems containsSemiMixedTypes="0" containsNonDate="0" containsDate="1" containsString="0" minDate="2023-01-01T00:00:00" maxDate="2023-12-02T00:00:00" count="12">
        <d v="2023-08-01T00:00:00"/>
        <d v="2023-07-01T00:00:00"/>
        <d v="2023-11-01T00:00:00"/>
        <d v="2023-09-01T00:00:00"/>
        <d v="2023-06-01T00:00:00"/>
        <d v="2023-10-01T00:00:00"/>
        <d v="2023-12-01T00:00:00"/>
        <d v="2023-01-01T00:00:00"/>
        <d v="2023-02-01T00:00:00"/>
        <d v="2023-03-01T00:00:00"/>
        <d v="2023-05-01T00:00:00"/>
        <d v="2023-04-01T00:00:00"/>
      </sharedItems>
    </cacheField>
    <cacheField name="PROVINCIE" numFmtId="0">
      <sharedItems/>
    </cacheField>
    <cacheField name="GEMEENTE" numFmtId="0">
      <sharedItems count="149">
        <s v="Apeldoorn"/>
        <s v="Voorst"/>
        <s v="s-Gravenhage"/>
        <s v="Eindhoven"/>
        <s v="Nissewaard"/>
        <s v="Rotterdam"/>
        <s v="Leusden"/>
        <s v="Oosterhout"/>
        <s v="Alkmaar"/>
        <s v="Kaag en Braassem"/>
        <s v="Almere"/>
        <s v="Groningen"/>
        <s v="Goeree-Overflakkee"/>
        <s v="IJsselstein"/>
        <s v="Tilburg"/>
        <s v="Papendrecht"/>
        <s v="Katwijk"/>
        <s v="Alphen aan den Rijn"/>
        <s v="Zaanstad"/>
        <s v="Noordoostpolder"/>
        <s v="Hulst"/>
        <s v="Reimerswaal"/>
        <s v="Westland"/>
        <s v="Ede"/>
        <s v="Venlo"/>
        <s v="Dronten"/>
        <s v="Breda"/>
        <s v="Tynaarlo"/>
        <s v="Helmond"/>
        <s v="Soest"/>
        <s v="Maashorst"/>
        <s v="Noordwijk"/>
        <s v="Gouda"/>
        <s v="Someren"/>
        <s v="Putten"/>
        <s v="Waddinxveen"/>
        <s v="Kampen"/>
        <s v="Stichtse Vecht"/>
        <s v="Lansingerland"/>
        <s v="Utrecht"/>
        <s v="Nieuwegein"/>
        <s v="Lelystad"/>
        <s v="Leudal"/>
        <s v="Dordrecht"/>
        <s v="Bladel"/>
        <s v="Hoogeveen"/>
        <s v="Hilversum"/>
        <s v="Vlaardingen"/>
        <s v="Delft"/>
        <s v="Hoeksche Waard"/>
        <s v="Hoorn"/>
        <s v="Roermond"/>
        <s v="Sluis"/>
        <s v="Harderwijk"/>
        <s v="Zwolle"/>
        <s v="Vlissingen"/>
        <s v="Heerlen"/>
        <s v="Rhenen"/>
        <s v="Schouwen-Duiveland"/>
        <s v="Wijdemeren"/>
        <s v="Westerkwartier"/>
        <s v="Woerden"/>
        <s v="Amsterdam"/>
        <s v="Meierijstad"/>
        <s v="Hardenberg"/>
        <s v="Nijmegen"/>
        <s v="Bergen (L)"/>
        <s v="Haarlem"/>
        <s v="Sittard-Geleen"/>
        <s v="Beek"/>
        <s v="Heemstede"/>
        <s v="Utrechtse Heuvelrug"/>
        <s v="Midden-Groningen"/>
        <s v="Capelle aan den IJssel"/>
        <s v="Laren"/>
        <s v="Maastricht"/>
        <s v="Assen"/>
        <s v="Emmen"/>
        <s v="Haarlemmermeer"/>
        <s v="Gemert-Bakel"/>
        <s v="Enschede"/>
        <s v="Borger-Odoorn"/>
        <s v="Arnhem"/>
        <s v="Barneveld"/>
        <s v="Deventer"/>
        <s v="Boxtel"/>
        <s v="Almelo"/>
        <s v="Amersfoort"/>
        <s v="Wassenaar"/>
        <s v="Bloemendaal"/>
        <s v="Albrandswaard"/>
        <s v="Vught"/>
        <s v="Roosendaal"/>
        <s v="Nederweert"/>
        <s v="s-Hertogenbosch"/>
        <s v="Leiden"/>
        <s v="Weert"/>
        <s v="Zeewolde"/>
        <s v="Voorschoten"/>
        <s v="Middelburg"/>
        <s v="Leidschendam-Voorburg"/>
        <s v="Baarn"/>
        <s v="Rheden"/>
        <s v="Leiderdorp"/>
        <s v="Leeuwarden"/>
        <s v="Ridderkerk"/>
        <s v="Vijfheerenlanden"/>
        <s v="Smallingerland"/>
        <s v="Noordenveld"/>
        <s v="Lisse"/>
        <s v="Nijkerk"/>
        <s v="Geldrop-Mierlo"/>
        <s v="Den Helder"/>
        <s v="Wierden"/>
        <s v="De Bilt"/>
        <s v="Huizen"/>
        <s v="Culemborg"/>
        <s v="Oisterwijk"/>
        <s v="Purmerend"/>
        <s v="Peel en Maas"/>
        <s v="Landgraaf"/>
        <s v="Tholen"/>
        <s v="Zoetermeer"/>
        <s v="Rijswijk"/>
        <s v="Bergen op Zoom"/>
        <s v="Goes"/>
        <s v="Amstelveen"/>
        <s v="De Ronde Venen"/>
        <s v="Gulpen-Wittem"/>
        <s v="Zeist"/>
        <s v="Kerkrade"/>
        <s v="Stein"/>
        <s v="Nuenen, Gerwen en Nederwetten"/>
        <s v="Maasgouw"/>
        <s v="Ouder-Amstel"/>
        <s v="Horst aan de Maas"/>
        <s v="Beekdaelen"/>
        <s v="Zevenaar"/>
        <s v="Voorne aan Zee"/>
        <s v="Aalsmeer"/>
        <s v="Het Hogeland"/>
        <s v="Oss"/>
        <s v="Gennep"/>
        <s v="Veere"/>
        <s v="Lopik"/>
        <s v="Zoeterwoude"/>
        <s v="Deurne"/>
        <s v="Brielle"/>
        <s v="Waalre"/>
      </sharedItems>
    </cacheField>
    <cacheField name="PAALGEGEVENS" numFmtId="0">
      <sharedItems count="730">
        <s v="4306 Apeldoorn a1 thv hmp 89,5 richting deventer"/>
        <s v="4309 Voorst a1 thv hmp 94,7 richting apeldoorn"/>
        <s v="3971 's-Gravenhage s106 moerweg thv lichtmast 33"/>
        <s v="4606 Eindhoven geldropseweg thv lichtmast 262"/>
        <s v="4630 Nissewaard heemraadlaan thv lichtmast 90"/>
        <s v="3932 Rotterdam s107 maasboulevard kr oude plantagedreef"/>
        <s v="4025 's-Gravenhage benoordenhoutseweg kr laan van clingendael ri wassenaar"/>
        <s v="4019 Leusden randweg nabij valleilaan"/>
        <s v="4621 Oosterhout beneluxweg thv huisnummer 85"/>
        <s v="3980 Alkmaar n242 provincialeweg thv hmp 41.5"/>
        <s v="4629 Rotterdam molenvliet thv tramhalte smeetslandsedijk"/>
        <s v="3572 Kaag en Braassem n207 provinciale weg kruising dokter stapenséastraat"/>
        <s v="4612 Almere n701 oostvaardersdijk thv gemaal de blocq van kuffeler"/>
        <s v="3328 Groningen europaweg thv sontplein"/>
        <s v="3480 Goeree-Overflakkee n57 provincialeweg t.h.v. hmp 23,9 kruising vissersweg"/>
        <s v="4101 IJsselstein n210 thv hmp 47.8"/>
        <s v="4300 Tilburg ringbaan zuid thv huisnummer 301"/>
        <s v="3683 Papendrecht n3 randweg thv hmp 1.1 richting a15"/>
        <s v="3461 Katwijk n206 provincialeweg kruising wassenaarseweg richting rijnsburg"/>
        <s v="4024 's-Gravenhage benoordenhoutseweg kr laan van clingendael ri den haag"/>
        <s v="6649 Alphen aan den Rijn n207 alphenseweg thv hmp 28.3"/>
        <s v="4619 Zaanstad poelenburg thv lichtmast 062-05751"/>
        <s v="4611 Noordoostpolder n352 schokkerringweg thv afslag middelbuurt"/>
        <s v="4610 Hulst n290 gentsevaart thv huisnummer 43"/>
        <s v="4304 Tilburg n261 burgemeester bechtweg thv hmp 6.0"/>
        <s v="3923 Kaag en Braassem n207 provinciale weg kruising burgemeester bakhuizenlaan"/>
        <s v="4601 Reimerswaal n289 oude rijksweg thv 10c"/>
        <s v="3232 Westland n211 wippolderlaan kruising veilingroute"/>
        <s v="4627 Zaanstad doctor h.g. scholtenstraat thv bushalte"/>
        <s v="3342 Ede n224 rijksweg kruising laarwoud richting arnhem"/>
        <s v="4613 Venlo venloseweg thv huisnummer 49"/>
        <s v="4603 Dronten n309 dronterweg thv kruising lisdoddeweg"/>
        <s v="4602 Breda julianalaan thv huisnummers 79-81"/>
        <s v="4617 Tynaarlo hogeweg thv huisnummer 13b"/>
        <s v="3518 Helmond n270 europaweg kruising hortsedijk"/>
        <s v="4623 Goeree-Overflakkee oosterweg thv oversteekplaats prins hendrikweg"/>
        <s v="4604 Noordoostpolder n352 zuiderringweg thv kr neushoornweg"/>
        <s v="4104 Soest vredehofstraat kruising colenso"/>
        <s v="4624 Maashorst rondweg thv huisnummer 5"/>
        <s v="3758 Rotterdam s113 statenweg thv oversteekplaats statensingel"/>
        <s v="3453 Westland n211 wippolderlaan kr laan van wateringse veld ri naaldwijk"/>
        <s v="4626 Tynaarlo burg. j.g. legroweg thv huisnummer 29"/>
        <s v="3672 Noordwijk gooweg thv perceel 16"/>
        <s v="3630 Ede n310 otterloseweg thv perceel 5"/>
        <s v="3753 Gouda goudse poort richting a12"/>
        <s v="3718 Eindhoven john f. kennedylaan thv heeghtakker ri centrum"/>
        <s v="4628 Someren n612 stipdonk thv hmp 82.8"/>
        <s v="3065 Putten n303 voorthuizerstraat thv perceel 146"/>
        <s v="3752 Gouda goudse poort richting centrum"/>
        <s v="3845 Waddinxveen n207 henegouwerweg thv hmp 24.1"/>
        <s v="3613 Kampen n50 thv hmp 243.1"/>
        <s v="4618 Westland heulweg thv kruising harry hoekstraat"/>
        <s v="4003 Zaanstad n203 provincialeweg kruising vlietsend"/>
        <s v="4014 Stichtse Vecht n201 provincialeweg kruising singel"/>
        <s v="3233 Westland n211 wippolderlaan kruising wateringveldseweg"/>
        <s v="3531 Venlo weselseweg kruising nieuw goltenweg"/>
        <s v="4614 Groningen n360 rijksweg thv huisnummer 129a"/>
        <s v="3281 Lansingerland n209 hoefweg kruising groendalseweg"/>
        <s v="3671 Noordwijk beeklaan thv lichtmast 58"/>
        <s v="3335 Utrecht kardinaal de jongweg kruising antonius matthaeuslaan"/>
        <s v="6650 Waddinxveen n207 henegouwerweg thv hmp 24.1"/>
        <s v="3565 Nieuwegein weg naar de poort kruising buizerdlaan"/>
        <s v="3759 Lelystad larserdreef richting centrum"/>
        <s v="3735 Leudal n280 rijksweg thv hmp 8.7"/>
        <s v="3857 Dordrecht n3 randweg thv hmp 3.2 richting papendrecht"/>
        <s v="4625 Bladel n284 rondweg thv huisnummer 12"/>
        <s v="4307 Hoogeveen industrieweg thv huisnummer 45"/>
        <s v="3816 Ede n310 arnhemseweg thv perceel 42"/>
        <s v="3460 Alphen aan den Rijn n207 oostkanaalweg kruising oranje nassausingel"/>
        <s v="4301 Utrecht stadsbaan leidsche rijn t.h.v. lichtmast 74"/>
        <s v="6300 Hilversum oostereind kruising arena"/>
        <s v="3621 Voorst n791 molenallee thv hmp 3.7"/>
        <s v="3973 Vlaardingen holysingel thv lichtmast 131"/>
        <s v="4004 Zaanstad n203 provincialeweg kruising korte industrieweg"/>
        <s v="3336 Utrecht kardinaal de jongweg kruising meester tripkade"/>
        <s v="3894 Zaanstad thorbeckeweg kruising wibautstraat ri provincialewg"/>
        <s v="3450 Delft n470 kruithuisweg kr laan der verenigde naties ri pijnacker"/>
        <s v="4616 Noordoostpolder n331 vollenhoverweg thv hmp 29.8"/>
        <s v="3921 Hoeksche Waard a29 haringvlietbrug links thv hmp 96.5"/>
        <s v="3861 Hoeksche Waard n217 kruising vrouwe huisjesweg"/>
        <s v="3659 Delft prinses beatrixlaan thv kruising westlandseweg"/>
        <s v="3990 Hoorn provinciale weg thv spoorwegovergang"/>
        <s v="4607 Roermond venloseweg thv huisnummer 37"/>
        <s v="4013 Stichtse Vecht n201 provincialeweg kruising loenenseweg"/>
        <s v="3756 Groningen rijksstraatweg thv huisnummer 66"/>
        <s v="3866 Sluis n253 nieuwstraat thv hmp 8.0"/>
        <s v="3445 's-Gravenhage van alkemadelaan kruising maurits de brauwweg"/>
        <s v="3483 Goeree-Overflakkee n57 damweg kruising vissersweg"/>
        <s v="4016 Harderwijk lorentzstraat thv voltastraat"/>
        <s v="3560 Rotterdam a16 afrit 24 john f. kennedyweg kruising stadionweg"/>
        <s v="3093 Zwolle zwartewaterallee richting kruising rijnlaan"/>
        <s v="3801 Groningen emmaviaduct richting julianaplein"/>
        <s v="4102 Vlissingen sloeweg thv afslag weijevlietweg"/>
        <s v="3684 Papendrecht n3 randweg thv hmp 1.1 richting dordrecht"/>
        <s v="3452 Westland n211 wippolderlaan kr laan van wateringse veld ri delft"/>
        <s v="3825 Alkmaar n9 steve bikoweg kruising huiswaarderweg"/>
        <s v="4018 Leusden randweg kruising groene zoom ri middenweg"/>
        <s v="3742 Heerlen n281 provinciale weg thv hmp 28.7"/>
        <s v="6600 Rhenen n233 lijnweg kruising achterbergsestraatweg"/>
        <s v="3074 Tilburg ringbaan oost kruising caspar houbenstraat"/>
        <s v="3983 Rotterdam s114 westzeedijk thv 2e ijzerstraat"/>
        <s v="3561 Zaanstad n516 dr. j.m. den uylweg kruising wibautstraat"/>
        <s v="3332 Almere steigerdreef kruising de steiger richting a6"/>
        <s v="3017 Schouwen-Duiveland n57 serooskerkseweg thv hmp 49.6"/>
        <s v="3658 Wijdemeren oud-loosdrechtsedijk thv perceel 113f"/>
        <s v="3757 Westerkwartier auwemalaan thv kruising oldenoert"/>
        <s v="3922 Hoeksche Waard a29 haringvlietbrug rechts thv hmp 96.3"/>
        <s v="3343 Ede n224 rijksweg kruising laarwoud richting a30 (renswoude)"/>
        <s v="4100 Woerden hollandbaan kr waardsebaan ri molenvlietbaan"/>
        <s v="3211 Amsterdam s112 wibautstraat kruising president steynstraat"/>
        <s v="3062 Meierijstad n616 veghelsedijk thv hmp 4.0"/>
        <s v="3063 Hardenberg n377 hoofdweg thv hmp 38.3"/>
        <s v="3733 Nijmegen energieweg thv perceel 17 richting industrieplein"/>
        <s v="3734 Nijmegen energieweg thv perceel 17 richting neerbosscheweg"/>
        <s v="4622 Hoeksche Waard n217 s gravendeelseweg thv hmp 24.9"/>
        <s v="3846 Katwijk n206 provincialeweg thv hmp 19.8"/>
        <s v="3751 Bergen (L) n271 knikkerdorp thv hmp 94.4"/>
        <s v="3521 Helmond n270 europaweg kruising hortsedijk richting deurne"/>
        <s v="3981 Haarlem n200 oudeweg kruising nijverheidsweg"/>
        <s v="3022 Sittard-Geleen doctor nolenslaan thv perceel 115"/>
        <s v="6652 Kaag en Braassem n207 provinciale weg kruising dokter stapenséastraat"/>
        <s v="3873 Beek stationsstraat thv perceel 71"/>
        <s v="3070 Haarlem n205 fonteinlaan thv perceel 1"/>
        <s v="3019 Heemstede n201 heemsteedse dreef thv perceel 81"/>
        <s v="3834 Haarlem n205 schipholweg kruising amerikaweg"/>
        <s v="6648 Alphen aan den Rijn n207 oostkanaalweg kruising oranje nassausingel"/>
        <s v="3635 Utrechtse Heuvelrug n225 dorpsstraat thv kruising gezichtslaan"/>
        <s v="3901 Nijmegen n326 wijchenseweg kruising woonboulevard richting centrum"/>
        <s v="3566 Utrecht beneluxlaan kruising bernadottelaan"/>
        <s v="3824 Alkmaar n9 martin luther kingweg kruising huiswaarderweg"/>
        <s v="4609 Midden-Groningen n386 woldweg thv huisnummer 145a"/>
        <s v="3042 Venlo klagenfurtlaan thv lichtmast 2241"/>
        <s v="3259 Capelle aan den IJssel s109 capelseweg kruising lylantse baan"/>
        <s v="3662 Westland n211 monsterseweg thv hmp 7.9"/>
        <s v="3654 Laren hilversumseweg thv perceel 21"/>
        <s v="3730 Maastricht meerssenerweg thv perceel 78"/>
        <s v="3607 Assen vaart zuidzijde thv kazerne"/>
        <s v="4010 Woerden n204 europabaan kruising noordzee"/>
        <s v="4631 Emmen vaart noordzijde t.h.v. huisnummer 138"/>
        <s v="3312 Amsterdam s114 piet heintunnel kruising zuiderzeeweg"/>
        <s v="3075 's-Gravenhage s100 lekstraat thv perceel 91"/>
        <s v="3886 Haarlemmermeer n200 haarlemmerweg kruising oranje nassaustraat"/>
        <s v="3449 Delft n470 kruithuisweg kr laan der verenigde naties ri schipluiden"/>
        <s v="3720 Gemert-Bakel n272 elsendorpseweg thv hmp 9.6"/>
        <s v="3618 Enschede hengelosestraat thv perceel 327"/>
        <s v="3012 Nijmegen n326 wijchenseweg kruising woonboulevard richting a73"/>
        <s v="4608 Heerlen schelsberg thv huisnummer 97"/>
        <s v="4600 Westerkwartier n388 woldweg thv zandumerklap"/>
        <s v="3284 Nissewaard n218 groene kruisweg kruising oude singel richting spijkenisse"/>
        <s v="3610 Borger-Odoorn n857 rolderstraat thv hmp 9.2"/>
        <s v="3859 Hoeksche Waard n217 kruising reedijk richting puttershoek"/>
        <s v="3415 Arnhem batavierenweg kruising eldenseweg"/>
        <s v="3750 Barneveld stationsweg n805 thv huisnr 51"/>
        <s v="3917 Deventer amstellaan kruising snipperlingsdijk n344"/>
        <s v="3709 Boxtel bosscheweg thv perceel 74"/>
        <s v="3860 Hoeksche Waard n217 kruising provincialeweg richting a29"/>
        <s v="4632 Zaanstad de weer t.h.v. huisnummer 61"/>
        <s v="3617 Almelo wierdensestraat thv perceel 156"/>
        <s v="3092 Helmond n270 europaweg kruising brandevoortse dreef"/>
        <s v="3118 Amersfoort stadsring kr sint andriesstraat thv lichtmast 900701"/>
        <s v="3666 Wassenaar n44 rijksstraatweg thv hmp 23.6 richting den haag"/>
        <s v="4005 Heerlen heerenweg thv perceel 8"/>
        <s v="3746 Nieuwegein symfonielaan t.h.v. kruising harmonielaan"/>
        <s v="3625 Ede van balverenweg thv perceel 63"/>
        <s v="3040 Arnhem nijmeegseweg kruising batavierenweg"/>
        <s v="3802 Groningen emmaviaduct richting centrum"/>
        <s v="3311 Amsterdam s114 ijburglaan kruising zuiderzeeweg"/>
        <s v="3975 Alkmaar vondelstraat thv lichtmast 12"/>
        <s v="3475 Nissewaard n218 groene kruisweg oost kruising verdouwenhoeck"/>
        <s v="3667 Wassenaar n44 rijksstraatweg thv hmp 23.6 richting leiden"/>
        <s v="3068 Hilversum kamerlingh onnesweg thv oversteek schans"/>
        <s v="3633 Nijmegen van apelterenweg thv kruising malvert"/>
        <s v="3657 Wijdemeren oud-loosdrechtsedijk thv perceel 46"/>
        <s v="4020 Utrecht franciscusdreef kruising met orinocodreef"/>
        <s v="6654 Lansingerland n209 overbuurtseweg kruising heulslootweg"/>
        <s v="3864 Dordrecht n3 randweg thv hmp 3.0 richting wantijbrug"/>
        <s v="3690 Hoeksche Waard mookhoek thv perceel 56"/>
        <s v="3880 Schouwen-Duiveland n59 rijksweg thv hmp 25.7 richting bruinisse"/>
        <s v="3881 Schouwen-Duiveland n59 rijksweg thv hmp 25.7 richting oosterland"/>
        <s v="3091 Zwolle zwartewaterallee richting kruising middelweg"/>
        <s v="3931 Rotterdam s107 a. v. rijckevorselweg kr burg. oudlaan"/>
        <s v="3280 Lansingerland n209 overbuurtseweg kruising heulslootweg"/>
        <s v="3279 Nissewaard n218 groene kruisweg kruising oude singel richting heenvliet"/>
        <s v="3972 Bloemendaal n208 rijksstraatweg thv huisnummer 89"/>
        <s v="3620 Apeldoorn jachtlaan thv perceel 93"/>
        <s v="3316 Ede dr. w. dreeslaan kruising willy brandtlaan"/>
        <s v="3434 Amsterdam n247 nieuwe leeuwarderweg kruising toerit a10"/>
        <s v="3814 Putten van geenstraat thv haverstraat"/>
        <s v="3071 Haarlem n205 dreef thv perceel 46"/>
        <s v="3740 Heerlen n281 provinciale weg thv hmp 23.6"/>
        <s v="3675 Capelle aan den IJssel capelseweg thv perceel 112"/>
        <s v="4305 Utrecht vleutensebaan thv lichtmast 69"/>
        <s v="3270 Albrandswaard n492 groene kruisweg kruising dorpsdijk richting spijkenisse"/>
        <s v="3614 Kampen n50 thv hmp 242.7"/>
        <s v="3540 Heerlen n281 kruising toerit a76 maastricht"/>
        <s v="3715 Vught n65 helvoirtseweg thv hmp 5.0 richting tilburg"/>
        <s v="3338 Roosendaal van beethovenlaan kruising strausslaan richting a58"/>
        <s v="3731 Nederweert n275 venloseweg thv hmp 25.2"/>
        <s v="3719 Gemert-Bakel n272 elsendorpseweg thv hmp 12.2"/>
        <s v="3680 Rotterdam gordelweg thv perceel 200a"/>
        <s v="3714 Vught n65 rijksweg thv hmp 10.3 richting tilburg"/>
        <s v="3038 Almere s103 veluwedreef kruising hagevoortdreef"/>
        <s v="3527 Venlo weselseweg kruising schoolweg"/>
        <s v="3674 Noordwijk northgodreef thv w.h. van konijnenburgstraat"/>
        <s v="3739 Heerlen n281 provinciale weg thv hmp 27.2"/>
        <s v="3656 Wijdemeren nieuw-loosdrechtsedijk thv perceel 192"/>
        <s v="3462 Katwijk n206 ingenieur g. tjalmaweg kruising wassenaarseweg ri leiden"/>
        <s v="3155 Eindhoven boschdijk kruising 2e lieven de keylaan"/>
        <s v="3687 Hoeksche Waard n488 rijksstraatweg thv perceel 5"/>
        <s v="3647 Haarlemmermeer n232 schipholweg thv hmp 21.8"/>
        <s v="3123 Tilburg heikantlaan kruising bachpad"/>
        <s v="3804 Midden-Groningen n33 rijksweg thv kruising n387"/>
        <s v="3024 's-Hertogenbosch bruistensingel kruising zevenhontseweg richting centrum"/>
        <s v="3025 's-Hertogenbosch bruistensingel kruising zevenhontseweg richting rosmalen"/>
        <s v="3738 Heerlen n281 keulseweg thv hmp 25.2"/>
        <s v="3471 Rotterdam vaanweg kruising victor hugoweg"/>
        <s v="3254 Leiden willem de zwijgerlaan kruising sumatrastraat"/>
        <s v="4002 Weert n292 frans strouxstraat thv perceel 69"/>
        <s v="3080 Zwolle n35 heinoseweg kruising zalneweg"/>
        <s v="3701 Tilburg n65 bosscheweg thv hmp 16.4 ri den bosch"/>
        <s v="4105 Enschede gronausestraat kruising oostweg"/>
        <s v="3283 Nissewaard n218 groene kruisweg kruising malledijk"/>
        <s v="3045 Zeewolde n305 gooiseweg kruising ganzenweg richting zeewolde"/>
        <s v="3805 Groningen n360 rijksweg thv kruising geweideweg"/>
        <s v="3637 Soest soesterbergsestraat thv perceel 120"/>
        <s v="3638 Soest stadhouderslaan thv perceel 92"/>
        <s v="3459 Voorschoten n447 voorschoterweg kruising leidseweg"/>
        <s v="3652 Hilversum s-gravenlandseweg thv perceel 115"/>
        <s v="3755 's-Gravenhage waldeck pyrmontkade ri scheveningen"/>
        <s v="3058 Middelburg schroeweg kruising torenweg"/>
        <s v="3010 Nijmegen nieuwe dukenburgseweg thv lichtmast nf012"/>
        <s v="3858 Hoeksche Waard n217 kruising reedijk richting a29"/>
        <s v="3441 's-Gravenhage zoetermeerse rijweg kruising oude middenweg"/>
        <s v="3496 's-Hertogenbosch orthen kruising het wielsem"/>
        <s v="3841 Leidschendam-Voorburg noordsingel kruising weigelia"/>
        <s v="3754 's-Gravenhage koningin emmakade ri centrum"/>
        <s v="3021 Alphen aan den Rijn n207 alphenseweg thv hmp 28.3"/>
        <s v="3029 Tilburg ringbaan west kruising kwaadeindstraat"/>
        <s v="3982 's-Gravenhage s105 erasmusweg thv fietsoversteek menno ter braakstraat"/>
        <s v="3009 Baarn drakenburgerweg thv perceel 41"/>
        <s v="3554 Rotterdam stadionweg kruising burgerhoutstraat"/>
        <s v="3818 Utrecht graadt van roggenweg thv perceel 49"/>
        <s v="3036 Vught n65 helvoirtseweg thv hmp 7.0"/>
        <s v="3476 Nissewaard n218 groene kruisweg west kruising kanaaldijk oost"/>
        <s v="3887 Haarlemmermeer n200 haarlemmerweg kruising dubbele buurt"/>
        <s v="3161 Helmond n270 europaweg kruising schootense dreef"/>
        <s v="3710 Boxtel eindhovenseweg thv perceel 28"/>
        <s v="3723 Leudal n273 napoleonsweg thv hmp 50.0"/>
        <s v="3491 Dordrecht mijlweg kruising fietspad over a16 ri zwijndrecht"/>
        <s v="3815 Rheden hoofdstraat thv perceel 36"/>
        <s v="3046 Zeewolde n305 gooiseweg kruising ganzenweg richting biddinghuizen"/>
        <s v="3836 's-Gravenhage laan copes van cattenburch thv perceel 72"/>
        <s v="6602 Capelle aan den IJssel s109 capelseweg kruising lylantse baan"/>
        <s v="3468 Rotterdam n471 g.k. van hogendorpweg kruising van der duijn van maasdamweg"/>
        <s v="3872 Nederweert n275 venloseweg thv perceel 18"/>
        <s v="4615 Lelystad larserdreef thv kruising delfland"/>
        <s v="3027 Tilburg ringbaan west kruising professor cobbenhagen"/>
        <s v="3632 Nijmegen sint annastraat thv lichtmast nl31"/>
        <s v="3668 Leiderdorp achthovenerweg thv perceel 12"/>
        <s v="3933 Middelburg schroeweg kruising torenweg"/>
        <s v="3898 Groningen sontweg kruising europaweg"/>
        <s v="3061 Almere s103 veluwedreef kruising isadora duncanweg"/>
        <s v="3260 Capelle aan den IJssel s109 capelseweg kruising george hintzenweg"/>
        <s v="3043 Leeuwarden dammelaan kruising luchtenrek"/>
        <s v="3026 Tilburg ringbaan west kruising hart van brabantlaan"/>
        <s v="3571 Apeldoorn arnhemseweg kruising ravenweg"/>
        <s v="3676 Ridderkerk geerlaan thv kruising mauritsstraat"/>
        <s v="3705 Tilburg n65 rijksweg thv hmp 14.9 richting den bosch"/>
        <s v="3902 Eindhoven karel de grotelaan kruising grieglaan"/>
        <s v="3060 Almere s103 veluwedreef kruising hitchcocklaan"/>
        <s v="3616 Zwolle zwartewaterallee thv lichtmast 243"/>
        <s v="3906 Nijmegen n326 graafseweg kruising willemsweg"/>
        <s v="4310 Tynaarlo asserstraat thv huisnummer 11"/>
        <s v="3726 Sittard-Geleen frans erenslaan thv perceel 19"/>
        <s v="3131 's-Hertogenbosch zandzuigerstraat kruising ertveldweg"/>
        <s v="3688 Vijfheerenlanden n484 schaikseweg thv hmp 1.7"/>
        <s v="3486 Dordrecht mijlweg kruising fietspad over a16 ri n217"/>
        <s v="3819 Utrecht graadt van roggenweg thv perceel 400"/>
        <s v="3606 Smallingerland het noord thv perceel 38"/>
        <s v="3097 Arnhem nijmeegseweg kruising akeleistraat"/>
        <s v="3634 Nijmegen van schuylenburgweg thv kruising zwanenveld"/>
        <s v="3623 Arnhem marga klompelaan thv lichtmast 12"/>
        <s v="3346 Haarlemmermeer van heuven goedhartlaan kruising asserweg"/>
        <s v="3678 Ridderkerk rijksstraatweg thv perceel 187"/>
        <s v="3263 Rotterdam s113 statenweg kruising walenburgerweg"/>
        <s v="3330 Breda westerparklaan kruising heilaarpark"/>
        <s v="6306 Eindhoven karel de grotelaan kruising grieglaan"/>
        <s v="3677 Ridderkerk rijksstraatweg thv perceel 10"/>
        <s v="3487 Dordrecht laan der verenigde naties kruising toerit a16"/>
        <s v="3852 Rotterdam pres rooseveltweg kr pr alexanderln ri zevenkamp"/>
        <s v="3557 Noordenveld n372 roderweg kruising bunnerveenseweg"/>
        <s v="3609 Emmen kanaal a noordzijde thv perceel 205"/>
        <s v="3661 Westland n465 zwartendijk thv perceel 61"/>
        <s v="3516 Helmond n270 kasteel traverse kruising stationsstraat"/>
        <s v="6301 Boxtel eindhovenseweg thv perceel 28"/>
        <s v="3331 Breda westerparklaan kruising weerschijnvlinder"/>
        <s v="3138 's-Hertogenbosch hambakenweg kruising orthen"/>
        <s v="3722 Venlo n273 napoleonsbaan noord thv hmp 69.6"/>
        <s v="3840 Leidschendam-Voorburg prins bernhardlaan kruising sint martinuslaan"/>
        <s v="3862 Hoeksche Waard n217 kruising toerit a29 zierikzee"/>
        <s v="3333 Almere steigerdreef kruising de steiger richting noorderdreef"/>
        <s v="3122 Tilburg heikantlaan kruising telemannpad"/>
        <s v="3670 Lisse oranjelaan thv oranjehof"/>
        <s v="3626 Rheden harderwijkerweg thv perceel 5a"/>
        <s v="3028 Tilburg ringbaan west kruising wandelboslaan"/>
        <s v="3631 Nijkerk frieswijkstraat thv perceel 115"/>
        <s v="3212 Amsterdam s100 stadhouderskade kruising westeinde"/>
        <s v="3517 Helmond n270 kasteel traverse kruising zuidende"/>
        <s v="3910 Weert ringbaan-noord kruising laarderweg richting ring noord"/>
        <s v="3985 Amsterdam s105 burgemeester röellstraat thv afslag burgemeester cramergracht"/>
        <s v="3213 Hilversum johannes geradtsweg kruising larenseweg"/>
        <s v="3157 Geldrop-Mierlo gijzenrooiseweg kruising aragorn richting eindhoven"/>
        <s v="4015 's-Gravenhage vaillantlaan kr hoefkade ri schildersbuurt"/>
        <s v="3492 Dordrecht laan der verenigde naties kruising toerit a16"/>
        <s v="3345 Haarlemmermeer van heuven goedhartlaan kruising altenburg"/>
        <s v="3187 Maastricht n278 akersteenweg kruising burg. kessensingel richting centrum"/>
        <s v="3890 Arnhem nijmeegseweg kruising gelderse rooslaan"/>
        <s v="3189 Sittard-Geleen doctor nolenslaan kruising nusterweg"/>
        <s v="3023 Sittard-Geleen leyenbroekerweg thv perceel 108"/>
        <s v="3977 Haarlem rijksstraatweg thv huisnummer 378c"/>
        <s v="3608 Emmen kanaal a noordzijde thv kruising bies"/>
        <s v="3514 Geldrop-Mierlo mierloseweg kruising spoelstraat"/>
        <s v="3094 Zwolle n337 ijsselallee kruising reysigerweg"/>
        <s v="3803 Midden-Groningen n33 rijksweg thv hmp 52.1"/>
        <s v="3262 Rotterdam s103 vaanweg kruising vinkenbaan"/>
        <s v="3186 Maastricht n278 akersteenweg thv lichtmast 588"/>
        <s v="3020 Heemstede n201 cruquiusweg thv perceel 1"/>
        <s v="3639 Den Helder lange vliet thv perceel 8"/>
        <s v="3745 Hoeksche Waard rustenburgstraat thv perceel 11"/>
        <s v="3420 Nijmegen n326 graafseweg richting grave kruising neerbosscheweg"/>
        <s v="3130 's-Hertogenbosch zandzuigerstraat kruising nelson mandelalaan"/>
        <s v="3553 Wierden n35 nijverdalsestraat kruising vossenbosweg"/>
        <s v="3636 De Bilt n234 nieuwe weteringseweg thv hmp 2.2"/>
        <s v="6640 Nissewaard n218 groene kruisweg kruising oude singel richting spijkenisse"/>
        <s v="3916 Deventer hanzeweg kruising snipperlingsdijk n344"/>
        <s v="3976 's-Gravenhage melis stokelaan thv huisnummers 1420/1436"/>
        <s v="3418 Nijmegen neerbosscheweg kruising graafseweg"/>
        <s v="3653 Huizen naarderstraat thv perceel 200"/>
        <s v="4303 Vlaardingen holysingel t.h.v. lichtmast 116"/>
        <s v="3918 Culemborg n320 provincialeweg kruising rietveldseweg"/>
        <s v="4027 Enschede volksparksingel kruising westerval"/>
        <s v="3903 Eindhoven professor holstlaan kruising antoon coolenlaan"/>
        <s v="3882 Putten n303 harderwijkerstraat thv hmp 14.7"/>
        <s v="3272 Rotterdam n492 groene kruisweg kruising duifhuisweg richting spijkenisse"/>
        <s v="3911 Weert ringbaan-noord kruising laarderweg richting ring oost"/>
        <s v="3127 's-Hertogenbosch orthenseweg kruising vogelstraat"/>
        <s v="3340 Roosendaal burg. freijterslaan kruising jan vermeerlaan richting centrum"/>
        <s v="3474 Albrandswaard n492 groene kruisweg kruising rivierweg richting poortugaal"/>
        <s v="3629 Ede n310 dorpsstraat thv perceel 225"/>
        <s v="3041 Leeuwarden dammelaan kruising wollegaast"/>
        <s v="3712 Oisterwijk n65 rijksweg thv hmp 13.4 richting den bosch"/>
        <s v="3285 Nissewaard n218 groene kruisweg kruising verlengde verdouwenhoeck"/>
        <s v="6631 Albrandswaard n492 groene kruisweg kruising rivierweg richting poortugaal"/>
        <s v="3286 Goeree-Overflakkee n59 rijksweg kruising tonisseweg richting den bommel"/>
        <s v="3288 Dordrecht laan der verenigde naties kruising weeskinderendijk beneden"/>
        <s v="4026 Enschede gronausestraat kruising euregioweg"/>
        <s v="4103 Woerden hollandbaan kr waardsebaan ri wulverhorstbaan"/>
        <s v="3829 Purmerend gorslaan kruising weteringstraat"/>
        <s v="3919 Culemborg n320 provincialeweg kruising daam van dijkweg"/>
        <s v="3724 Leudal n273 napoleonsweg thv hmp 54.3"/>
        <s v="3811 Almelo n349 henriette roland holstln kruising kleine bunder"/>
        <s v="3107 Arnhem nijmeegseweg kruising airborneplein b. heuvelink"/>
        <s v="3256 Leiden willem de zwijgerlaan kruising ijsselmeerlaan"/>
        <s v="3879 Maastricht brusselseweg thv perceel 641"/>
        <s v="3642 Haarlemmermeer lijnderdijk thv perceel 216"/>
        <s v="3721 Peel en Maas n273 napoleonsbaan zuid thv hmp 64.5"/>
        <s v="3820 Utrecht marnixlaan kruising amsterdamsestraatweg"/>
        <s v="3685 Hoeksche Waard n488 molendijk thv perceel 118"/>
        <s v="3974 Landgraaf kleikoeleweg thv perceel 76"/>
        <s v="3495 Tilburg ringbaan west kruising bredaseweg"/>
        <s v="3865 Tholen n656 oud-vossemeersedijk thv hmp 3.9"/>
        <s v="3489 Dordrecht baanhoekweg kruising adjudant hp kosterstraat"/>
        <s v="3711 Oisterwijk n65 rijksweg thv hmp 13.4 richting tilburg"/>
        <s v="3095 Zwolle n337 ijsselallee kruising hanzelaan"/>
        <s v="3448 Westland n213 burgemeester elsenweg kruising middelbroekweg ri maasdijk"/>
        <s v="3984 's-Hertogenbosch sint teunislaan thv perceel 60"/>
        <s v="3108 Arnhem batavierenweg kruising burgemeester matsersingel"/>
        <s v="4605 Meierijstad n637 rooiseweg thv huisnummer 17"/>
        <s v="6334 's-Hertogenbosch zandzuigerstraat kruising nelson mandelalaan"/>
        <s v="3663 Leidschendam-Voorburg parkweg thv weverslaan richting utrechtsebaan"/>
        <s v="3077 Zwolle n337 ijsselallee kruising nieuwe veerallee"/>
        <s v="3443 's-Gravenhage van alkemadelaan kruising ruychrocklaan"/>
        <s v="3242 Alphen aan den Rijn eisenhowerlaan kruising horstenweg richting herenweg"/>
        <s v="3417 Nijmegen n326 graafseweg kruising neerbosscheweg richting centrum"/>
        <s v="3319 Rotterdam s106 varkenoordseviaduct kruising olympiaweg"/>
        <s v="3853 Rotterdam s109 hoofdweg kr pr alexanderlaan richting a16"/>
        <s v="3451 Westland n213 burgemeester elsenweg kruising middelbroekweg"/>
        <s v="3231 Zoetermeer n206 zwaardslootseweg kruising filmlaan"/>
        <s v="3446 Rijswijk prinses beatrixlaan kruising wethouder brederodelaan"/>
        <s v="3988 Bergen op Zoom randweg west thv kruising halsterseweg"/>
        <s v="4302 's-Hertogenbosch rompertsebaan thv lichtmast 17"/>
        <s v="3978 Amsterdam postjesweg thv fietsoversteek"/>
        <s v="3156 Geldrop-Mierlo gijzenrooiseweg kruising rielsedijk"/>
        <s v="3628 Ede molenstraat thv perceel 192"/>
        <s v="3318 Nijmegen neerbosscheweg kruising graafseweg richting a73"/>
        <s v="3883 Weert n280 roermondseweg thv hmp 1.7"/>
        <s v="3411 Arnhem lange water kruising lange wal"/>
        <s v="4021 Utrecht rubenslaan kruising adriaen van ostadelaan"/>
        <s v="3146 Eindhoven huizingalaan kruising fakkellaan"/>
        <s v="6663 Delft n470 kruithuisweg kr laan der verenigde naties ri pijnacker"/>
        <s v="3282 Nissewaard n218 groene kruisweg kruising hartelweg"/>
        <s v="3113 Amersfoort ringweg kruiskamp kruising liendertseweg thv lichtmast 822033"/>
        <s v="3897 's-Gravenhage vaillantlaan kruising hoefkade ri laak"/>
        <s v="3706 Tilburg n65 rijksweg thv hmp 14.9 richting tilburg"/>
        <s v="3240 Alphen aan den Rijn eisenhowerlaan kruising het oude ambacht richting centrum"/>
        <s v="3673 Noordwijk herenweg thv perceel 149"/>
        <s v="3556 Arnhem burgemeester matsersingel kruising groningensingel"/>
        <s v="3868 Goes a256 deltaweg kruising s-heer hendrikskinderendijk"/>
        <s v="3261 Rotterdam s100 vasteland kruising westersingel"/>
        <s v="3509 Eindhoven leenderweg kruising piuslaan"/>
        <s v="3570 Amstelveen legmeerdijk (n231) kruising provincialeweg (n201)"/>
        <s v="3863 Hoeksche Waard n217 kruising toerit a29 zierikzee"/>
        <s v="3891 Breda backer en ruebweg kruising emerparklaan richting a16"/>
        <s v="3447 Rijswijk prinses beatrixlaan kruising admiraal helfrichsingel"/>
        <s v="3307 Alkmaar n9 heilooër tolweg kruising kennemerstraatweg richting egmond"/>
        <s v="3651 Hilversum johannes geradtsweg thv perceel 159"/>
        <s v="3727 Heerlen molenberglaan thv perceel 96"/>
        <s v="3269 Albrandswaard n492 groene kruisweg kruising zwaardijk thv hmp 4,9"/>
        <s v="3716 Gemert-Bakel n607 bakelsebrug thv hmp 2.0"/>
        <s v="3837 Leidschendam-Voorburg laan van nieuw oosteinde kruising maanweg"/>
        <s v="3884 Nijmegen n326 graafseweg kruising campusbaan"/>
        <s v="3915 Nieuwegein n408 plettenburgerbaan kruising perkinsbaan"/>
        <s v="3552 Wierden n35 nijverdalsestraat kruising nottermorsweg"/>
        <s v="3271 Albrandswaard n492 groene kruisweg kruising dorpsdijk richting rotterdam"/>
        <s v="3828 Purmerend gorslaan kruising linneauslaan"/>
        <s v="3470 Rotterdam stadhoudersweg kruising van aerssenlaan"/>
        <s v="3559 Rotterdam laan op zuid kruising 2e rosestraat"/>
        <s v="3914 Arnhem n224 amsterdamseweg kruising schelmseweg"/>
        <s v="6335 's-Hertogenbosch zandzuigerstraat kruising ertveldweg"/>
        <s v="3478 Capelle aan den IJssel a20 (zuid) afrit16 kruising capelseweg"/>
        <s v="3315 Enschede zuiderval kruising wethouder beversstraat"/>
        <s v="3236 Alphen aan den Rijn albert schweitzerbrug kruising hoorn richting centrum"/>
        <s v="3563 De Ronde Venen n201 provincialeweg kruising veenweg"/>
        <s v="3202 Haarlem n208 delftlaan kruising pim mulierlaan"/>
        <s v="3116 Amersfoort ringweg koppel kruising kattenbroekerweg"/>
        <s v="3226 's-Gravenhage s200 segbroeklaan kruising goudenregenstraat"/>
        <s v="3469 Rotterdam bosdreef kruising boszoom"/>
        <s v="3109 Nijmegen n326 graafseweg kruising wolfskuilseweg"/>
        <s v="3325 Amsterdam s100 stadhouderskade kruising leidseplein richting nassaukade"/>
        <s v="3908 Haarlem prins bernhardlaan kruising n205 schipholweg"/>
        <s v="3477 Albrandswaard n492 groene kruisweg kruising rivierweg richting a15"/>
        <s v="3221 's-Gravenhage s102 raamweg kruising laan copes van cattenburch"/>
        <s v="3329 Rotterdam s106 laan op zuid kruising vuurplaat"/>
        <s v="3640 Den Helder nieuwe weg thv perceel 30"/>
        <s v="3210 Amsterdam s102 basisweg kruising radarweg"/>
        <s v="3497 's-Hertogenbosch bruistensingel kruising balkweg"/>
        <s v="3011 Nijmegen n326 graafseweg kruising groenestraat"/>
        <s v="3228 Rijswijk schaapweg kruising sammersweg"/>
        <s v="3067 Amersfoort amsterdamseweg kruising radiumweg"/>
        <s v="3534 Gulpen-Wittem n278 rijksweg kruising molenweg"/>
        <s v="3197 Almere s101-n702 hogering kruising karperweg thv hmp 8,0"/>
        <s v="3696 Hoeksche Waard molendijk thv perceel 30"/>
        <s v="3128 's-Hertogenbosch vlijmenseweg kruising oude vlijmenseweg"/>
        <s v="6333 's-Hertogenbosch orthenseweg kruising vogelstraat"/>
        <s v="3032 Zeist n234 soestdijkerweg thv hmp 5.7"/>
        <s v="3344 Rijswijk generaal spoorlaan kr. steenvoordelaan ri. s106 pr.beatrixlaan"/>
        <s v="3679 Ridderkerk rijksstraatweg thv perceel 242"/>
        <s v="3208 Haarlem n208 westelijke randweg kruising zijlweg richting ijmuiden"/>
        <s v="3728 Kerkrade drievogelstraat thv perceel 83"/>
        <s v="3215 Hilversum johannes geradtsweg kruising jacob van campenlaan ri larenseweg"/>
        <s v="3493 Vlissingen n661 nieuwe vlissingseweg kruising nieuwe zuidbeekseweg"/>
        <s v="3463 Capelle aan den IJssel hoofdweg kruising capelseweg"/>
        <s v="3341 Roosendaal burg. freijterslaan kruising jan vermeerlaan richting a17"/>
        <s v="3217 's-Gravenhage s104 oude haagweg kruising thorbeckelaan"/>
        <s v="3140 's-Hertogenbosch bruistensingel kruising de harendonkweg"/>
        <s v="3412 Arnhem lange water kruising bethaniënstraat"/>
        <s v="3648 Haarlemmermeer hillegommerdijk thv kruising spieringweg"/>
        <s v="3299 Dordrecht provincialeweg kruising toerit n3 randweg"/>
        <s v="3424 Amersfoort hogeweg kruising ringweg randenbroek"/>
        <s v="3737 Apeldoorn n345 zuthpenseweg thv hmp 5.5"/>
        <s v="3059 Almere s103 veluwedreef kruising bunuellaan"/>
        <s v="3747 Haarlemmermeer bennebroekerdijk thv perceel 29"/>
        <s v="3869 Goes n256 deltaweg kruising nieuwe rijksweg"/>
        <s v="6344 Gemert-Bakel n272 elsendorpseweg thv hmp 9.6"/>
        <s v="3442 's-Gravenhage zoetermeerse rijweg kruising spieringdam"/>
        <s v="3543 Zeewolde n305 gooiseweg kruising larserweg richting biddinghuizen"/>
        <s v="3225 's-Gravenhage zoetermeerse rijweg kruising emmy belinfantedreef"/>
        <s v="4620 Stein steinderweg thv huisnummer 35"/>
        <s v="6637 Nissewaard n218 groene kruisweg kruising hartelweg"/>
        <s v="3175 Nuenen, Gerwen en Nederwetten smits van oyenlaan kruising vincent van goghstraat"/>
        <s v="3645 Haarlemmermeer aalsmeerderdijk thv perceel 476"/>
        <s v="3267 Albrandswaard n492 groene kruisweg kruising zwaardijk thv hmp 3,5"/>
        <s v="3732 Nijkerk vetkamp thv perceel 70"/>
        <s v="3066 Amersfoort n199 amsterdamseweg kruising twentseweg"/>
        <s v="3501 's-Hertogenbosch bruistensingel kruising hervensebaan"/>
        <s v="3989 Maasgouw n273 thv hmp 45.7"/>
        <s v="3643 Haarlemmermeer hillegommerdijk thv perceel 88"/>
        <s v="3144 Eindhoven boschdijk kruising spaaihoefweg"/>
        <s v="3082 Breda crogtdijk kruising terheijdenseweg"/>
        <s v="3110 Amersfoort ringweg kruiskamp kruising liendertseweg thv lichtmast 822034"/>
        <s v="3664 Leidschendam-Voorburg parkweg thv weverslaan richting leidschendam"/>
        <s v="3419 Nijmegen neerbosscheweg kruising jonkerbosplein richting goffert"/>
        <s v="3851 Rotterdam pres rooseveltweg kr pr alexanderln ri ommoord"/>
        <s v="3326 Amsterdam s100 stadhouderskade kruising ferdinand bolstraat ri. mauritskade"/>
        <s v="3169 Helmond n270 deurneseweg kruising deltaweg"/>
        <s v="6662 Delft n470 kruithuisweg kr laan der verenigde naties ri schipluiden"/>
        <s v="3439 Ouder-Amstel s112 gooiseweg kruising toerit a10"/>
        <s v="3206 Haarlem n208 westelijke randweg kruising zijlweg richting heemstede"/>
        <s v="3438 Amsterdam amsteldijk kruising berlagebrug"/>
        <s v="4007 Horst aan de Maas n554 spoorstraat thv hmp 2.9"/>
        <s v="3198 Almere s101-n702 hogering kruising karperweg thv hmp 8,1"/>
        <s v="3423 Amersfoort hogeweg kruising ringweg kruiskamp"/>
        <s v="3454 Alphen aan den Rijn eisenhowerlaan kruising bruins slotsingel ri ring (west)"/>
        <s v="6324 's-Hertogenbosch bruistensingel kruising de harendonkweg"/>
        <s v="3425 Amersfoort amsterdamseweg kruising industrieweg"/>
        <s v="3979 Amsterdam s107 plesmanlaan thv fietsoversteek christoffel plantijnpad"/>
        <s v="3252 Leiden n206 churchilllaan kruising telderskade"/>
        <s v="3432 Haarlem n208 delftlaan kruising orionweg"/>
        <s v="3115 Amersfoort ringweg koppel kruising meridiaan"/>
        <s v="6325 's-Hertogenbosch bruistensingel kruising balkweg"/>
        <s v="3833 Haarlemmermeer n201 kruisweg kruising leenderbos"/>
        <s v="3744 Beekdaelen n582 kerkweg thv perceel 71"/>
        <s v="3416 Zevenaar ringbaan-noord kruising lentemorgen"/>
        <s v="3909 Hoorn provinciale weg kruising keern"/>
        <s v="3275 Rotterdam n492 groene kruisweg kruising koddeweg richting rotterdam"/>
        <s v="3725 Nederweert n275 venloseweg thv hmp 27.3"/>
        <s v="3007 Weert n292 maaseikerweg thv hmp 4.5"/>
        <s v="6319 Geldrop-Mierlo gijzenrooiseweg kruising aragorn richting zesgehuchten"/>
        <s v="4006 Horst aan de Maas tienrayseweg thv perceel 18"/>
        <s v="3650 Hilversum johannes geradtsweg thv perceel 128"/>
        <s v="4009 Nieuwegein a.c. verhoefweg kruising barnsteendrift"/>
        <s v="3646 Haarlemmermeer leimuiderdijk thv perceel 64"/>
        <s v="3227 Rijswijk sir winston churchilllaan kruising prinses margrietsingel"/>
        <s v="3821 Utrecht st. josephlaan kruising amsterdamsestraatweg"/>
        <s v="3455 Alphen aan den Rijn eisenhowerlaan kruising bruins slotsingel richting centrum"/>
        <s v="3692 Hoeksche Waard rijksstraatweg thv perceel 53"/>
        <s v="3310 Alkmaar n9 heilooã«r tolweg kruising kennemerstraatweg richting haarlem"/>
        <s v="3538 Sittard-Geleen n294 urmonderbaan kruising veldweg"/>
        <s v="3142 Eindhoven hondsruglaan kruising rode kruislaan"/>
        <s v="3250 Leiden n206 churchilllaan kruising de bazelstraat"/>
        <s v="3889 Leiden n206 churchilllaan kruising cornelis schuytlaan"/>
        <s v="3525 Roermond n271 rijksweg noord kruising hollestraat"/>
        <s v="3143 Eindhoven limburglaan kruising beemdstraat"/>
        <s v="3414 Arnhem velperbuitensingel kruising steenstraat"/>
        <s v="3507 Eindhoven boschdijk kruising marconilaan"/>
        <s v="3052 Utrecht europalaan kruising beneluxlaan"/>
        <s v="3669 Lisse kanaalstraat thv perceel 250"/>
        <s v="3287 Dordrecht provincialeweg kruising rechte zandweg"/>
        <s v="3214 Hilversum johannes geradtsweg kruising jacob van campenlaan ri insulindeln"/>
        <s v="3558 Noordenveld n372 westerweg kruising roderweg"/>
        <s v="3050 Ede keesomstraat kruising galvanistraat"/>
        <s v="3867 Goes n256 deltaweg kruising langeweg"/>
        <s v="3404 Groningen n370 friesestraatweg kruising siersteenlaan"/>
        <s v="3562 Woerden europabaan kruising wulverhorstbaan"/>
        <s v="3551 Nijmegen n326 oranjesingel kruising van schevichavenstraat"/>
        <s v="3266 Albrandswaard n492 groene kruisweg kruising schroeder van de kolklaan"/>
        <s v="3539 Sittard-Geleen n294 urmonderbaan kruising burgemeester lemmenstraat"/>
        <s v="4012 Amersfoort n199 bunschoterstraat kruising coelhorsterweg"/>
        <s v="3854 Rotterdam s109 hoofdweg kr pr alexanderlaan ri capelseweg"/>
        <s v="3810 Enschede kuipersdijk kruising j.j. van deinselaan"/>
        <s v="3428 Amersfoort amsterdamseweg kruising merwedestraat"/>
        <s v="6332 's-Hertogenbosch orthen kruising het wielsem"/>
        <s v="3223 's-Gravenhage zoetermeerse rijweg kruising pijlkruidveld"/>
        <s v="3694 Hoeksche Waard mookhoek thv perceel 111"/>
        <s v="6314 Eindhoven leenderweg kruising piuslaan"/>
        <s v="3321 Goeree-Overflakkee n59 rijksweg kruising n215 tonisseweg ri zierikzee"/>
        <s v="3031 Soest n234 biltseweg thv hmp 8.4"/>
        <s v="3201 Haarlem n208 delftlaan kruising kleverlaan"/>
        <s v="3444 's-Gravenhage van alkemadelaan kruising waalsdorperweg"/>
        <s v="3292 Dordrecht laan der verenigde naties kruising karel doormanweg"/>
        <s v="3276 Rotterdam n492 groene kruisweg kruising koddeweg richting spijkenisse"/>
        <s v="3500 's-Hertogenbosch orthenseweg kruising citadellaan"/>
        <s v="3274 Voorne aan Zee n494 kanaaldijk west kruising groene kruisweg oost"/>
        <s v="6331 's-Hertogenbosch hambakenweg kruising orthen"/>
        <s v="3203 Haarlem n208 westelijke randweg kruising kleverlaan"/>
        <s v="3327 Amsterdam s100 stadhouderskade kruising weteringlaan richting nassaukade"/>
        <s v="3268 Albrandswaard n492 groene kruisweg kruising kerkachterweg"/>
        <s v="3736 Zwolle oldeneelallee thv lichtmast 242a"/>
        <s v="3293 Dordrecht laan der verenigde naties kruising thorbeckeweg"/>
        <s v="3153 Eindhoven anthony fokkerweg kruising cor gehrelslaan"/>
        <s v="3129 's-Hertogenbosch vlijmenseweg kruising deutersestraat"/>
        <s v="3244 Gouda burgemeester van reenensingel kruising plaswijckweg"/>
        <s v="3542 Zeewolde n305 gooiseweg kruising larserweg thv hmp 18,2"/>
        <s v="3812 Almelo henriette roland holstlaan kruising weezebeeksingel"/>
        <s v="3537 Heerlen n281 kruising toerit a76 aachen"/>
        <s v="3655 Wijdemeren nieuw-loosdrechtsedijk thv perceel 225"/>
        <s v="3465 Capelle aan den IJssel capelseweg kruising hoofdweg"/>
        <s v="3472 Vlaardingen marathonweg kruising floris de vijfdelaan"/>
        <s v="3055 Utrecht amsterdamsestraatweg kruising julianaparklaan"/>
        <s v="4308 Assen groningerstraat thv huisnummer 300"/>
        <s v="3920 Apeldoorn ravenweg kruising arnhemseweg"/>
        <s v="3519 Helmond heeklaan kruising kanaaldijk zuid-west"/>
        <s v="6605 Capelle aan den IJssel capelseweg thv perceel 112"/>
        <s v="3147 Eindhoven boschdijk kruising pieter zeemanstraat"/>
        <s v="3422 Amersfoort rondweg-oost kruising zijderupsvlinder"/>
        <s v="3490 Dordrecht merwedestraat kruising toerit n3 ri 's gravendeel"/>
        <s v="3529 Venlo weselseweg kruising toerit a67 eindhoven"/>
        <s v="3479 Capelle aan den IJssel a20 (noord) afrit16 kruising capelseweg"/>
        <s v="3440 Hilversum n525 larenseweg kruising johannes geradtsweg"/>
        <s v="3405 Groningen n370 friesestraatweg kruising pleiadenlaan"/>
        <s v="3892 Breda backer en ruebweg kruising westerparkln ri hoge vucht"/>
        <s v="3838 Leidschendam-Voorburg prins bernhardlaan kr laan van nieuw oosteinde"/>
        <s v="3526 Venlo n271 provincialeweg kruising kaldenkerkerweg richting roermond"/>
        <s v="6328 's-Hertogenbosch bruistensingel kruising hervensebaan"/>
        <s v="3034 Zeist n237 amersfoortseweg kruising panweg"/>
        <s v="3847 Katwijk molentuinweg kruising valkenburgseweg"/>
        <s v="6349 Geldrop-Mierlo mierloseweg kruising dwarsstraat"/>
        <s v="3435 Amsterdam s106 afrit a10 kruising cornelis lelylaan"/>
        <s v="3278 Albrandswaard n492 groene kruisweg kruising hofhoek"/>
        <s v="3230 Wassenaar katwijkseweg kruising storm van 's gravesandeweg"/>
        <s v="3831 Purmerend waterlandlaan kruising gorslaan richting centrum"/>
        <s v="3494 Tilburg n282 bredaseweg kruising zwartvenseweg"/>
        <s v="3473 Vlaardingen marathonweg kruising billitonlaan"/>
        <s v="3300 Dordrecht s.m. hugo van gijnweg kruising campanula"/>
        <s v="3430 Haarlem n208 westelijke randweg kruising leidsevaartweg richting heemstede"/>
        <s v="3297 Dordrecht provincialeweg kruising vissersdijk beneden"/>
        <s v="4011 Amersfoort n199 bunschoterstraat kruising zevenhuizerstraat"/>
        <s v="3515 Geldrop-Mierlo n614 mierloseweg kruising dwarsstraat"/>
        <s v="6317 Geldrop-Mierlo gijzenrooiseweg kruising rielsedijk"/>
        <s v="3912 Hilversum diependaalselaan kruising eikbosserweg ri n201"/>
        <s v="3520 Helmond kanaaldijk zuid-west kruising engelseweg"/>
        <s v="3103 Groningen damsterdiep kruising petrus campersingel"/>
        <s v="3294 Dordrecht laan der verenigde naties kruising jacob van ruisdaelstraat"/>
        <s v="3174 Helmond jan van brabantlaan kruising wesselmanlaan"/>
        <s v="3427 Amersfoort rondweg-noord kruising zevenhuizerstraat richting centrum"/>
        <s v="3171 Helmond n270 deurneseweg kruising rivierensingel"/>
        <s v="3826 Zaanstad n203 provincialeweg kruising guisweg ri wormerveer"/>
        <s v="3313 Papendrecht burgemeester keijzerweg kruising platanenlaan"/>
        <s v="3176 Venlo n556 eindhovenseweg kruising groot bollerweg richting venlo"/>
        <s v="4017 Westerkwartier lindensteinlaan kruising oldenoert"/>
        <s v="3273 Rotterdam n492 groene kruisweg kruising duifhuisweg richting rotterdam"/>
        <s v="3547 Nijmegen neerbosscheweg kruising jonkerbosplein richting malden"/>
        <s v="3649 Haarlemmermeer zwanenburgerdijk thv perceel 369"/>
        <s v="3426 Amersfoort rondweg-noord kruising zevenhuizerstraat richting nieuwland"/>
        <s v="3569 Aalsmeer burgemeester brouwerweg (n201) kruising legmeerdijk (n231)"/>
        <s v="3429 Amersfoort rondweg-oost kruising zielhorsterweg"/>
        <s v="3320 Leidschendam-Voorburg prins bernhardlaan kruising veenkade"/>
        <s v="3323 Het Hogeland n361 provincialeweg kruising torenweg richting groningen"/>
        <s v="3150 Eindhoven hugo van der goeslaan kruising geldropseweg"/>
        <s v="3510 Eindhoven piuslaan kruising leenderweg"/>
        <s v="3644 Haarlemmermeer aalsmeerderdijk thv perceel 592"/>
        <s v="3104 Groningen europaweg kruising damsterdiep"/>
        <s v="3421 Nijmegen n326 oranjesingel kruising prins bernhardstraat"/>
        <s v="3568 Utrecht humberdreef kruising einsteindreef"/>
        <s v="3827 Zaanstad n203 provincialeweg kruising guisweg ri zaandam"/>
        <s v="3224 's-Gravenhage s104 loosduinsekade kruising zusterstraat"/>
        <s v="3158 Geldrop-Mierlo gijzenrooiseweg kruising aragorn richting centrum"/>
        <s v="3255 Leiden n206 churchilllaan kruising kennedylaan"/>
        <s v="3173 Helmond wethouder van wellaan kruising bakelsedijk"/>
        <s v="6305 Eindhoven anthony fokkerweg kruising cor gehrelslaan"/>
        <s v="3154 Eindhoven anthony fokkerweg kruising achtseweg zuid"/>
        <s v="3181 Leudal n273 napoleonsweg noord kruising brugstraat"/>
        <s v="6633 Albrandswaard n492 groene kruisweg kruising zwaardijk thv hmp 3,5"/>
        <s v="3177 Venlo n556 eindhovenseweg kruising groot bollerweg richting a73"/>
        <s v="3170 Helmond n270 deurneseweg kruising weg door de rijpel"/>
        <s v="3137 's-Hertogenbosch van grobbendoncklaan kruising graafseweg"/>
        <s v="3166 Helmond oostende kruising kanaaldijk noord-oost"/>
        <s v="3488 Dordrecht merwedestraat kruising toerit n3 ri papendrecht"/>
        <s v="3464 Capelle aan den IJssel prins alexanderlaan kruising `s gravenweg"/>
        <s v="3533 Maastricht via regia kruising dokter bakstraat"/>
        <s v="3125 Oss hertogin johannasingel kruising kromstraat"/>
        <s v="3741 Hoeksche Waard sluisjesdijk thv perceel 38"/>
        <s v="3987 Soest dalweg thv afslag albert cuyplaan"/>
        <s v="3904 Enschede burgemeester v veenlaan kruising wethouder beverstraat"/>
        <s v="3830 Purmerend waterlandlaan kruising gorslaan centrum uit"/>
        <s v="3149 Eindhoven boutenslaan kruising aalsterweg"/>
        <s v="3191 Beekdaelen n276 provincialeweg noord kruising provincialeweg thv hmp 9,2"/>
        <s v="3265 Albrandswaard n492 groene kruisweg kruising f. van der poest clementlaan"/>
        <s v="4001 Gennep n271 rijksweg kruising hoofdstraat"/>
        <s v="3163 Helmond julianalaan kruising kanaaldijk noord-west"/>
        <s v="3907 Noordenveld n372 groningerweg kruising busbaan thv hmp 1,5"/>
        <s v="6634 Albrandswaard n492 groene kruisweg kruising schroeder van de kolklaan"/>
        <s v="3457 Leiden n206 churchilllaan kruising vijf meilaan richting voorschoten"/>
        <s v="3014 Veere n288 rondweg biggekerke kruising valkenisseweg"/>
        <s v="3310 Alkmaar n9 heilooër tolweg kruising kennemerstraatweg richting haarlem"/>
        <s v="3808 Noordenveld n372 roderweg kruising roderwolderweg"/>
        <s v="3132 's-Hertogenbosch graafseweg kruising grobbendoncklaan"/>
        <s v="3182 Leudal n273 napoleonsweg zuid kruising pater jac. schreursweg"/>
        <s v="3151 Eindhoven boutenslaan kruising hoogstraat"/>
        <s v="3536 Gulpen-Wittem n278 rijksweg kruising wittemer allee"/>
        <s v="3924 Lopik n210 m.a. reinaldaweg kruising lopikerweg oost"/>
        <s v="3245 Gouda burgemeester van reenensingel kruising groen van prinsterersingel"/>
        <s v="3855 Hoeksche Waard koninginneweg kruising prinses irenestraat"/>
        <s v="3079 Zwolle n337 ijsselallee kruising spoolderbergweg richting wijhe"/>
        <s v="3314 Papendrecht burgemeester keijzerweg kruising kennedylaan"/>
        <s v="6329 's-Hertogenbosch van grobbendoncklaan kruising graafseweg"/>
        <s v="3458 Voorschoten n448 wijngaardenlaan kruising burgemeester de kempenaerstraat"/>
        <s v="3524 Roermond n271 rijksweg noord kruising molenweg"/>
        <s v="3164 Helmond kanaaldijk noord west kruising julianalaan"/>
        <s v="6312 Eindhoven limburglaan kruising beemdstraat"/>
        <s v="3528 Venlo n271 provincialeweg kruising kaldenkerkerweg richting venlo"/>
        <s v="3178 Peel en Maas n273 rijksweg kruising lanterdweg"/>
        <s v="3085 IJsselstein utrechtseweg kruising n210"/>
        <s v="3544 Almere s101-n702 buitenring kruising polderdreef"/>
        <s v="3511 Eindhoven botenlaan kruising strijpsestraat"/>
        <s v="3431 Haarlem n208 westelijke randweg kruising leidsevaartweg richting bloemendaal"/>
        <s v="3456 Leiden n206 churchilllaan kruising vijf meilaan richting katwijk"/>
        <s v="3193 Sittard-Geleen n294 urmonderbaan kruising mauritsweg richting urmond"/>
        <s v="3535 Gulpen-Wittem n278 rijksweg kruising partijerweg"/>
        <s v="3159 Helmond kanaaldijk noord-west kruising oostende"/>
        <s v="3002 Zoeterwoude n11 kruising burgemeester smeetsweg"/>
        <s v="3295 Dordrecht laan der verenigde naties kruising s.m. hugo van gijnweg"/>
        <s v="3192 Sittard-Geleen n294 urmonderbaan kruising mauritsweg richting sittard"/>
        <s v="3190 Beekdaelen n276 provincialeweg noord kruising provincialeweg thv hmp 9,1"/>
        <s v="3322 Stichtse Vecht n201 provincialeweg kruising n402 thv hmp 63,4"/>
        <s v="3001 Zoeterwoude n11 kruising ommedijkseweg"/>
        <s v="3530 Venlo weselseweg kruising toerit a67 duisburg"/>
        <s v="3162 Helmond julianalaan kruising aarle rixtelseweg"/>
        <s v="3550 Arnhem n325 pleijweg kruising nijmeegseweg"/>
        <s v="3895 Deurne n270 langstraat thv hmp 27.0"/>
        <s v="3078 Zwolle n337 ijsselallee kruising spoolderbergweg richting a28"/>
        <s v="3013 Tholen n286 nieuwe postweg kruising reimerswaalseweg"/>
        <s v="6318 Geldrop-Mierlo gijzenrooiseweg kruising aragorn richting coevering"/>
        <s v="3896 Deurne n270 langstraat thv hmp 28.7"/>
        <s v="3546 Almere s106-n702 buitenring kruising grote vaartweg"/>
        <s v="3402 Westerkwartier n355 groningerstraatweg kruising n388 kievitsweg"/>
        <s v="3033 Zeist n237 amersfoortseweg kruising dolderseweg"/>
        <s v="3913 Hilversum diependaalselaan kruising eikbosserweg ri a27"/>
        <s v="3549 Arnhem n325 pleijweg kruising nijmeegseweg"/>
        <s v="3856 Hoeksche Waard koninginneweg kruising steenenstraat"/>
        <s v="3003 Alphen aan den Rijn n11 kruising compierekade"/>
        <s v="3567 Utrecht van heuven goedhartlaan kruising beneluxlaan"/>
        <s v="3243 Gouda plaswijckweg kruising burgemeester van reenensingel"/>
        <s v="3512 Eindhoven onze lieve vrouwestraat kruising john f. kennedylaan"/>
        <s v="6323 Helmond wethouder van wellaan kruising bakelsedijk"/>
        <s v="3179 Peel en Maas n273 rijksweg kruising maasstraat"/>
        <s v="6316 Eindhoven hugo van der goeslaan kruising geldropseweg"/>
        <s v="3564 Lopik n 204 m.a. reinaldaweg kruising benedeneind zuidzijde"/>
        <s v="6310 Eindhoven onze lieve vrouwestraat kruising john f. kennedylaan"/>
        <s v="3809 Noordenveld n372 noordholt kruising oosteinde"/>
        <s v="3403 Westerkwartier n355 groningerstraatweg kruising kievitsweg"/>
        <s v="6336 Oss hertogin johannasingel kruising kromstraat richting witte hoef"/>
        <s v="3274 Brielle n494 kanaaldijk west kruising groene kruisweg oost"/>
        <s v="3087 Waalre n69 eindhovenseweg kruising burgemeester mollaan"/>
        <s v="3835 Hilversum oostereind kruising arena"/>
        <s v="3409 Zwolle n337 ijsselallee kruising ittersumallee richting wijhe"/>
        <s v="3849 Katwijk callaoweg kruising rijnstraat"/>
        <s v="3882 Putten n303 harderwijkerstraat thv. perceel 71 thv hmp 14.7"/>
        <s v="3885 Maastricht bosscherweg thv perceel 41"/>
        <s v="3683 Papendrecht n3 randweg thv hmp 3.0 richting a15 thv hmp 1.1 richting a15"/>
      </sharedItems>
    </cacheField>
    <cacheField name="CATEGORIE" numFmtId="0">
      <sharedItems count="2">
        <s v="Snelheid"/>
        <s v="Verkeerslicht"/>
      </sharedItems>
    </cacheField>
    <cacheField name="AANTAL" numFmtId="0">
      <sharedItems containsSemiMixedTypes="0" containsString="0" containsNumber="1" containsInteger="1" minValue="1" maxValue="37264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60">
  <r>
    <s v="Eindtotaal"/>
    <x v="0"/>
    <n v="527502"/>
    <n v="110"/>
    <n v="4795.4727272727268"/>
    <n v="1647206"/>
    <n v="701"/>
    <n v="2174708"/>
    <n v="811"/>
    <n v="4795.4727272727268"/>
    <n v="2349.7945791726106"/>
    <n v="2681.5141800246611"/>
    <n v="45"/>
    <n v="270683"/>
    <n v="613"/>
    <n v="1954030"/>
    <n v="658"/>
    <n v="2224713"/>
    <n v="6015.1777777777779"/>
    <n v="3187.6508972267538"/>
    <n v="3381.0227963525836"/>
    <n v="65"/>
    <n v="88"/>
    <n v="153"/>
    <n v="256819"/>
    <n v="-306824"/>
    <n v="-50005"/>
    <e v="#REF!"/>
  </r>
  <r>
    <s v="Rotterdam"/>
    <x v="1"/>
    <n v="115652"/>
    <n v="4"/>
    <n v="28913"/>
    <n v="80613"/>
    <n v="24"/>
    <n v="196265"/>
    <n v="28"/>
    <n v="28913"/>
    <n v="3358.875"/>
    <n v="7009.4642857142853"/>
    <n v="1"/>
    <n v="4637"/>
    <n v="22"/>
    <n v="57240"/>
    <n v="23"/>
    <n v="61877"/>
    <n v="4637"/>
    <n v="2601.818181818182"/>
    <n v="2690.304347826087"/>
    <n v="3"/>
    <n v="2"/>
    <n v="5"/>
    <n v="111015"/>
    <n v="23373"/>
    <n v="134388"/>
    <e v="#NAME?"/>
  </r>
  <r>
    <s v="Amsterdam"/>
    <x v="2"/>
    <n v="46385"/>
    <n v="10"/>
    <n v="4638.5"/>
    <n v="35950"/>
    <n v="12"/>
    <n v="82335"/>
    <n v="22"/>
    <n v="4638.5"/>
    <n v="2995.8333333333335"/>
    <n v="3742.5"/>
    <n v="3"/>
    <n v="2086"/>
    <n v="11"/>
    <n v="20256"/>
    <n v="14"/>
    <n v="22342"/>
    <n v="695.33333333333337"/>
    <n v="1841.4545454545455"/>
    <n v="1595.8571428571429"/>
    <n v="7"/>
    <n v="1"/>
    <n v="8"/>
    <n v="44299"/>
    <n v="15694"/>
    <n v="59993"/>
    <e v="#NAME?"/>
  </r>
  <r>
    <s v="Voorst"/>
    <x v="3"/>
    <n v="41399"/>
    <n v="2"/>
    <n v="20699.5"/>
    <n v="6047"/>
    <n v="1"/>
    <n v="47446"/>
    <n v="3"/>
    <n v="20699.5"/>
    <n v="6047"/>
    <n v="15815.333333333334"/>
    <m/>
    <m/>
    <n v="1"/>
    <n v="7377"/>
    <n v="1"/>
    <n v="7377"/>
    <e v="#DIV/0!"/>
    <n v="7377"/>
    <n v="7377"/>
    <n v="2"/>
    <n v="0"/>
    <n v="2"/>
    <n v="41399"/>
    <n v="-1330"/>
    <n v="40069"/>
    <e v="#NAME?"/>
  </r>
  <r>
    <s v="Purmerend"/>
    <x v="2"/>
    <n v="21024"/>
    <n v="2"/>
    <n v="10512"/>
    <n v="2417"/>
    <n v="8"/>
    <n v="23441"/>
    <n v="10"/>
    <n v="10512"/>
    <n v="302.125"/>
    <n v="2344.1"/>
    <m/>
    <m/>
    <n v="4"/>
    <n v="3916"/>
    <n v="4"/>
    <n v="3916"/>
    <e v="#DIV/0!"/>
    <n v="979"/>
    <n v="979"/>
    <n v="2"/>
    <n v="4"/>
    <n v="6"/>
    <n v="21024"/>
    <n v="-1499"/>
    <n v="19525"/>
    <e v="#NAME?"/>
  </r>
  <r>
    <s v="Diemen"/>
    <x v="2"/>
    <n v="18057"/>
    <n v="1"/>
    <n v="18057"/>
    <m/>
    <m/>
    <n v="18057"/>
    <n v="1"/>
    <n v="18057"/>
    <e v="#DIV/0!"/>
    <n v="18057"/>
    <m/>
    <m/>
    <m/>
    <m/>
    <m/>
    <m/>
    <e v="#DIV/0!"/>
    <e v="#DIV/0!"/>
    <e v="#DIV/0!"/>
    <n v="1"/>
    <n v="0"/>
    <n v="1"/>
    <n v="18057"/>
    <n v="0"/>
    <n v="18057"/>
    <e v="#NAME?"/>
  </r>
  <r>
    <s v="Eindhoven"/>
    <x v="4"/>
    <n v="17685"/>
    <n v="1"/>
    <n v="17685"/>
    <n v="27337"/>
    <n v="25"/>
    <n v="45022"/>
    <n v="26"/>
    <n v="17685"/>
    <n v="1093.48"/>
    <n v="1731.6153846153845"/>
    <n v="1"/>
    <n v="20910"/>
    <n v="19"/>
    <n v="34032"/>
    <n v="20"/>
    <n v="54942"/>
    <n v="20910"/>
    <n v="1791.1578947368421"/>
    <n v="2747.1"/>
    <n v="0"/>
    <n v="6"/>
    <n v="6"/>
    <n v="-3225"/>
    <n v="-6695"/>
    <n v="-9920"/>
    <e v="#NAME?"/>
  </r>
  <r>
    <s v="Nissewaard"/>
    <x v="1"/>
    <n v="16921"/>
    <n v="1"/>
    <n v="16921"/>
    <n v="29747"/>
    <n v="9"/>
    <n v="46668"/>
    <n v="10"/>
    <n v="16921"/>
    <n v="3305.2222222222222"/>
    <n v="4666.8"/>
    <m/>
    <m/>
    <n v="7"/>
    <n v="27964"/>
    <n v="7"/>
    <n v="27964"/>
    <e v="#DIV/0!"/>
    <n v="3994.8571428571427"/>
    <n v="3994.8571428571427"/>
    <n v="1"/>
    <n v="2"/>
    <n v="3"/>
    <n v="16921"/>
    <n v="1783"/>
    <n v="18704"/>
    <e v="#NAME?"/>
  </r>
  <r>
    <s v="Delft"/>
    <x v="1"/>
    <n v="13619"/>
    <n v="3"/>
    <n v="4539.666666666667"/>
    <n v="16450"/>
    <n v="3"/>
    <n v="30069"/>
    <n v="6"/>
    <n v="4539.666666666667"/>
    <n v="5483.333333333333"/>
    <n v="5011.5"/>
    <m/>
    <m/>
    <n v="3"/>
    <n v="27918"/>
    <n v="3"/>
    <n v="27918"/>
    <e v="#DIV/0!"/>
    <n v="9306"/>
    <n v="9306"/>
    <n v="3"/>
    <n v="0"/>
    <n v="3"/>
    <n v="13619"/>
    <n v="-11468"/>
    <n v="2151"/>
    <e v="#NAME?"/>
  </r>
  <r>
    <s v="Waadhoeke"/>
    <x v="5"/>
    <n v="12877"/>
    <n v="2"/>
    <n v="6438.5"/>
    <m/>
    <m/>
    <n v="12877"/>
    <n v="2"/>
    <n v="6438.5"/>
    <e v="#DIV/0!"/>
    <n v="6438.5"/>
    <m/>
    <m/>
    <m/>
    <m/>
    <m/>
    <m/>
    <e v="#DIV/0!"/>
    <e v="#DIV/0!"/>
    <e v="#DIV/0!"/>
    <n v="2"/>
    <n v="0"/>
    <n v="2"/>
    <n v="12877"/>
    <n v="0"/>
    <n v="12877"/>
    <e v="#NAME?"/>
  </r>
  <r>
    <s v="Pijnacker-Nootdorp"/>
    <x v="1"/>
    <n v="12377"/>
    <n v="1"/>
    <n v="12377"/>
    <m/>
    <m/>
    <n v="12377"/>
    <n v="1"/>
    <n v="12377"/>
    <e v="#DIV/0!"/>
    <n v="12377"/>
    <m/>
    <m/>
    <m/>
    <m/>
    <m/>
    <m/>
    <e v="#DIV/0!"/>
    <e v="#DIV/0!"/>
    <e v="#DIV/0!"/>
    <n v="1"/>
    <n v="0"/>
    <n v="1"/>
    <n v="12377"/>
    <n v="0"/>
    <n v="12377"/>
    <e v="#NAME?"/>
  </r>
  <r>
    <s v="Tynaarlo"/>
    <x v="6"/>
    <n v="9638"/>
    <n v="3"/>
    <n v="3212.6666666666665"/>
    <m/>
    <m/>
    <n v="9638"/>
    <n v="3"/>
    <n v="3212.6666666666665"/>
    <e v="#DIV/0!"/>
    <n v="3212.6666666666665"/>
    <n v="1"/>
    <n v="2029"/>
    <m/>
    <m/>
    <n v="1"/>
    <n v="2029"/>
    <n v="2029"/>
    <e v="#DIV/0!"/>
    <n v="2029"/>
    <n v="2"/>
    <n v="0"/>
    <n v="2"/>
    <n v="7609"/>
    <n v="0"/>
    <n v="7609"/>
    <e v="#NAME?"/>
  </r>
  <r>
    <s v="Tilburg"/>
    <x v="4"/>
    <n v="9382"/>
    <n v="2"/>
    <n v="4691"/>
    <n v="37609"/>
    <n v="12"/>
    <n v="46991"/>
    <n v="14"/>
    <n v="4691"/>
    <n v="3134.0833333333335"/>
    <n v="3356.5"/>
    <n v="2"/>
    <n v="12733"/>
    <n v="12"/>
    <n v="34238"/>
    <n v="14"/>
    <n v="46971"/>
    <n v="6366.5"/>
    <n v="2853.1666666666665"/>
    <n v="3355.0714285714284"/>
    <n v="0"/>
    <n v="0"/>
    <n v="0"/>
    <n v="-3351"/>
    <n v="3371"/>
    <n v="20"/>
    <e v="#NAME?"/>
  </r>
  <r>
    <s v="Den Haag"/>
    <x v="1"/>
    <n v="8757"/>
    <n v="2"/>
    <n v="4378.5"/>
    <n v="83715"/>
    <n v="29"/>
    <n v="92472"/>
    <n v="31"/>
    <n v="4378.5"/>
    <n v="2886.7241379310344"/>
    <n v="2982.9677419354839"/>
    <n v="3"/>
    <n v="31727"/>
    <n v="19"/>
    <n v="63212"/>
    <n v="22"/>
    <n v="94939"/>
    <n v="10575.666666666666"/>
    <n v="3326.9473684210525"/>
    <n v="4315.409090909091"/>
    <n v="-1"/>
    <n v="10"/>
    <n v="9"/>
    <n v="-22970"/>
    <n v="20503"/>
    <n v="-2467"/>
    <e v="#NAME?"/>
  </r>
  <r>
    <s v="Zaltbommel"/>
    <x v="3"/>
    <n v="8658"/>
    <n v="1"/>
    <n v="8658"/>
    <m/>
    <m/>
    <n v="8658"/>
    <n v="1"/>
    <n v="8658"/>
    <e v="#DIV/0!"/>
    <n v="8658"/>
    <m/>
    <m/>
    <m/>
    <m/>
    <m/>
    <m/>
    <e v="#DIV/0!"/>
    <e v="#DIV/0!"/>
    <e v="#DIV/0!"/>
    <n v="1"/>
    <n v="0"/>
    <n v="1"/>
    <n v="8658"/>
    <n v="0"/>
    <n v="8658"/>
    <e v="#NAME?"/>
  </r>
  <r>
    <s v="Noordoostpolder"/>
    <x v="7"/>
    <n v="8386"/>
    <n v="3"/>
    <n v="2795.3333333333335"/>
    <m/>
    <m/>
    <n v="8386"/>
    <n v="3"/>
    <n v="2795.3333333333335"/>
    <e v="#DIV/0!"/>
    <n v="2795.3333333333335"/>
    <n v="3"/>
    <n v="16006"/>
    <m/>
    <m/>
    <n v="3"/>
    <n v="16006"/>
    <n v="5335.333333333333"/>
    <e v="#DIV/0!"/>
    <n v="5335.333333333333"/>
    <n v="0"/>
    <n v="0"/>
    <n v="0"/>
    <n v="-7620"/>
    <n v="0"/>
    <n v="-7620"/>
    <e v="#NAME?"/>
  </r>
  <r>
    <s v="Zaanstad"/>
    <x v="2"/>
    <n v="7876"/>
    <n v="3"/>
    <n v="2625.3333333333335"/>
    <n v="32060"/>
    <n v="9"/>
    <n v="39936"/>
    <n v="12"/>
    <n v="2625.3333333333335"/>
    <n v="3562.2222222222222"/>
    <n v="3328"/>
    <m/>
    <m/>
    <n v="6"/>
    <n v="44111"/>
    <n v="6"/>
    <n v="44111"/>
    <e v="#DIV/0!"/>
    <n v="7351.833333333333"/>
    <n v="7351.833333333333"/>
    <n v="3"/>
    <n v="3"/>
    <n v="6"/>
    <n v="7876"/>
    <n v="-12051"/>
    <n v="-4175"/>
    <e v="#NAME?"/>
  </r>
  <r>
    <s v="Woerden"/>
    <x v="8"/>
    <n v="7690"/>
    <n v="3"/>
    <n v="2563.3333333333335"/>
    <n v="7110"/>
    <n v="7"/>
    <n v="14800"/>
    <n v="10"/>
    <n v="2563.3333333333335"/>
    <n v="1015.7142857142857"/>
    <n v="1480"/>
    <m/>
    <m/>
    <n v="4"/>
    <n v="15861"/>
    <n v="4"/>
    <n v="15861"/>
    <e v="#DIV/0!"/>
    <n v="3965.25"/>
    <n v="3965.25"/>
    <n v="3"/>
    <n v="3"/>
    <n v="6"/>
    <n v="7690"/>
    <n v="-8751"/>
    <n v="-1061"/>
    <e v="#NAME?"/>
  </r>
  <r>
    <s v="Nunspeet"/>
    <x v="3"/>
    <n v="6989"/>
    <n v="1"/>
    <n v="6989"/>
    <m/>
    <m/>
    <n v="6989"/>
    <n v="1"/>
    <n v="6989"/>
    <e v="#DIV/0!"/>
    <n v="6989"/>
    <m/>
    <m/>
    <m/>
    <m/>
    <m/>
    <m/>
    <e v="#DIV/0!"/>
    <e v="#DIV/0!"/>
    <e v="#DIV/0!"/>
    <n v="1"/>
    <n v="0"/>
    <n v="1"/>
    <n v="6989"/>
    <n v="0"/>
    <n v="6989"/>
    <e v="#NAME?"/>
  </r>
  <r>
    <s v="Alkmaar"/>
    <x v="2"/>
    <n v="6960"/>
    <n v="2"/>
    <n v="3480"/>
    <n v="8825"/>
    <n v="8"/>
    <n v="15785"/>
    <n v="10"/>
    <n v="3480"/>
    <n v="1103.125"/>
    <n v="1578.5"/>
    <n v="2"/>
    <n v="24372"/>
    <n v="5"/>
    <n v="15906"/>
    <n v="7"/>
    <n v="40278"/>
    <n v="12186"/>
    <n v="3181.2"/>
    <n v="5754"/>
    <n v="0"/>
    <n v="3"/>
    <n v="3"/>
    <n v="-17412"/>
    <n v="-7081"/>
    <n v="-24493"/>
    <e v="#NAME?"/>
  </r>
  <r>
    <s v="Roosendaal"/>
    <x v="4"/>
    <n v="6959"/>
    <n v="1"/>
    <n v="6959"/>
    <n v="6038"/>
    <n v="3"/>
    <n v="12997"/>
    <n v="4"/>
    <n v="6959"/>
    <n v="2012.6666666666667"/>
    <n v="3249.25"/>
    <m/>
    <m/>
    <n v="3"/>
    <n v="8536"/>
    <n v="3"/>
    <n v="8536"/>
    <e v="#DIV/0!"/>
    <n v="2845.3333333333335"/>
    <n v="2845.3333333333335"/>
    <n v="1"/>
    <n v="0"/>
    <n v="1"/>
    <n v="6959"/>
    <n v="-2498"/>
    <n v="4461"/>
    <e v="#NAME?"/>
  </r>
  <r>
    <s v="Oldebroek"/>
    <x v="3"/>
    <n v="6870"/>
    <n v="1"/>
    <n v="6870"/>
    <m/>
    <m/>
    <n v="6870"/>
    <n v="1"/>
    <n v="6870"/>
    <e v="#DIV/0!"/>
    <n v="6870"/>
    <m/>
    <m/>
    <m/>
    <m/>
    <m/>
    <m/>
    <e v="#DIV/0!"/>
    <e v="#DIV/0!"/>
    <e v="#DIV/0!"/>
    <n v="1"/>
    <n v="0"/>
    <n v="1"/>
    <n v="6870"/>
    <n v="0"/>
    <n v="6870"/>
    <e v="#NAME?"/>
  </r>
  <r>
    <s v="Oldenzaal"/>
    <x v="9"/>
    <n v="6441"/>
    <n v="1"/>
    <n v="6441"/>
    <m/>
    <m/>
    <n v="6441"/>
    <n v="1"/>
    <n v="6441"/>
    <e v="#DIV/0!"/>
    <n v="6441"/>
    <m/>
    <m/>
    <m/>
    <m/>
    <m/>
    <m/>
    <e v="#DIV/0!"/>
    <e v="#DIV/0!"/>
    <e v="#DIV/0!"/>
    <n v="1"/>
    <n v="0"/>
    <n v="1"/>
    <n v="6441"/>
    <n v="0"/>
    <n v="6441"/>
    <e v="#NAME?"/>
  </r>
  <r>
    <s v="Hulst"/>
    <x v="10"/>
    <n v="6269"/>
    <n v="1"/>
    <n v="6269"/>
    <m/>
    <m/>
    <n v="6269"/>
    <n v="1"/>
    <n v="6269"/>
    <e v="#DIV/0!"/>
    <n v="6269"/>
    <n v="1"/>
    <n v="7369"/>
    <m/>
    <m/>
    <n v="1"/>
    <n v="7369"/>
    <n v="7369"/>
    <e v="#DIV/0!"/>
    <n v="7369"/>
    <n v="0"/>
    <n v="0"/>
    <n v="0"/>
    <n v="-1100"/>
    <n v="0"/>
    <n v="-1100"/>
    <e v="#NAME?"/>
  </r>
  <r>
    <s v="Breda"/>
    <x v="4"/>
    <n v="6068"/>
    <n v="2"/>
    <n v="3034"/>
    <n v="7409"/>
    <n v="5"/>
    <n v="13477"/>
    <n v="7"/>
    <n v="3034"/>
    <n v="1481.8"/>
    <n v="1925.2857142857142"/>
    <n v="1"/>
    <n v="14725"/>
    <n v="5"/>
    <n v="9988"/>
    <n v="6"/>
    <n v="24713"/>
    <n v="14725"/>
    <n v="1997.6"/>
    <n v="4118.833333333333"/>
    <n v="1"/>
    <n v="0"/>
    <n v="1"/>
    <n v="-8657"/>
    <n v="-2579"/>
    <n v="-11236"/>
    <e v="#NAME?"/>
  </r>
  <r>
    <s v="Veere"/>
    <x v="10"/>
    <n v="6017"/>
    <n v="1"/>
    <n v="6017"/>
    <n v="161"/>
    <n v="1"/>
    <n v="6178"/>
    <n v="2"/>
    <n v="6017"/>
    <n v="161"/>
    <n v="3089"/>
    <m/>
    <m/>
    <n v="1"/>
    <n v="276"/>
    <n v="1"/>
    <n v="276"/>
    <e v="#DIV/0!"/>
    <n v="276"/>
    <n v="276"/>
    <n v="1"/>
    <n v="0"/>
    <n v="1"/>
    <n v="6017"/>
    <n v="-115"/>
    <n v="5902"/>
    <e v="#NAME?"/>
  </r>
  <r>
    <s v="Maashorst"/>
    <x v="4"/>
    <n v="5657"/>
    <n v="1"/>
    <n v="5657"/>
    <m/>
    <m/>
    <n v="5657"/>
    <n v="1"/>
    <n v="5657"/>
    <e v="#DIV/0!"/>
    <n v="5657"/>
    <m/>
    <m/>
    <m/>
    <m/>
    <m/>
    <m/>
    <e v="#DIV/0!"/>
    <e v="#DIV/0!"/>
    <e v="#DIV/0!"/>
    <n v="1"/>
    <n v="0"/>
    <n v="1"/>
    <n v="5657"/>
    <n v="0"/>
    <n v="5657"/>
    <e v="#NAME?"/>
  </r>
  <r>
    <s v="Almere"/>
    <x v="7"/>
    <n v="5161"/>
    <n v="1"/>
    <n v="5161"/>
    <n v="16237"/>
    <n v="10"/>
    <n v="21398"/>
    <n v="11"/>
    <n v="5161"/>
    <n v="1623.7"/>
    <n v="1945.2727272727273"/>
    <n v="1"/>
    <n v="8242"/>
    <n v="10"/>
    <n v="26328"/>
    <n v="11"/>
    <n v="34570"/>
    <n v="8242"/>
    <n v="2632.8"/>
    <n v="3142.7272727272725"/>
    <n v="0"/>
    <n v="0"/>
    <n v="0"/>
    <n v="-3081"/>
    <n v="-10091"/>
    <n v="-13172"/>
    <e v="#NAME?"/>
  </r>
  <r>
    <s v="Goeree-Overflakkee"/>
    <x v="1"/>
    <n v="4550"/>
    <n v="1"/>
    <n v="4550"/>
    <n v="27980"/>
    <n v="4"/>
    <n v="32530"/>
    <n v="5"/>
    <n v="4550"/>
    <n v="6995"/>
    <n v="6506"/>
    <m/>
    <m/>
    <n v="4"/>
    <n v="33474"/>
    <n v="4"/>
    <n v="33474"/>
    <e v="#DIV/0!"/>
    <n v="8368.5"/>
    <n v="8368.5"/>
    <n v="1"/>
    <n v="0"/>
    <n v="1"/>
    <n v="4550"/>
    <n v="-5494"/>
    <n v="-944"/>
    <e v="#NAME?"/>
  </r>
  <r>
    <s v="Westland"/>
    <x v="1"/>
    <n v="4282"/>
    <n v="2"/>
    <n v="2141"/>
    <n v="26077"/>
    <n v="8"/>
    <n v="30359"/>
    <n v="10"/>
    <n v="2141"/>
    <n v="3259.625"/>
    <n v="3035.9"/>
    <m/>
    <m/>
    <n v="8"/>
    <n v="70618"/>
    <n v="8"/>
    <n v="70618"/>
    <e v="#DIV/0!"/>
    <n v="8827.25"/>
    <n v="8827.25"/>
    <n v="2"/>
    <n v="0"/>
    <n v="2"/>
    <n v="4282"/>
    <n v="-44541"/>
    <n v="-40259"/>
    <e v="#NAME?"/>
  </r>
  <r>
    <s v="Dordrecht"/>
    <x v="1"/>
    <n v="4006"/>
    <n v="1"/>
    <n v="4006"/>
    <n v="33516"/>
    <n v="27"/>
    <n v="37522"/>
    <n v="28"/>
    <n v="4006"/>
    <n v="1241.3333333333333"/>
    <n v="1340.0714285714287"/>
    <m/>
    <m/>
    <n v="18"/>
    <n v="39907"/>
    <n v="18"/>
    <n v="39907"/>
    <e v="#DIV/0!"/>
    <n v="2217.0555555555557"/>
    <n v="2217.0555555555557"/>
    <n v="1"/>
    <n v="9"/>
    <n v="10"/>
    <n v="4006"/>
    <n v="-6391"/>
    <n v="-2385"/>
    <e v="#NAME?"/>
  </r>
  <r>
    <s v="Someren"/>
    <x v="4"/>
    <n v="3995"/>
    <n v="1"/>
    <n v="3995"/>
    <m/>
    <m/>
    <n v="3995"/>
    <n v="1"/>
    <n v="3995"/>
    <e v="#DIV/0!"/>
    <n v="3995"/>
    <m/>
    <m/>
    <m/>
    <m/>
    <m/>
    <m/>
    <e v="#DIV/0!"/>
    <e v="#DIV/0!"/>
    <e v="#DIV/0!"/>
    <n v="1"/>
    <n v="0"/>
    <n v="1"/>
    <n v="3995"/>
    <n v="0"/>
    <n v="3995"/>
    <e v="#NAME?"/>
  </r>
  <r>
    <s v="Utrecht"/>
    <x v="8"/>
    <n v="3928"/>
    <n v="2"/>
    <n v="1964"/>
    <n v="28233"/>
    <n v="17"/>
    <n v="32161"/>
    <n v="19"/>
    <n v="1964"/>
    <n v="1660.7647058823529"/>
    <n v="1692.6842105263158"/>
    <n v="2"/>
    <n v="4467"/>
    <n v="11"/>
    <n v="24289"/>
    <n v="13"/>
    <n v="28756"/>
    <n v="2233.5"/>
    <n v="2208.090909090909"/>
    <n v="2212"/>
    <n v="0"/>
    <n v="6"/>
    <n v="6"/>
    <n v="-539"/>
    <n v="3944"/>
    <n v="3405"/>
    <e v="#NAME?"/>
  </r>
  <r>
    <s v="West Betuwe"/>
    <x v="3"/>
    <n v="3911"/>
    <n v="1"/>
    <n v="3911"/>
    <m/>
    <m/>
    <n v="3911"/>
    <n v="1"/>
    <n v="3911"/>
    <e v="#DIV/0!"/>
    <n v="3911"/>
    <m/>
    <m/>
    <m/>
    <m/>
    <m/>
    <m/>
    <e v="#DIV/0!"/>
    <e v="#DIV/0!"/>
    <e v="#DIV/0!"/>
    <n v="1"/>
    <n v="0"/>
    <n v="1"/>
    <n v="3911"/>
    <n v="0"/>
    <n v="3911"/>
    <e v="#NAME?"/>
  </r>
  <r>
    <s v="Enschede"/>
    <x v="9"/>
    <n v="3776"/>
    <n v="2"/>
    <n v="1888"/>
    <n v="9146"/>
    <n v="7"/>
    <n v="12922"/>
    <n v="9"/>
    <n v="1888"/>
    <n v="1306.5714285714287"/>
    <n v="1435.7777777777778"/>
    <m/>
    <m/>
    <n v="6"/>
    <n v="9519"/>
    <n v="6"/>
    <n v="9519"/>
    <e v="#DIV/0!"/>
    <n v="1586.5"/>
    <n v="1586.5"/>
    <n v="2"/>
    <n v="1"/>
    <n v="3"/>
    <n v="3776"/>
    <n v="-373"/>
    <n v="3403"/>
    <e v="#NAME?"/>
  </r>
  <r>
    <s v="Oosterhout"/>
    <x v="4"/>
    <n v="3461"/>
    <n v="1"/>
    <n v="3461"/>
    <m/>
    <m/>
    <n v="3461"/>
    <n v="1"/>
    <n v="3461"/>
    <e v="#DIV/0!"/>
    <n v="3461"/>
    <m/>
    <m/>
    <m/>
    <m/>
    <m/>
    <m/>
    <e v="#DIV/0!"/>
    <e v="#DIV/0!"/>
    <e v="#DIV/0!"/>
    <n v="1"/>
    <n v="0"/>
    <n v="1"/>
    <n v="3461"/>
    <n v="0"/>
    <n v="3461"/>
    <e v="#NAME?"/>
  </r>
  <r>
    <s v="Achtkarspelen"/>
    <x v="5"/>
    <n v="3378"/>
    <n v="3"/>
    <n v="1126"/>
    <m/>
    <m/>
    <n v="3378"/>
    <n v="3"/>
    <n v="1126"/>
    <e v="#DIV/0!"/>
    <n v="1126"/>
    <m/>
    <m/>
    <m/>
    <m/>
    <m/>
    <m/>
    <e v="#DIV/0!"/>
    <e v="#DIV/0!"/>
    <e v="#DIV/0!"/>
    <n v="3"/>
    <n v="0"/>
    <n v="3"/>
    <n v="3378"/>
    <n v="0"/>
    <n v="3378"/>
    <e v="#NAME?"/>
  </r>
  <r>
    <s v="Haarlem"/>
    <x v="2"/>
    <n v="3224"/>
    <n v="2"/>
    <n v="1612"/>
    <n v="20240"/>
    <n v="12"/>
    <n v="23464"/>
    <n v="14"/>
    <n v="1612"/>
    <n v="1686.6666666666667"/>
    <n v="1676"/>
    <n v="2"/>
    <n v="4729"/>
    <n v="12"/>
    <n v="28760"/>
    <n v="14"/>
    <n v="33489"/>
    <n v="2364.5"/>
    <n v="2396.6666666666665"/>
    <n v="2392.0714285714284"/>
    <n v="0"/>
    <n v="0"/>
    <n v="0"/>
    <n v="-1505"/>
    <n v="-8520"/>
    <n v="-10025"/>
    <e v="#NAME?"/>
  </r>
  <r>
    <s v="Vlaardingen"/>
    <x v="1"/>
    <n v="3110"/>
    <n v="2"/>
    <n v="1555"/>
    <n v="887"/>
    <n v="2"/>
    <n v="3997"/>
    <n v="4"/>
    <n v="1555"/>
    <n v="443.5"/>
    <n v="999.25"/>
    <n v="2"/>
    <n v="3953"/>
    <n v="2"/>
    <n v="900"/>
    <n v="4"/>
    <n v="4853"/>
    <n v="1976.5"/>
    <n v="450"/>
    <n v="1213.25"/>
    <n v="0"/>
    <n v="0"/>
    <n v="0"/>
    <n v="-843"/>
    <n v="-13"/>
    <n v="-856"/>
    <e v="#NAME?"/>
  </r>
  <r>
    <s v="Hoorn"/>
    <x v="2"/>
    <n v="3091"/>
    <n v="1"/>
    <n v="3091"/>
    <n v="732"/>
    <n v="2"/>
    <n v="3823"/>
    <n v="3"/>
    <n v="3091"/>
    <n v="366"/>
    <n v="1274.3333333333333"/>
    <n v="1"/>
    <n v="3120"/>
    <n v="1"/>
    <n v="797"/>
    <n v="2"/>
    <n v="3917"/>
    <n v="3120"/>
    <n v="797"/>
    <n v="1958.5"/>
    <n v="0"/>
    <n v="1"/>
    <n v="1"/>
    <n v="-29"/>
    <n v="-65"/>
    <n v="-94"/>
    <e v="#NAME?"/>
  </r>
  <r>
    <s v="Venlo"/>
    <x v="11"/>
    <n v="2927"/>
    <n v="1"/>
    <n v="2927"/>
    <n v="25656"/>
    <n v="10"/>
    <n v="28583"/>
    <n v="11"/>
    <n v="2927"/>
    <n v="2565.6"/>
    <n v="2598.4545454545455"/>
    <n v="1"/>
    <n v="4800"/>
    <n v="10"/>
    <n v="25944"/>
    <n v="11"/>
    <n v="30744"/>
    <n v="4800"/>
    <n v="2594.4"/>
    <n v="2794.909090909091"/>
    <n v="0"/>
    <n v="0"/>
    <n v="0"/>
    <n v="-1873"/>
    <n v="-288"/>
    <n v="-2161"/>
    <e v="#NAME?"/>
  </r>
  <r>
    <s v="Gouda"/>
    <x v="1"/>
    <n v="2703"/>
    <n v="1"/>
    <n v="2703"/>
    <n v="26489"/>
    <n v="4"/>
    <n v="29192"/>
    <n v="5"/>
    <n v="2703"/>
    <n v="6622.25"/>
    <n v="5838.4"/>
    <m/>
    <m/>
    <n v="5"/>
    <n v="35022"/>
    <n v="5"/>
    <n v="35022"/>
    <e v="#DIV/0!"/>
    <n v="7004.4"/>
    <n v="7004.4"/>
    <n v="1"/>
    <n v="-1"/>
    <n v="0"/>
    <n v="2703"/>
    <n v="-8533"/>
    <n v="-5830"/>
    <e v="#NAME?"/>
  </r>
  <r>
    <s v="Heerlen"/>
    <x v="11"/>
    <n v="2359"/>
    <n v="1"/>
    <n v="2359"/>
    <n v="23161"/>
    <n v="8"/>
    <n v="25520"/>
    <n v="9"/>
    <n v="2359"/>
    <n v="2895.125"/>
    <n v="2835.5555555555557"/>
    <n v="1"/>
    <n v="1938"/>
    <n v="8"/>
    <n v="33823"/>
    <n v="9"/>
    <n v="35761"/>
    <n v="1938"/>
    <n v="4227.875"/>
    <n v="3973.4444444444443"/>
    <n v="0"/>
    <n v="0"/>
    <n v="0"/>
    <n v="421"/>
    <n v="-10662"/>
    <n v="-10241"/>
    <e v="#NAME?"/>
  </r>
  <r>
    <s v="Hoogeveen"/>
    <x v="6"/>
    <n v="2244"/>
    <n v="1"/>
    <n v="2244"/>
    <m/>
    <m/>
    <n v="2244"/>
    <n v="1"/>
    <n v="2244"/>
    <e v="#DIV/0!"/>
    <n v="2244"/>
    <n v="1"/>
    <n v="1219"/>
    <m/>
    <m/>
    <n v="1"/>
    <n v="1219"/>
    <n v="1219"/>
    <e v="#DIV/0!"/>
    <n v="1219"/>
    <n v="0"/>
    <n v="0"/>
    <n v="0"/>
    <n v="1025"/>
    <n v="0"/>
    <n v="1025"/>
    <e v="#NAME?"/>
  </r>
  <r>
    <s v="Dronten"/>
    <x v="7"/>
    <n v="2224"/>
    <n v="1"/>
    <n v="2224"/>
    <m/>
    <m/>
    <n v="2224"/>
    <n v="1"/>
    <n v="2224"/>
    <e v="#DIV/0!"/>
    <n v="2224"/>
    <n v="1"/>
    <n v="6365"/>
    <m/>
    <m/>
    <n v="1"/>
    <n v="6365"/>
    <n v="6365"/>
    <e v="#DIV/0!"/>
    <n v="6365"/>
    <n v="0"/>
    <n v="0"/>
    <n v="0"/>
    <n v="-4141"/>
    <n v="0"/>
    <n v="-4141"/>
    <e v="#NAME?"/>
  </r>
  <r>
    <s v="Midden-Groningen"/>
    <x v="12"/>
    <n v="2183"/>
    <n v="2"/>
    <n v="1091.5"/>
    <n v="9686"/>
    <n v="2"/>
    <n v="11869"/>
    <n v="4"/>
    <n v="1091.5"/>
    <n v="4843"/>
    <n v="2967.25"/>
    <n v="1"/>
    <n v="2017"/>
    <n v="2"/>
    <n v="7115"/>
    <n v="3"/>
    <n v="9132"/>
    <n v="2017"/>
    <n v="3557.5"/>
    <n v="3044"/>
    <n v="1"/>
    <n v="0"/>
    <n v="1"/>
    <n v="166"/>
    <n v="2571"/>
    <n v="2737"/>
    <e v="#NAME?"/>
  </r>
  <r>
    <s v="Westervoort"/>
    <x v="3"/>
    <n v="2159"/>
    <n v="1"/>
    <n v="2159"/>
    <m/>
    <m/>
    <n v="2159"/>
    <n v="1"/>
    <n v="2159"/>
    <e v="#DIV/0!"/>
    <n v="2159"/>
    <m/>
    <m/>
    <m/>
    <m/>
    <m/>
    <m/>
    <e v="#DIV/0!"/>
    <e v="#DIV/0!"/>
    <e v="#DIV/0!"/>
    <n v="1"/>
    <n v="0"/>
    <n v="1"/>
    <n v="2159"/>
    <n v="0"/>
    <n v="2159"/>
    <e v="#NAME?"/>
  </r>
  <r>
    <s v="Barneveld"/>
    <x v="3"/>
    <n v="2150"/>
    <n v="1"/>
    <n v="2150"/>
    <n v="5994"/>
    <n v="1"/>
    <n v="8144"/>
    <n v="2"/>
    <n v="2150"/>
    <n v="5994"/>
    <n v="4072"/>
    <m/>
    <m/>
    <n v="1"/>
    <n v="6863"/>
    <n v="1"/>
    <n v="6863"/>
    <e v="#DIV/0!"/>
    <n v="6863"/>
    <n v="6863"/>
    <n v="1"/>
    <n v="0"/>
    <n v="1"/>
    <n v="2150"/>
    <n v="-869"/>
    <n v="1281"/>
    <e v="#NAME?"/>
  </r>
  <r>
    <s v="Drimmelen"/>
    <x v="4"/>
    <n v="1968"/>
    <n v="1"/>
    <n v="1968"/>
    <m/>
    <m/>
    <n v="1968"/>
    <n v="1"/>
    <n v="1968"/>
    <e v="#DIV/0!"/>
    <n v="1968"/>
    <m/>
    <m/>
    <m/>
    <m/>
    <m/>
    <m/>
    <e v="#DIV/0!"/>
    <e v="#DIV/0!"/>
    <e v="#DIV/0!"/>
    <n v="1"/>
    <n v="0"/>
    <n v="1"/>
    <n v="1968"/>
    <n v="0"/>
    <n v="1968"/>
    <e v="#NAME?"/>
  </r>
  <r>
    <s v="Deventer"/>
    <x v="9"/>
    <n v="1912"/>
    <n v="1"/>
    <n v="1912"/>
    <n v="5266"/>
    <n v="2"/>
    <n v="7178"/>
    <n v="3"/>
    <n v="1912"/>
    <n v="2633"/>
    <n v="2392.6666666666665"/>
    <m/>
    <m/>
    <n v="2"/>
    <n v="8466"/>
    <n v="2"/>
    <n v="8466"/>
    <e v="#DIV/0!"/>
    <n v="4233"/>
    <n v="4233"/>
    <n v="1"/>
    <n v="0"/>
    <n v="1"/>
    <n v="1912"/>
    <n v="-3200"/>
    <n v="-1288"/>
    <e v="#NAME?"/>
  </r>
  <r>
    <s v="Bladel"/>
    <x v="4"/>
    <n v="1897"/>
    <n v="1"/>
    <n v="1897"/>
    <m/>
    <m/>
    <n v="1897"/>
    <n v="1"/>
    <n v="1897"/>
    <e v="#DIV/0!"/>
    <n v="1897"/>
    <m/>
    <m/>
    <m/>
    <m/>
    <m/>
    <m/>
    <e v="#DIV/0!"/>
    <e v="#DIV/0!"/>
    <e v="#DIV/0!"/>
    <n v="1"/>
    <n v="0"/>
    <n v="1"/>
    <n v="1897"/>
    <n v="0"/>
    <n v="1897"/>
    <e v="#NAME?"/>
  </r>
  <r>
    <s v="Capelle aan den IJssel"/>
    <x v="1"/>
    <n v="1802"/>
    <n v="1"/>
    <n v="1802"/>
    <n v="15369"/>
    <n v="8"/>
    <n v="17171"/>
    <n v="9"/>
    <n v="1802"/>
    <n v="1921.125"/>
    <n v="1907.8888888888889"/>
    <m/>
    <m/>
    <n v="7"/>
    <n v="13923"/>
    <n v="7"/>
    <n v="13923"/>
    <e v="#DIV/0!"/>
    <n v="1989"/>
    <n v="1989"/>
    <n v="1"/>
    <n v="1"/>
    <n v="2"/>
    <n v="1802"/>
    <n v="1446"/>
    <n v="3248"/>
    <e v="#NAME?"/>
  </r>
  <r>
    <s v="Hoeksche Waard"/>
    <x v="1"/>
    <n v="1772"/>
    <n v="1"/>
    <n v="1772"/>
    <n v="32375"/>
    <n v="16"/>
    <n v="34147"/>
    <n v="17"/>
    <n v="1772"/>
    <n v="2023.4375"/>
    <n v="2008.6470588235295"/>
    <m/>
    <m/>
    <n v="18"/>
    <n v="53612"/>
    <n v="18"/>
    <n v="53612"/>
    <e v="#DIV/0!"/>
    <n v="2978.4444444444443"/>
    <n v="2978.4444444444443"/>
    <n v="1"/>
    <n v="-2"/>
    <n v="-1"/>
    <n v="1772"/>
    <n v="-21237"/>
    <n v="-19465"/>
    <e v="#NAME?"/>
  </r>
  <r>
    <s v="Groningen"/>
    <x v="12"/>
    <n v="1751"/>
    <n v="1"/>
    <n v="1751"/>
    <n v="44567"/>
    <n v="10"/>
    <n v="46318"/>
    <n v="11"/>
    <n v="1751"/>
    <n v="4456.7"/>
    <n v="4210.727272727273"/>
    <n v="1"/>
    <n v="3915"/>
    <n v="10"/>
    <n v="52805"/>
    <n v="11"/>
    <n v="56720"/>
    <n v="3915"/>
    <n v="5280.5"/>
    <n v="5156.363636363636"/>
    <n v="0"/>
    <n v="0"/>
    <n v="0"/>
    <n v="-2164"/>
    <n v="-8238"/>
    <n v="-10402"/>
    <e v="#NAME?"/>
  </r>
  <r>
    <s v="Westerkwartier"/>
    <x v="12"/>
    <n v="1722"/>
    <n v="1"/>
    <n v="1722"/>
    <n v="3353"/>
    <n v="4"/>
    <n v="5075"/>
    <n v="5"/>
    <n v="1722"/>
    <n v="838.25"/>
    <n v="1015"/>
    <n v="1"/>
    <n v="2159"/>
    <n v="4"/>
    <n v="8453"/>
    <n v="5"/>
    <n v="10612"/>
    <n v="2159"/>
    <n v="2113.25"/>
    <n v="2122.4"/>
    <n v="0"/>
    <n v="0"/>
    <n v="0"/>
    <n v="-437"/>
    <n v="-5100"/>
    <n v="-5537"/>
    <e v="#NAME?"/>
  </r>
  <r>
    <s v="De Bilt"/>
    <x v="8"/>
    <n v="1320"/>
    <n v="2"/>
    <n v="660"/>
    <n v="2163"/>
    <n v="1"/>
    <n v="3483"/>
    <n v="3"/>
    <n v="660"/>
    <n v="2163"/>
    <n v="1161"/>
    <m/>
    <m/>
    <n v="1"/>
    <n v="2394"/>
    <n v="1"/>
    <n v="2394"/>
    <e v="#DIV/0!"/>
    <n v="2394"/>
    <n v="2394"/>
    <n v="2"/>
    <n v="0"/>
    <n v="2"/>
    <n v="1320"/>
    <n v="-231"/>
    <n v="1089"/>
    <e v="#NAME?"/>
  </r>
  <r>
    <s v="Roermond"/>
    <x v="11"/>
    <n v="1130"/>
    <n v="1"/>
    <n v="1130"/>
    <n v="654"/>
    <n v="2"/>
    <n v="1784"/>
    <n v="3"/>
    <n v="1130"/>
    <n v="327"/>
    <n v="594.66666666666663"/>
    <n v="1"/>
    <n v="4832"/>
    <n v="2"/>
    <n v="864"/>
    <n v="3"/>
    <n v="5696"/>
    <n v="4832"/>
    <n v="432"/>
    <n v="1898.6666666666667"/>
    <n v="0"/>
    <n v="0"/>
    <n v="0"/>
    <n v="-3702"/>
    <n v="-210"/>
    <n v="-3912"/>
    <e v="#NAME?"/>
  </r>
  <r>
    <s v="Emmen"/>
    <x v="6"/>
    <n v="1103"/>
    <n v="1"/>
    <n v="1103"/>
    <n v="4377"/>
    <n v="2"/>
    <n v="5480"/>
    <n v="3"/>
    <n v="1103"/>
    <n v="2188.5"/>
    <n v="1826.6666666666667"/>
    <m/>
    <m/>
    <n v="2"/>
    <n v="5493"/>
    <n v="2"/>
    <n v="5493"/>
    <e v="#DIV/0!"/>
    <n v="2746.5"/>
    <n v="2746.5"/>
    <n v="1"/>
    <n v="0"/>
    <n v="1"/>
    <n v="1103"/>
    <n v="-1116"/>
    <n v="-13"/>
    <e v="#NAME?"/>
  </r>
  <r>
    <s v="Bloemendaal"/>
    <x v="2"/>
    <n v="1009"/>
    <n v="1"/>
    <n v="1009"/>
    <m/>
    <m/>
    <n v="1009"/>
    <n v="1"/>
    <n v="1009"/>
    <e v="#DIV/0!"/>
    <n v="1009"/>
    <n v="1"/>
    <n v="1649"/>
    <m/>
    <m/>
    <n v="1"/>
    <n v="1649"/>
    <n v="1649"/>
    <e v="#DIV/0!"/>
    <n v="1649"/>
    <n v="0"/>
    <n v="0"/>
    <n v="0"/>
    <n v="-640"/>
    <n v="0"/>
    <n v="-640"/>
    <e v="#NAME?"/>
  </r>
  <r>
    <s v="Lelystad"/>
    <x v="7"/>
    <n v="936"/>
    <n v="1"/>
    <n v="936"/>
    <n v="8877"/>
    <n v="1"/>
    <n v="9813"/>
    <n v="2"/>
    <n v="936"/>
    <n v="8877"/>
    <n v="4906.5"/>
    <n v="1"/>
    <n v="1442"/>
    <n v="1"/>
    <n v="14114"/>
    <n v="2"/>
    <n v="15556"/>
    <n v="1442"/>
    <n v="14114"/>
    <n v="7778"/>
    <n v="0"/>
    <n v="0"/>
    <n v="0"/>
    <n v="-506"/>
    <n v="-5237"/>
    <n v="-5743"/>
    <e v="#NAME?"/>
  </r>
  <r>
    <s v="Harderwijk"/>
    <x v="3"/>
    <n v="935"/>
    <n v="1"/>
    <n v="935"/>
    <n v="6844"/>
    <n v="1"/>
    <n v="7779"/>
    <n v="2"/>
    <n v="935"/>
    <n v="6844"/>
    <n v="3889.5"/>
    <m/>
    <m/>
    <n v="1"/>
    <n v="8862"/>
    <n v="1"/>
    <n v="8862"/>
    <e v="#DIV/0!"/>
    <n v="8862"/>
    <n v="8862"/>
    <n v="1"/>
    <n v="0"/>
    <n v="1"/>
    <n v="935"/>
    <n v="-2018"/>
    <n v="-1083"/>
    <e v="#NAME?"/>
  </r>
  <r>
    <s v="Stein"/>
    <x v="11"/>
    <n v="903"/>
    <n v="1"/>
    <n v="903"/>
    <m/>
    <m/>
    <n v="903"/>
    <n v="1"/>
    <n v="903"/>
    <e v="#DIV/0!"/>
    <n v="903"/>
    <m/>
    <m/>
    <m/>
    <m/>
    <m/>
    <m/>
    <e v="#DIV/0!"/>
    <e v="#DIV/0!"/>
    <e v="#DIV/0!"/>
    <n v="1"/>
    <n v="0"/>
    <n v="1"/>
    <n v="903"/>
    <n v="0"/>
    <n v="903"/>
    <e v="#NAME?"/>
  </r>
  <r>
    <s v="Bergen op Zoom"/>
    <x v="4"/>
    <n v="854"/>
    <n v="1"/>
    <n v="854"/>
    <m/>
    <m/>
    <n v="854"/>
    <n v="1"/>
    <n v="854"/>
    <e v="#DIV/0!"/>
    <n v="854"/>
    <n v="1"/>
    <n v="1269"/>
    <m/>
    <m/>
    <n v="1"/>
    <n v="1269"/>
    <n v="1269"/>
    <e v="#DIV/0!"/>
    <n v="1269"/>
    <n v="0"/>
    <n v="0"/>
    <n v="0"/>
    <n v="-415"/>
    <n v="0"/>
    <n v="-415"/>
    <e v="#NAME?"/>
  </r>
  <r>
    <s v="Westerwolde"/>
    <x v="12"/>
    <n v="776"/>
    <n v="1"/>
    <n v="776"/>
    <m/>
    <m/>
    <n v="776"/>
    <n v="1"/>
    <n v="776"/>
    <e v="#DIV/0!"/>
    <n v="776"/>
    <m/>
    <m/>
    <m/>
    <m/>
    <m/>
    <m/>
    <e v="#DIV/0!"/>
    <e v="#DIV/0!"/>
    <e v="#DIV/0!"/>
    <n v="1"/>
    <n v="0"/>
    <n v="1"/>
    <n v="776"/>
    <n v="0"/>
    <n v="776"/>
    <e v="#NAME?"/>
  </r>
  <r>
    <s v="Den Bosch"/>
    <x v="4"/>
    <n v="632"/>
    <n v="2"/>
    <n v="316"/>
    <n v="25057"/>
    <n v="15"/>
    <n v="25689"/>
    <n v="17"/>
    <n v="316"/>
    <n v="1670.4666666666667"/>
    <n v="1511.1176470588234"/>
    <n v="2"/>
    <n v="1805"/>
    <n v="15"/>
    <n v="30798"/>
    <n v="17"/>
    <n v="32603"/>
    <n v="902.5"/>
    <n v="2053.1999999999998"/>
    <n v="1917.8235294117646"/>
    <n v="0"/>
    <n v="0"/>
    <n v="0"/>
    <n v="-1173"/>
    <n v="-5741"/>
    <n v="-6914"/>
    <e v="#NAME?"/>
  </r>
  <r>
    <s v="Maasgouw"/>
    <x v="11"/>
    <n v="439"/>
    <n v="1"/>
    <n v="439"/>
    <m/>
    <m/>
    <n v="439"/>
    <n v="1"/>
    <n v="439"/>
    <e v="#DIV/0!"/>
    <n v="439"/>
    <n v="1"/>
    <n v="839"/>
    <m/>
    <m/>
    <n v="1"/>
    <n v="839"/>
    <n v="839"/>
    <e v="#DIV/0!"/>
    <n v="839"/>
    <n v="0"/>
    <n v="0"/>
    <n v="0"/>
    <n v="-400"/>
    <n v="0"/>
    <n v="-400"/>
    <e v="#NAME?"/>
  </r>
  <r>
    <s v="Landgraaf"/>
    <x v="11"/>
    <n v="432"/>
    <n v="1"/>
    <n v="432"/>
    <m/>
    <m/>
    <n v="432"/>
    <n v="1"/>
    <n v="432"/>
    <e v="#DIV/0!"/>
    <n v="432"/>
    <n v="1"/>
    <n v="868"/>
    <m/>
    <m/>
    <n v="1"/>
    <n v="868"/>
    <n v="868"/>
    <e v="#DIV/0!"/>
    <n v="868"/>
    <n v="0"/>
    <n v="0"/>
    <n v="0"/>
    <n v="-436"/>
    <n v="0"/>
    <n v="-436"/>
    <e v="#NAME?"/>
  </r>
  <r>
    <s v="Meierijstad"/>
    <x v="4"/>
    <n v="247"/>
    <n v="1"/>
    <n v="247"/>
    <n v="13908"/>
    <n v="1"/>
    <n v="14155"/>
    <n v="2"/>
    <n v="247"/>
    <n v="13908"/>
    <n v="7077.5"/>
    <n v="1"/>
    <n v="510"/>
    <n v="1"/>
    <n v="7692"/>
    <n v="2"/>
    <n v="8202"/>
    <n v="510"/>
    <n v="7692"/>
    <n v="4101"/>
    <n v="0"/>
    <n v="0"/>
    <n v="0"/>
    <n v="-263"/>
    <n v="6216"/>
    <n v="5953"/>
    <e v="#NAME?"/>
  </r>
  <r>
    <s v="Hengelo"/>
    <x v="9"/>
    <n v="213"/>
    <n v="1"/>
    <n v="213"/>
    <m/>
    <m/>
    <n v="213"/>
    <n v="1"/>
    <n v="213"/>
    <e v="#DIV/0!"/>
    <n v="213"/>
    <m/>
    <m/>
    <m/>
    <m/>
    <m/>
    <m/>
    <e v="#DIV/0!"/>
    <e v="#DIV/0!"/>
    <e v="#DIV/0!"/>
    <n v="1"/>
    <n v="0"/>
    <n v="1"/>
    <n v="213"/>
    <n v="0"/>
    <n v="213"/>
    <e v="#NAME?"/>
  </r>
  <r>
    <s v="Assen"/>
    <x v="6"/>
    <n v="191"/>
    <n v="1"/>
    <n v="191"/>
    <n v="4276"/>
    <n v="1"/>
    <n v="4467"/>
    <n v="2"/>
    <n v="191"/>
    <n v="4276"/>
    <n v="2233.5"/>
    <m/>
    <m/>
    <n v="1"/>
    <n v="5722"/>
    <n v="1"/>
    <n v="5722"/>
    <e v="#DIV/0!"/>
    <n v="5722"/>
    <n v="5722"/>
    <n v="1"/>
    <n v="0"/>
    <n v="1"/>
    <n v="191"/>
    <n v="-1446"/>
    <n v="-1255"/>
    <e v="#NAME?"/>
  </r>
  <r>
    <s v="Soest"/>
    <x v="8"/>
    <n v="99"/>
    <n v="1"/>
    <n v="99"/>
    <n v="11780"/>
    <n v="7"/>
    <n v="11879"/>
    <n v="8"/>
    <n v="99"/>
    <n v="1682.8571428571429"/>
    <n v="1484.875"/>
    <n v="1"/>
    <n v="210"/>
    <n v="4"/>
    <n v="15114"/>
    <n v="5"/>
    <n v="15324"/>
    <n v="210"/>
    <n v="3778.5"/>
    <n v="3064.8"/>
    <n v="0"/>
    <n v="3"/>
    <n v="3"/>
    <n v="-111"/>
    <n v="-3334"/>
    <n v="-3445"/>
    <e v="#NAME?"/>
  </r>
  <r>
    <s v="Rijswijk"/>
    <x v="1"/>
    <n v="24"/>
    <n v="1"/>
    <n v="24"/>
    <n v="3995"/>
    <n v="5"/>
    <n v="4019"/>
    <n v="6"/>
    <n v="24"/>
    <n v="799"/>
    <n v="669.83333333333337"/>
    <m/>
    <m/>
    <n v="5"/>
    <n v="6575"/>
    <n v="5"/>
    <n v="6575"/>
    <e v="#DIV/0!"/>
    <n v="1315"/>
    <n v="1315"/>
    <n v="1"/>
    <n v="0"/>
    <n v="1"/>
    <n v="24"/>
    <n v="-2580"/>
    <n v="-2556"/>
    <e v="#NAME?"/>
  </r>
  <r>
    <s v="Borger-Odoorn"/>
    <x v="6"/>
    <m/>
    <m/>
    <e v="#DIV/0!"/>
    <n v="5128"/>
    <n v="1"/>
    <n v="5128"/>
    <n v="1"/>
    <e v="#DIV/0!"/>
    <n v="5128"/>
    <n v="5128"/>
    <m/>
    <m/>
    <n v="1"/>
    <n v="5928"/>
    <n v="1"/>
    <n v="5928"/>
    <e v="#DIV/0!"/>
    <n v="5928"/>
    <n v="5928"/>
    <n v="0"/>
    <n v="0"/>
    <n v="0"/>
    <n v="0"/>
    <n v="-800"/>
    <n v="-800"/>
    <e v="#NAME?"/>
  </r>
  <r>
    <s v="Noordenveld"/>
    <x v="6"/>
    <m/>
    <m/>
    <e v="#DIV/0!"/>
    <n v="3286"/>
    <n v="5"/>
    <n v="3286"/>
    <n v="5"/>
    <e v="#DIV/0!"/>
    <n v="657.2"/>
    <n v="657.2"/>
    <m/>
    <m/>
    <n v="5"/>
    <n v="4419"/>
    <n v="5"/>
    <n v="4419"/>
    <e v="#DIV/0!"/>
    <n v="883.8"/>
    <n v="883.8"/>
    <n v="0"/>
    <n v="0"/>
    <n v="0"/>
    <n v="0"/>
    <n v="-1133"/>
    <n v="-1133"/>
    <e v="#NAME?"/>
  </r>
  <r>
    <s v="Zeewolde"/>
    <x v="7"/>
    <m/>
    <m/>
    <e v="#DIV/0!"/>
    <n v="8224"/>
    <n v="4"/>
    <n v="8224"/>
    <n v="4"/>
    <e v="#DIV/0!"/>
    <n v="2056"/>
    <n v="2056"/>
    <m/>
    <m/>
    <n v="4"/>
    <n v="9692"/>
    <n v="4"/>
    <n v="9692"/>
    <e v="#DIV/0!"/>
    <n v="2423"/>
    <n v="2423"/>
    <n v="0"/>
    <n v="0"/>
    <n v="0"/>
    <n v="0"/>
    <n v="-1468"/>
    <n v="-1468"/>
    <e v="#NAME?"/>
  </r>
  <r>
    <s v="Leeuwarden"/>
    <x v="5"/>
    <m/>
    <m/>
    <e v="#DIV/0!"/>
    <m/>
    <m/>
    <m/>
    <m/>
    <e v="#DIV/0!"/>
    <e v="#DIV/0!"/>
    <e v="#DIV/0!"/>
    <m/>
    <m/>
    <n v="2"/>
    <n v="4566"/>
    <n v="2"/>
    <n v="4566"/>
    <e v="#DIV/0!"/>
    <n v="2283"/>
    <n v="2283"/>
    <n v="0"/>
    <n v="-2"/>
    <n v="-2"/>
    <n v="0"/>
    <n v="-4566"/>
    <n v="-4566"/>
    <e v="#NAME?"/>
  </r>
  <r>
    <s v="Smallingerland"/>
    <x v="5"/>
    <m/>
    <m/>
    <e v="#DIV/0!"/>
    <n v="2786"/>
    <n v="1"/>
    <n v="2786"/>
    <n v="1"/>
    <e v="#DIV/0!"/>
    <n v="2786"/>
    <n v="2786"/>
    <m/>
    <m/>
    <n v="1"/>
    <n v="3431"/>
    <n v="1"/>
    <n v="3431"/>
    <e v="#DIV/0!"/>
    <n v="3431"/>
    <n v="3431"/>
    <n v="0"/>
    <n v="0"/>
    <n v="0"/>
    <n v="0"/>
    <n v="-645"/>
    <n v="-645"/>
    <e v="#NAME?"/>
  </r>
  <r>
    <s v="Apeldoorn"/>
    <x v="3"/>
    <m/>
    <m/>
    <e v="#DIV/0!"/>
    <n v="6720"/>
    <n v="3"/>
    <n v="6720"/>
    <n v="3"/>
    <e v="#DIV/0!"/>
    <n v="2240"/>
    <n v="2240"/>
    <n v="1"/>
    <n v="64419"/>
    <n v="4"/>
    <n v="10046"/>
    <n v="5"/>
    <n v="74465"/>
    <n v="64419"/>
    <n v="2511.5"/>
    <n v="14893"/>
    <n v="-1"/>
    <n v="-1"/>
    <n v="-2"/>
    <n v="-64419"/>
    <n v="-3326"/>
    <n v="-67745"/>
    <e v="#NAME?"/>
  </r>
  <r>
    <s v="Arnhem"/>
    <x v="3"/>
    <m/>
    <m/>
    <e v="#DIV/0!"/>
    <n v="27109"/>
    <n v="14"/>
    <n v="27109"/>
    <n v="14"/>
    <e v="#DIV/0!"/>
    <n v="1936.3571428571429"/>
    <n v="1936.3571428571429"/>
    <m/>
    <m/>
    <n v="13"/>
    <n v="31960"/>
    <n v="13"/>
    <n v="31960"/>
    <e v="#DIV/0!"/>
    <n v="2458.4615384615386"/>
    <n v="2458.4615384615386"/>
    <n v="0"/>
    <n v="1"/>
    <n v="1"/>
    <n v="0"/>
    <n v="-4851"/>
    <n v="-4851"/>
    <e v="#NAME?"/>
  </r>
  <r>
    <s v="Culemborg"/>
    <x v="3"/>
    <m/>
    <m/>
    <e v="#DIV/0!"/>
    <n v="4555"/>
    <n v="2"/>
    <n v="4555"/>
    <n v="2"/>
    <e v="#DIV/0!"/>
    <n v="2277.5"/>
    <n v="2277.5"/>
    <m/>
    <m/>
    <n v="2"/>
    <n v="4912"/>
    <n v="2"/>
    <n v="4912"/>
    <e v="#DIV/0!"/>
    <n v="2456"/>
    <n v="2456"/>
    <n v="0"/>
    <n v="0"/>
    <n v="0"/>
    <n v="0"/>
    <n v="-357"/>
    <n v="-357"/>
    <e v="#NAME?"/>
  </r>
  <r>
    <s v="Ede"/>
    <x v="3"/>
    <m/>
    <m/>
    <e v="#DIV/0!"/>
    <n v="49023"/>
    <n v="9"/>
    <n v="49023"/>
    <n v="9"/>
    <e v="#DIV/0!"/>
    <n v="5447"/>
    <n v="5447"/>
    <m/>
    <m/>
    <n v="9"/>
    <n v="74862"/>
    <n v="9"/>
    <n v="74862"/>
    <e v="#DIV/0!"/>
    <n v="8318"/>
    <n v="8318"/>
    <n v="0"/>
    <n v="0"/>
    <n v="0"/>
    <n v="0"/>
    <n v="-25839"/>
    <n v="-25839"/>
    <e v="#NAME?"/>
  </r>
  <r>
    <s v="Nijkerk"/>
    <x v="3"/>
    <m/>
    <m/>
    <e v="#DIV/0!"/>
    <n v="3480"/>
    <n v="2"/>
    <n v="3480"/>
    <n v="2"/>
    <e v="#DIV/0!"/>
    <n v="1740"/>
    <n v="1740"/>
    <m/>
    <m/>
    <n v="2"/>
    <n v="4004"/>
    <n v="2"/>
    <n v="4004"/>
    <e v="#DIV/0!"/>
    <n v="2002"/>
    <n v="2002"/>
    <n v="0"/>
    <n v="0"/>
    <n v="0"/>
    <n v="0"/>
    <n v="-524"/>
    <n v="-524"/>
    <e v="#NAME?"/>
  </r>
  <r>
    <s v="Nijmegen"/>
    <x v="3"/>
    <m/>
    <m/>
    <e v="#DIV/0!"/>
    <n v="41156"/>
    <n v="20"/>
    <n v="41156"/>
    <n v="20"/>
    <e v="#DIV/0!"/>
    <n v="2057.8000000000002"/>
    <n v="2057.8000000000002"/>
    <m/>
    <m/>
    <n v="20"/>
    <n v="55714"/>
    <n v="20"/>
    <n v="55714"/>
    <e v="#DIV/0!"/>
    <n v="2785.7"/>
    <n v="2785.7"/>
    <n v="0"/>
    <n v="0"/>
    <n v="0"/>
    <n v="0"/>
    <n v="-14558"/>
    <n v="-14558"/>
    <e v="#NAME?"/>
  </r>
  <r>
    <s v="Putten"/>
    <x v="3"/>
    <m/>
    <m/>
    <e v="#DIV/0!"/>
    <n v="9422"/>
    <n v="3"/>
    <n v="9422"/>
    <n v="3"/>
    <e v="#DIV/0!"/>
    <n v="3140.6666666666665"/>
    <n v="3140.6666666666665"/>
    <m/>
    <m/>
    <n v="4"/>
    <n v="19279"/>
    <n v="4"/>
    <n v="19279"/>
    <e v="#DIV/0!"/>
    <n v="4819.75"/>
    <n v="4819.75"/>
    <n v="0"/>
    <n v="-1"/>
    <n v="-1"/>
    <n v="0"/>
    <n v="-9857"/>
    <n v="-9857"/>
    <e v="#NAME?"/>
  </r>
  <r>
    <s v="Rheden"/>
    <x v="3"/>
    <m/>
    <m/>
    <e v="#DIV/0!"/>
    <n v="5886"/>
    <n v="2"/>
    <n v="5886"/>
    <n v="2"/>
    <e v="#DIV/0!"/>
    <n v="2943"/>
    <n v="2943"/>
    <m/>
    <m/>
    <n v="2"/>
    <n v="5468"/>
    <n v="2"/>
    <n v="5468"/>
    <e v="#DIV/0!"/>
    <n v="2734"/>
    <n v="2734"/>
    <n v="0"/>
    <n v="0"/>
    <n v="0"/>
    <n v="0"/>
    <n v="418"/>
    <n v="418"/>
    <e v="#NAME?"/>
  </r>
  <r>
    <s v="Zevenaar"/>
    <x v="3"/>
    <m/>
    <m/>
    <e v="#DIV/0!"/>
    <n v="660"/>
    <n v="1"/>
    <n v="660"/>
    <n v="1"/>
    <e v="#DIV/0!"/>
    <n v="660"/>
    <n v="660"/>
    <m/>
    <m/>
    <n v="1"/>
    <n v="1080"/>
    <n v="1"/>
    <n v="1080"/>
    <e v="#DIV/0!"/>
    <n v="1080"/>
    <n v="1080"/>
    <n v="0"/>
    <n v="0"/>
    <n v="0"/>
    <n v="0"/>
    <n v="-420"/>
    <n v="-420"/>
    <e v="#NAME?"/>
  </r>
  <r>
    <s v="Het Hogeland"/>
    <x v="12"/>
    <m/>
    <m/>
    <e v="#DIV/0!"/>
    <n v="310"/>
    <n v="1"/>
    <n v="310"/>
    <n v="1"/>
    <e v="#DIV/0!"/>
    <n v="310"/>
    <n v="310"/>
    <m/>
    <m/>
    <n v="1"/>
    <n v="387"/>
    <n v="1"/>
    <n v="387"/>
    <e v="#DIV/0!"/>
    <n v="387"/>
    <n v="387"/>
    <n v="0"/>
    <n v="0"/>
    <n v="0"/>
    <n v="0"/>
    <n v="-77"/>
    <n v="-77"/>
    <e v="#NAME?"/>
  </r>
  <r>
    <s v="Beek"/>
    <x v="11"/>
    <m/>
    <m/>
    <e v="#DIV/0!"/>
    <n v="6291"/>
    <n v="1"/>
    <n v="6291"/>
    <n v="1"/>
    <e v="#DIV/0!"/>
    <n v="6291"/>
    <n v="6291"/>
    <m/>
    <m/>
    <n v="1"/>
    <n v="3024"/>
    <n v="1"/>
    <n v="3024"/>
    <e v="#DIV/0!"/>
    <n v="3024"/>
    <n v="3024"/>
    <n v="0"/>
    <n v="0"/>
    <n v="0"/>
    <n v="0"/>
    <n v="3267"/>
    <n v="3267"/>
    <e v="#NAME?"/>
  </r>
  <r>
    <s v="Beekdaelen"/>
    <x v="11"/>
    <m/>
    <m/>
    <e v="#DIV/0!"/>
    <n v="1324"/>
    <n v="3"/>
    <n v="1324"/>
    <n v="3"/>
    <e v="#DIV/0!"/>
    <n v="441.33333333333331"/>
    <n v="441.33333333333331"/>
    <m/>
    <m/>
    <n v="3"/>
    <n v="1259"/>
    <n v="3"/>
    <n v="1259"/>
    <e v="#DIV/0!"/>
    <n v="419.66666666666669"/>
    <n v="419.66666666666669"/>
    <n v="0"/>
    <n v="0"/>
    <n v="0"/>
    <n v="0"/>
    <n v="65"/>
    <n v="65"/>
    <e v="#NAME?"/>
  </r>
  <r>
    <s v="Bergen (L)"/>
    <x v="11"/>
    <m/>
    <m/>
    <e v="#DIV/0!"/>
    <n v="6291"/>
    <n v="1"/>
    <n v="6291"/>
    <n v="1"/>
    <e v="#DIV/0!"/>
    <n v="6291"/>
    <n v="6291"/>
    <m/>
    <m/>
    <n v="1"/>
    <n v="8011"/>
    <n v="1"/>
    <n v="8011"/>
    <e v="#DIV/0!"/>
    <n v="8011"/>
    <n v="8011"/>
    <n v="0"/>
    <n v="0"/>
    <n v="0"/>
    <n v="0"/>
    <n v="-1720"/>
    <n v="-1720"/>
    <e v="#NAME?"/>
  </r>
  <r>
    <s v="Gennep"/>
    <x v="11"/>
    <m/>
    <m/>
    <e v="#DIV/0!"/>
    <n v="239"/>
    <n v="1"/>
    <n v="239"/>
    <n v="1"/>
    <e v="#DIV/0!"/>
    <n v="239"/>
    <n v="239"/>
    <m/>
    <m/>
    <n v="1"/>
    <n v="189"/>
    <n v="1"/>
    <n v="189"/>
    <e v="#DIV/0!"/>
    <n v="189"/>
    <n v="189"/>
    <n v="0"/>
    <n v="0"/>
    <n v="0"/>
    <n v="0"/>
    <n v="50"/>
    <n v="50"/>
    <e v="#NAME?"/>
  </r>
  <r>
    <s v="Gulpen-Wittem"/>
    <x v="11"/>
    <m/>
    <m/>
    <e v="#DIV/0!"/>
    <n v="1387"/>
    <n v="3"/>
    <n v="1387"/>
    <n v="3"/>
    <e v="#DIV/0!"/>
    <n v="462.33333333333331"/>
    <n v="462.33333333333331"/>
    <m/>
    <m/>
    <n v="3"/>
    <n v="1414"/>
    <n v="3"/>
    <n v="1414"/>
    <e v="#DIV/0!"/>
    <n v="471.33333333333331"/>
    <n v="471.33333333333331"/>
    <n v="0"/>
    <n v="0"/>
    <n v="0"/>
    <n v="0"/>
    <n v="-27"/>
    <n v="-27"/>
    <e v="#NAME?"/>
  </r>
  <r>
    <s v="Horst aan de Maas"/>
    <x v="11"/>
    <m/>
    <m/>
    <e v="#DIV/0!"/>
    <n v="969"/>
    <n v="2"/>
    <n v="969"/>
    <n v="2"/>
    <e v="#DIV/0!"/>
    <n v="484.5"/>
    <n v="484.5"/>
    <m/>
    <m/>
    <n v="2"/>
    <n v="1644"/>
    <n v="2"/>
    <n v="1644"/>
    <e v="#DIV/0!"/>
    <n v="822"/>
    <n v="822"/>
    <n v="0"/>
    <n v="0"/>
    <n v="0"/>
    <n v="0"/>
    <n v="-675"/>
    <n v="-675"/>
    <e v="#NAME?"/>
  </r>
  <r>
    <s v="Kerkrade"/>
    <x v="11"/>
    <m/>
    <m/>
    <e v="#DIV/0!"/>
    <n v="1254"/>
    <n v="1"/>
    <n v="1254"/>
    <n v="1"/>
    <e v="#DIV/0!"/>
    <n v="1254"/>
    <n v="1254"/>
    <m/>
    <m/>
    <n v="1"/>
    <n v="1289"/>
    <n v="1"/>
    <n v="1289"/>
    <e v="#DIV/0!"/>
    <n v="1289"/>
    <n v="1289"/>
    <n v="0"/>
    <n v="0"/>
    <n v="0"/>
    <n v="0"/>
    <n v="-35"/>
    <n v="-35"/>
    <e v="#NAME?"/>
  </r>
  <r>
    <s v="Leudal"/>
    <x v="11"/>
    <m/>
    <m/>
    <e v="#DIV/0!"/>
    <n v="15774"/>
    <n v="5"/>
    <n v="15774"/>
    <n v="5"/>
    <e v="#DIV/0!"/>
    <n v="3154.8"/>
    <n v="3154.8"/>
    <m/>
    <m/>
    <n v="5"/>
    <n v="16551"/>
    <n v="5"/>
    <n v="16551"/>
    <e v="#DIV/0!"/>
    <n v="3310.2"/>
    <n v="3310.2"/>
    <n v="0"/>
    <n v="0"/>
    <n v="0"/>
    <n v="0"/>
    <n v="-777"/>
    <n v="-777"/>
    <e v="#NAME?"/>
  </r>
  <r>
    <s v="Maastricht"/>
    <x v="11"/>
    <m/>
    <m/>
    <e v="#DIV/0!"/>
    <n v="12739"/>
    <n v="5"/>
    <n v="12739"/>
    <n v="5"/>
    <e v="#DIV/0!"/>
    <n v="2547.8000000000002"/>
    <n v="2547.8000000000002"/>
    <m/>
    <m/>
    <n v="6"/>
    <n v="14185"/>
    <n v="6"/>
    <n v="14185"/>
    <e v="#DIV/0!"/>
    <n v="2364.1666666666665"/>
    <n v="2364.1666666666665"/>
    <n v="0"/>
    <n v="-1"/>
    <n v="-1"/>
    <n v="0"/>
    <n v="-1446"/>
    <n v="-1446"/>
    <e v="#NAME?"/>
  </r>
  <r>
    <s v="Nederweert"/>
    <x v="11"/>
    <m/>
    <m/>
    <e v="#DIV/0!"/>
    <n v="7895"/>
    <n v="3"/>
    <n v="7895"/>
    <n v="3"/>
    <e v="#DIV/0!"/>
    <n v="2631.6666666666665"/>
    <n v="2631.6666666666665"/>
    <m/>
    <m/>
    <n v="3"/>
    <n v="8695"/>
    <n v="3"/>
    <n v="8695"/>
    <e v="#DIV/0!"/>
    <n v="2898.3333333333335"/>
    <n v="2898.3333333333335"/>
    <n v="0"/>
    <n v="0"/>
    <n v="0"/>
    <n v="0"/>
    <n v="-800"/>
    <n v="-800"/>
    <e v="#NAME?"/>
  </r>
  <r>
    <s v="Peel en Maas"/>
    <x v="11"/>
    <m/>
    <m/>
    <e v="#DIV/0!"/>
    <n v="1909"/>
    <n v="3"/>
    <n v="1909"/>
    <n v="3"/>
    <e v="#DIV/0!"/>
    <n v="636.33333333333337"/>
    <n v="636.33333333333337"/>
    <m/>
    <m/>
    <n v="3"/>
    <n v="1642"/>
    <n v="3"/>
    <n v="1642"/>
    <e v="#DIV/0!"/>
    <n v="547.33333333333337"/>
    <n v="547.33333333333337"/>
    <n v="0"/>
    <n v="0"/>
    <n v="0"/>
    <n v="0"/>
    <n v="267"/>
    <n v="267"/>
    <e v="#NAME?"/>
  </r>
  <r>
    <s v="Sittard-Geleen"/>
    <x v="11"/>
    <m/>
    <m/>
    <e v="#DIV/0!"/>
    <n v="17956"/>
    <n v="8"/>
    <n v="17956"/>
    <n v="8"/>
    <e v="#DIV/0!"/>
    <n v="2244.5"/>
    <n v="2244.5"/>
    <m/>
    <m/>
    <n v="8"/>
    <n v="17770"/>
    <n v="8"/>
    <n v="17770"/>
    <e v="#DIV/0!"/>
    <n v="2221.25"/>
    <n v="2221.25"/>
    <n v="0"/>
    <n v="0"/>
    <n v="0"/>
    <n v="0"/>
    <n v="186"/>
    <n v="186"/>
    <e v="#NAME?"/>
  </r>
  <r>
    <s v="Weert"/>
    <x v="11"/>
    <m/>
    <m/>
    <e v="#DIV/0!"/>
    <n v="10104"/>
    <n v="5"/>
    <n v="10104"/>
    <n v="5"/>
    <e v="#DIV/0!"/>
    <n v="2020.8"/>
    <n v="2020.8"/>
    <m/>
    <m/>
    <n v="5"/>
    <n v="11527"/>
    <n v="5"/>
    <n v="11527"/>
    <e v="#DIV/0!"/>
    <n v="2305.4"/>
    <n v="2305.4"/>
    <n v="0"/>
    <n v="0"/>
    <n v="0"/>
    <n v="0"/>
    <n v="-1423"/>
    <n v="-1423"/>
    <e v="#NAME?"/>
  </r>
  <r>
    <s v="Boxtel"/>
    <x v="4"/>
    <m/>
    <m/>
    <e v="#DIV/0!"/>
    <n v="5807"/>
    <n v="2"/>
    <n v="5807"/>
    <n v="2"/>
    <e v="#DIV/0!"/>
    <n v="2903.5"/>
    <n v="2903.5"/>
    <m/>
    <m/>
    <n v="2"/>
    <n v="9770"/>
    <n v="2"/>
    <n v="9770"/>
    <e v="#DIV/0!"/>
    <n v="4885"/>
    <n v="4885"/>
    <n v="0"/>
    <n v="0"/>
    <n v="0"/>
    <n v="0"/>
    <n v="-3963"/>
    <n v="-3963"/>
    <e v="#NAME?"/>
  </r>
  <r>
    <s v="Deurne"/>
    <x v="4"/>
    <m/>
    <m/>
    <e v="#DIV/0!"/>
    <m/>
    <m/>
    <m/>
    <m/>
    <e v="#DIV/0!"/>
    <e v="#DIV/0!"/>
    <e v="#DIV/0!"/>
    <m/>
    <m/>
    <n v="2"/>
    <n v="63"/>
    <n v="2"/>
    <n v="63"/>
    <e v="#DIV/0!"/>
    <n v="31.5"/>
    <n v="31.5"/>
    <n v="0"/>
    <n v="-2"/>
    <n v="-2"/>
    <n v="0"/>
    <n v="-63"/>
    <n v="-63"/>
    <e v="#NAME?"/>
  </r>
  <r>
    <s v="Geldrop-Mierlo"/>
    <x v="4"/>
    <m/>
    <m/>
    <e v="#DIV/0!"/>
    <n v="4502"/>
    <n v="5"/>
    <n v="4502"/>
    <n v="5"/>
    <e v="#DIV/0!"/>
    <n v="900.4"/>
    <n v="900.4"/>
    <m/>
    <m/>
    <n v="5"/>
    <n v="7281"/>
    <n v="5"/>
    <n v="7281"/>
    <e v="#DIV/0!"/>
    <n v="1456.2"/>
    <n v="1456.2"/>
    <n v="0"/>
    <n v="0"/>
    <n v="0"/>
    <n v="0"/>
    <n v="-2779"/>
    <n v="-2779"/>
    <e v="#NAME?"/>
  </r>
  <r>
    <s v="Gemert-Bakel"/>
    <x v="4"/>
    <m/>
    <m/>
    <e v="#DIV/0!"/>
    <n v="11356"/>
    <n v="3"/>
    <n v="11356"/>
    <n v="3"/>
    <e v="#DIV/0!"/>
    <n v="3785.3333333333335"/>
    <n v="3785.3333333333335"/>
    <m/>
    <m/>
    <n v="3"/>
    <n v="12325"/>
    <n v="3"/>
    <n v="12325"/>
    <e v="#DIV/0!"/>
    <n v="4108.333333333333"/>
    <n v="4108.333333333333"/>
    <n v="0"/>
    <n v="0"/>
    <n v="0"/>
    <n v="0"/>
    <n v="-969"/>
    <n v="-969"/>
    <e v="#NAME?"/>
  </r>
  <r>
    <s v="Helmond"/>
    <x v="4"/>
    <m/>
    <m/>
    <e v="#DIV/0!"/>
    <n v="33494"/>
    <n v="19"/>
    <n v="33494"/>
    <n v="19"/>
    <e v="#DIV/0!"/>
    <n v="1762.8421052631579"/>
    <n v="1762.8421052631579"/>
    <m/>
    <m/>
    <n v="18"/>
    <n v="45096"/>
    <n v="18"/>
    <n v="45096"/>
    <e v="#DIV/0!"/>
    <n v="2505.3333333333335"/>
    <n v="2505.3333333333335"/>
    <n v="0"/>
    <n v="1"/>
    <n v="1"/>
    <n v="0"/>
    <n v="-11602"/>
    <n v="-11602"/>
    <e v="#NAME?"/>
  </r>
  <r>
    <s v="Nuenen, Gerwen en Nederwetten"/>
    <x v="4"/>
    <m/>
    <m/>
    <e v="#DIV/0!"/>
    <n v="1067"/>
    <n v="1"/>
    <n v="1067"/>
    <n v="1"/>
    <e v="#DIV/0!"/>
    <n v="1067"/>
    <n v="1067"/>
    <m/>
    <m/>
    <n v="1"/>
    <n v="1181"/>
    <n v="1"/>
    <n v="1181"/>
    <e v="#DIV/0!"/>
    <n v="1181"/>
    <n v="1181"/>
    <n v="0"/>
    <n v="0"/>
    <n v="0"/>
    <n v="0"/>
    <n v="-114"/>
    <n v="-114"/>
    <e v="#NAME?"/>
  </r>
  <r>
    <s v="Oisterwijk"/>
    <x v="4"/>
    <m/>
    <m/>
    <e v="#DIV/0!"/>
    <n v="3299"/>
    <n v="2"/>
    <n v="3299"/>
    <n v="2"/>
    <e v="#DIV/0!"/>
    <n v="1649.5"/>
    <n v="1649.5"/>
    <m/>
    <m/>
    <n v="2"/>
    <n v="4431"/>
    <n v="2"/>
    <n v="4431"/>
    <e v="#DIV/0!"/>
    <n v="2215.5"/>
    <n v="2215.5"/>
    <n v="0"/>
    <n v="0"/>
    <n v="0"/>
    <n v="0"/>
    <n v="-1132"/>
    <n v="-1132"/>
    <e v="#NAME?"/>
  </r>
  <r>
    <s v="Oss"/>
    <x v="4"/>
    <m/>
    <m/>
    <e v="#DIV/0!"/>
    <n v="127"/>
    <n v="1"/>
    <n v="127"/>
    <n v="1"/>
    <e v="#DIV/0!"/>
    <n v="127"/>
    <n v="127"/>
    <m/>
    <m/>
    <n v="1"/>
    <n v="137"/>
    <n v="1"/>
    <n v="137"/>
    <e v="#DIV/0!"/>
    <n v="137"/>
    <n v="137"/>
    <n v="0"/>
    <n v="0"/>
    <n v="0"/>
    <n v="0"/>
    <n v="-10"/>
    <n v="-10"/>
    <e v="#NAME?"/>
  </r>
  <r>
    <s v="Vught"/>
    <x v="4"/>
    <m/>
    <m/>
    <e v="#DIV/0!"/>
    <n v="10859"/>
    <n v="3"/>
    <n v="10859"/>
    <n v="3"/>
    <e v="#DIV/0!"/>
    <n v="3619.6666666666665"/>
    <n v="3619.6666666666665"/>
    <m/>
    <m/>
    <n v="3"/>
    <n v="13863"/>
    <n v="3"/>
    <n v="13863"/>
    <e v="#DIV/0!"/>
    <n v="4621"/>
    <n v="4621"/>
    <n v="0"/>
    <n v="0"/>
    <n v="0"/>
    <n v="0"/>
    <n v="-3004"/>
    <n v="-3004"/>
    <e v="#NAME?"/>
  </r>
  <r>
    <s v="Waalre"/>
    <x v="4"/>
    <m/>
    <m/>
    <e v="#DIV/0!"/>
    <m/>
    <m/>
    <m/>
    <m/>
    <e v="#DIV/0!"/>
    <e v="#DIV/0!"/>
    <e v="#DIV/0!"/>
    <m/>
    <m/>
    <n v="1"/>
    <n v="3"/>
    <n v="1"/>
    <n v="3"/>
    <e v="#DIV/0!"/>
    <n v="3"/>
    <n v="3"/>
    <n v="0"/>
    <n v="-1"/>
    <n v="-1"/>
    <n v="0"/>
    <n v="-3"/>
    <n v="-3"/>
    <e v="#NAME?"/>
  </r>
  <r>
    <s v="Aalsmeer"/>
    <x v="2"/>
    <m/>
    <m/>
    <e v="#DIV/0!"/>
    <n v="219"/>
    <n v="1"/>
    <n v="219"/>
    <n v="1"/>
    <e v="#DIV/0!"/>
    <n v="219"/>
    <n v="219"/>
    <m/>
    <m/>
    <n v="1"/>
    <n v="309"/>
    <n v="1"/>
    <n v="309"/>
    <e v="#DIV/0!"/>
    <n v="309"/>
    <n v="309"/>
    <n v="0"/>
    <n v="0"/>
    <n v="0"/>
    <n v="0"/>
    <n v="-90"/>
    <n v="-90"/>
    <e v="#NAME?"/>
  </r>
  <r>
    <s v="Amstelveen"/>
    <x v="2"/>
    <m/>
    <m/>
    <e v="#DIV/0!"/>
    <n v="1329"/>
    <n v="1"/>
    <n v="1329"/>
    <n v="1"/>
    <e v="#DIV/0!"/>
    <n v="1329"/>
    <n v="1329"/>
    <m/>
    <m/>
    <n v="1"/>
    <n v="1623"/>
    <n v="1"/>
    <n v="1623"/>
    <e v="#DIV/0!"/>
    <n v="1623"/>
    <n v="1623"/>
    <n v="0"/>
    <n v="0"/>
    <n v="0"/>
    <n v="0"/>
    <n v="-294"/>
    <n v="-294"/>
    <e v="#NAME?"/>
  </r>
  <r>
    <s v="Den Helder"/>
    <x v="2"/>
    <m/>
    <m/>
    <e v="#DIV/0!"/>
    <n v="2576"/>
    <n v="4"/>
    <n v="2576"/>
    <n v="4"/>
    <e v="#DIV/0!"/>
    <n v="644"/>
    <n v="644"/>
    <m/>
    <m/>
    <n v="2"/>
    <n v="3749"/>
    <n v="2"/>
    <n v="3749"/>
    <e v="#DIV/0!"/>
    <n v="1874.5"/>
    <n v="1874.5"/>
    <n v="0"/>
    <n v="2"/>
    <n v="2"/>
    <n v="0"/>
    <n v="-1173"/>
    <n v="-1173"/>
    <e v="#NAME?"/>
  </r>
  <r>
    <s v="Haarlemmermeer"/>
    <x v="2"/>
    <m/>
    <m/>
    <e v="#DIV/0!"/>
    <n v="17566"/>
    <n v="16"/>
    <n v="17566"/>
    <n v="16"/>
    <e v="#DIV/0!"/>
    <n v="1097.875"/>
    <n v="1097.875"/>
    <m/>
    <m/>
    <n v="14"/>
    <n v="25856"/>
    <n v="14"/>
    <n v="25856"/>
    <e v="#DIV/0!"/>
    <n v="1846.8571428571429"/>
    <n v="1846.8571428571429"/>
    <n v="0"/>
    <n v="2"/>
    <n v="2"/>
    <n v="0"/>
    <n v="-8290"/>
    <n v="-8290"/>
    <e v="#NAME?"/>
  </r>
  <r>
    <s v="Heemstede"/>
    <x v="2"/>
    <m/>
    <m/>
    <e v="#DIV/0!"/>
    <n v="4602"/>
    <n v="4"/>
    <n v="4602"/>
    <n v="4"/>
    <e v="#DIV/0!"/>
    <n v="1150.5"/>
    <n v="1150.5"/>
    <m/>
    <m/>
    <n v="2"/>
    <n v="9565"/>
    <n v="2"/>
    <n v="9565"/>
    <e v="#DIV/0!"/>
    <n v="4782.5"/>
    <n v="4782.5"/>
    <n v="0"/>
    <n v="2"/>
    <n v="2"/>
    <n v="0"/>
    <n v="-4963"/>
    <n v="-4963"/>
    <e v="#NAME?"/>
  </r>
  <r>
    <s v="Hilversum"/>
    <x v="2"/>
    <m/>
    <m/>
    <e v="#DIV/0!"/>
    <n v="16911"/>
    <n v="19"/>
    <n v="16911"/>
    <n v="19"/>
    <e v="#DIV/0!"/>
    <n v="890.0526315789474"/>
    <n v="890.0526315789474"/>
    <m/>
    <m/>
    <n v="12"/>
    <n v="16683"/>
    <n v="12"/>
    <n v="16683"/>
    <e v="#DIV/0!"/>
    <n v="1390.25"/>
    <n v="1390.25"/>
    <n v="0"/>
    <n v="7"/>
    <n v="7"/>
    <n v="0"/>
    <n v="228"/>
    <n v="228"/>
    <e v="#NAME?"/>
  </r>
  <r>
    <s v="Huizen"/>
    <x v="2"/>
    <m/>
    <m/>
    <e v="#DIV/0!"/>
    <n v="1398"/>
    <n v="2"/>
    <n v="1398"/>
    <n v="2"/>
    <e v="#DIV/0!"/>
    <n v="699"/>
    <n v="699"/>
    <m/>
    <m/>
    <n v="1"/>
    <n v="2685"/>
    <n v="1"/>
    <n v="2685"/>
    <e v="#DIV/0!"/>
    <n v="2685"/>
    <n v="2685"/>
    <n v="0"/>
    <n v="1"/>
    <n v="1"/>
    <n v="0"/>
    <n v="-1287"/>
    <n v="-1287"/>
    <e v="#NAME?"/>
  </r>
  <r>
    <s v="Laren"/>
    <x v="2"/>
    <m/>
    <m/>
    <e v="#DIV/0!"/>
    <n v="3641"/>
    <n v="2"/>
    <n v="3641"/>
    <n v="2"/>
    <e v="#DIV/0!"/>
    <n v="1820.5"/>
    <n v="1820.5"/>
    <m/>
    <m/>
    <n v="1"/>
    <n v="4617"/>
    <n v="1"/>
    <n v="4617"/>
    <e v="#DIV/0!"/>
    <n v="4617"/>
    <n v="4617"/>
    <n v="0"/>
    <n v="1"/>
    <n v="1"/>
    <n v="0"/>
    <n v="-976"/>
    <n v="-976"/>
    <e v="#NAME?"/>
  </r>
  <r>
    <s v="Ouder-Amstel"/>
    <x v="2"/>
    <m/>
    <m/>
    <e v="#DIV/0!"/>
    <n v="209"/>
    <n v="1"/>
    <n v="209"/>
    <n v="1"/>
    <e v="#DIV/0!"/>
    <n v="209"/>
    <n v="209"/>
    <m/>
    <m/>
    <n v="1"/>
    <n v="669"/>
    <n v="1"/>
    <n v="669"/>
    <e v="#DIV/0!"/>
    <n v="669"/>
    <n v="669"/>
    <n v="0"/>
    <n v="0"/>
    <n v="0"/>
    <n v="0"/>
    <n v="-460"/>
    <n v="-460"/>
    <e v="#NAME?"/>
  </r>
  <r>
    <s v="Wijdemeren"/>
    <x v="2"/>
    <m/>
    <m/>
    <e v="#DIV/0!"/>
    <n v="7612"/>
    <n v="7"/>
    <n v="7612"/>
    <n v="7"/>
    <e v="#DIV/0!"/>
    <n v="1087.4285714285713"/>
    <n v="1087.4285714285713"/>
    <m/>
    <m/>
    <n v="4"/>
    <n v="14455"/>
    <n v="4"/>
    <n v="14455"/>
    <e v="#DIV/0!"/>
    <n v="3613.75"/>
    <n v="3613.75"/>
    <n v="0"/>
    <n v="3"/>
    <n v="3"/>
    <n v="0"/>
    <n v="-6843"/>
    <n v="-6843"/>
    <e v="#NAME?"/>
  </r>
  <r>
    <s v="Almelo"/>
    <x v="9"/>
    <m/>
    <m/>
    <e v="#DIV/0!"/>
    <n v="7345"/>
    <n v="3"/>
    <n v="7345"/>
    <n v="3"/>
    <e v="#DIV/0!"/>
    <n v="2448.3333333333335"/>
    <n v="2448.3333333333335"/>
    <m/>
    <m/>
    <n v="3"/>
    <n v="7515"/>
    <n v="3"/>
    <n v="7515"/>
    <e v="#DIV/0!"/>
    <n v="2505"/>
    <n v="2505"/>
    <n v="0"/>
    <n v="0"/>
    <n v="0"/>
    <n v="0"/>
    <n v="-170"/>
    <n v="-170"/>
    <e v="#NAME?"/>
  </r>
  <r>
    <s v="Hardenberg"/>
    <x v="9"/>
    <m/>
    <m/>
    <e v="#DIV/0!"/>
    <n v="4507"/>
    <n v="1"/>
    <n v="4507"/>
    <n v="1"/>
    <e v="#DIV/0!"/>
    <n v="4507"/>
    <n v="4507"/>
    <m/>
    <m/>
    <n v="1"/>
    <n v="7876"/>
    <n v="1"/>
    <n v="7876"/>
    <e v="#DIV/0!"/>
    <n v="7876"/>
    <n v="7876"/>
    <n v="0"/>
    <n v="0"/>
    <n v="0"/>
    <n v="0"/>
    <n v="-3369"/>
    <n v="-3369"/>
    <e v="#NAME?"/>
  </r>
  <r>
    <s v="Kampen"/>
    <x v="9"/>
    <m/>
    <m/>
    <e v="#DIV/0!"/>
    <n v="23315"/>
    <n v="2"/>
    <n v="23315"/>
    <n v="2"/>
    <e v="#DIV/0!"/>
    <n v="11657.5"/>
    <n v="11657.5"/>
    <m/>
    <m/>
    <n v="2"/>
    <n v="21018"/>
    <n v="2"/>
    <n v="21018"/>
    <e v="#DIV/0!"/>
    <n v="10509"/>
    <n v="10509"/>
    <n v="0"/>
    <n v="0"/>
    <n v="0"/>
    <n v="0"/>
    <n v="2297"/>
    <n v="2297"/>
    <e v="#NAME?"/>
  </r>
  <r>
    <s v="Wierden"/>
    <x v="9"/>
    <m/>
    <m/>
    <e v="#DIV/0!"/>
    <n v="3492"/>
    <n v="2"/>
    <n v="3492"/>
    <n v="2"/>
    <e v="#DIV/0!"/>
    <n v="1746"/>
    <n v="1746"/>
    <m/>
    <m/>
    <n v="2"/>
    <n v="4010"/>
    <n v="2"/>
    <n v="4010"/>
    <e v="#DIV/0!"/>
    <n v="2005"/>
    <n v="2005"/>
    <n v="0"/>
    <n v="0"/>
    <n v="0"/>
    <n v="0"/>
    <n v="-518"/>
    <n v="-518"/>
    <e v="#NAME?"/>
  </r>
  <r>
    <s v="Zwolle"/>
    <x v="9"/>
    <m/>
    <m/>
    <e v="#DIV/0!"/>
    <n v="21789"/>
    <n v="8"/>
    <n v="21789"/>
    <n v="8"/>
    <e v="#DIV/0!"/>
    <n v="2723.625"/>
    <n v="2723.625"/>
    <m/>
    <m/>
    <n v="10"/>
    <n v="23758"/>
    <n v="10"/>
    <n v="23758"/>
    <e v="#DIV/0!"/>
    <n v="2375.8000000000002"/>
    <n v="2375.8000000000002"/>
    <n v="0"/>
    <n v="-2"/>
    <n v="-2"/>
    <n v="0"/>
    <n v="-1969"/>
    <n v="-1969"/>
    <e v="#NAME?"/>
  </r>
  <r>
    <s v="Amersfoort"/>
    <x v="8"/>
    <m/>
    <m/>
    <e v="#DIV/0!"/>
    <n v="13464"/>
    <n v="31"/>
    <n v="13464"/>
    <n v="31"/>
    <e v="#DIV/0!"/>
    <n v="434.32258064516128"/>
    <n v="434.32258064516128"/>
    <m/>
    <m/>
    <n v="17"/>
    <n v="19437"/>
    <n v="17"/>
    <n v="19437"/>
    <e v="#DIV/0!"/>
    <n v="1143.3529411764705"/>
    <n v="1143.3529411764705"/>
    <n v="0"/>
    <n v="14"/>
    <n v="14"/>
    <n v="0"/>
    <n v="-5973"/>
    <n v="-5973"/>
    <e v="#NAME?"/>
  </r>
  <r>
    <s v="Baarn"/>
    <x v="8"/>
    <m/>
    <m/>
    <e v="#DIV/0!"/>
    <n v="3372"/>
    <n v="2"/>
    <n v="3372"/>
    <n v="2"/>
    <e v="#DIV/0!"/>
    <n v="1686"/>
    <n v="1686"/>
    <m/>
    <m/>
    <n v="1"/>
    <n v="3601"/>
    <n v="1"/>
    <n v="3601"/>
    <e v="#DIV/0!"/>
    <n v="3601"/>
    <n v="3601"/>
    <n v="0"/>
    <n v="1"/>
    <n v="1"/>
    <n v="0"/>
    <n v="-229"/>
    <n v="-229"/>
    <e v="#NAME?"/>
  </r>
  <r>
    <s v="De Ronde Venen"/>
    <x v="8"/>
    <m/>
    <m/>
    <e v="#DIV/0!"/>
    <n v="918"/>
    <n v="1"/>
    <n v="918"/>
    <n v="1"/>
    <e v="#DIV/0!"/>
    <n v="918"/>
    <n v="918"/>
    <m/>
    <m/>
    <n v="1"/>
    <n v="1395"/>
    <n v="1"/>
    <n v="1395"/>
    <e v="#DIV/0!"/>
    <n v="1395"/>
    <n v="1395"/>
    <n v="0"/>
    <n v="0"/>
    <n v="0"/>
    <n v="0"/>
    <n v="-477"/>
    <n v="-477"/>
    <e v="#NAME?"/>
  </r>
  <r>
    <s v="IJsselstein"/>
    <x v="8"/>
    <m/>
    <m/>
    <e v="#DIV/0!"/>
    <n v="3638"/>
    <n v="2"/>
    <n v="3638"/>
    <n v="2"/>
    <e v="#DIV/0!"/>
    <n v="1819"/>
    <n v="1819"/>
    <m/>
    <m/>
    <n v="1"/>
    <n v="14483"/>
    <n v="1"/>
    <n v="14483"/>
    <e v="#DIV/0!"/>
    <n v="14483"/>
    <n v="14483"/>
    <n v="0"/>
    <n v="1"/>
    <n v="1"/>
    <n v="0"/>
    <n v="-10845"/>
    <n v="-10845"/>
    <e v="#NAME?"/>
  </r>
  <r>
    <s v="Leusden"/>
    <x v="8"/>
    <m/>
    <m/>
    <e v="#DIV/0!"/>
    <n v="12563"/>
    <n v="4"/>
    <n v="12563"/>
    <n v="4"/>
    <e v="#DIV/0!"/>
    <n v="3140.75"/>
    <n v="3140.75"/>
    <m/>
    <m/>
    <n v="2"/>
    <n v="22373"/>
    <n v="2"/>
    <n v="22373"/>
    <e v="#DIV/0!"/>
    <n v="11186.5"/>
    <n v="11186.5"/>
    <n v="0"/>
    <n v="2"/>
    <n v="2"/>
    <n v="0"/>
    <n v="-9810"/>
    <n v="-9810"/>
    <e v="#NAME?"/>
  </r>
  <r>
    <s v="Lopik"/>
    <x v="8"/>
    <m/>
    <m/>
    <e v="#DIV/0!"/>
    <n v="167"/>
    <n v="3"/>
    <n v="167"/>
    <n v="3"/>
    <e v="#DIV/0!"/>
    <n v="55.666666666666664"/>
    <n v="55.666666666666664"/>
    <m/>
    <m/>
    <n v="2"/>
    <n v="201"/>
    <n v="2"/>
    <n v="201"/>
    <e v="#DIV/0!"/>
    <n v="100.5"/>
    <n v="100.5"/>
    <n v="0"/>
    <n v="1"/>
    <n v="1"/>
    <n v="0"/>
    <n v="-34"/>
    <n v="-34"/>
    <e v="#NAME?"/>
  </r>
  <r>
    <s v="Nieuwegein"/>
    <x v="8"/>
    <m/>
    <m/>
    <e v="#DIV/0!"/>
    <n v="9883"/>
    <n v="5"/>
    <n v="9883"/>
    <n v="5"/>
    <e v="#DIV/0!"/>
    <n v="1976.6"/>
    <n v="1976.6"/>
    <m/>
    <m/>
    <n v="4"/>
    <n v="20165"/>
    <n v="4"/>
    <n v="20165"/>
    <e v="#DIV/0!"/>
    <n v="5041.25"/>
    <n v="5041.25"/>
    <n v="0"/>
    <n v="1"/>
    <n v="1"/>
    <n v="0"/>
    <n v="-10282"/>
    <n v="-10282"/>
    <e v="#NAME?"/>
  </r>
  <r>
    <s v="Rhenen"/>
    <x v="8"/>
    <m/>
    <m/>
    <e v="#DIV/0!"/>
    <n v="5476"/>
    <n v="2"/>
    <n v="5476"/>
    <n v="2"/>
    <e v="#DIV/0!"/>
    <n v="2738"/>
    <n v="2738"/>
    <m/>
    <m/>
    <n v="1"/>
    <n v="2501"/>
    <n v="1"/>
    <n v="2501"/>
    <e v="#DIV/0!"/>
    <n v="2501"/>
    <n v="2501"/>
    <n v="0"/>
    <n v="1"/>
    <n v="1"/>
    <n v="0"/>
    <n v="2975"/>
    <n v="2975"/>
    <e v="#NAME?"/>
  </r>
  <r>
    <s v="Stichtse Vecht"/>
    <x v="8"/>
    <m/>
    <m/>
    <e v="#DIV/0!"/>
    <n v="14537"/>
    <n v="4"/>
    <n v="14537"/>
    <n v="4"/>
    <e v="#DIV/0!"/>
    <n v="3634.25"/>
    <n v="3634.25"/>
    <m/>
    <m/>
    <n v="3"/>
    <n v="25455"/>
    <n v="3"/>
    <n v="25455"/>
    <e v="#DIV/0!"/>
    <n v="8485"/>
    <n v="8485"/>
    <n v="0"/>
    <n v="1"/>
    <n v="1"/>
    <n v="0"/>
    <n v="-10918"/>
    <n v="-10918"/>
    <e v="#NAME?"/>
  </r>
  <r>
    <s v="Utrechtse Heuvelrug"/>
    <x v="8"/>
    <m/>
    <m/>
    <e v="#DIV/0!"/>
    <n v="4119"/>
    <n v="1"/>
    <n v="4119"/>
    <n v="1"/>
    <e v="#DIV/0!"/>
    <n v="4119"/>
    <n v="4119"/>
    <m/>
    <m/>
    <n v="1"/>
    <n v="7441"/>
    <n v="1"/>
    <n v="7441"/>
    <e v="#DIV/0!"/>
    <n v="7441"/>
    <n v="7441"/>
    <n v="0"/>
    <n v="0"/>
    <n v="0"/>
    <n v="0"/>
    <n v="-3322"/>
    <n v="-3322"/>
    <e v="#NAME?"/>
  </r>
  <r>
    <s v="Vijfheerenlanden"/>
    <x v="8"/>
    <m/>
    <m/>
    <e v="#DIV/0!"/>
    <n v="3291"/>
    <n v="1"/>
    <n v="3291"/>
    <n v="1"/>
    <e v="#DIV/0!"/>
    <n v="3291"/>
    <n v="3291"/>
    <m/>
    <m/>
    <n v="1"/>
    <n v="3544"/>
    <n v="1"/>
    <n v="3544"/>
    <e v="#DIV/0!"/>
    <n v="3544"/>
    <n v="3544"/>
    <n v="0"/>
    <n v="0"/>
    <n v="0"/>
    <n v="0"/>
    <n v="-253"/>
    <n v="-253"/>
    <e v="#NAME?"/>
  </r>
  <r>
    <s v="Zeist"/>
    <x v="8"/>
    <m/>
    <m/>
    <e v="#DIV/0!"/>
    <n v="570"/>
    <n v="3"/>
    <n v="570"/>
    <n v="3"/>
    <e v="#DIV/0!"/>
    <n v="190"/>
    <n v="190"/>
    <m/>
    <m/>
    <n v="3"/>
    <n v="2031"/>
    <n v="3"/>
    <n v="2031"/>
    <e v="#DIV/0!"/>
    <n v="677"/>
    <n v="677"/>
    <n v="0"/>
    <n v="0"/>
    <n v="0"/>
    <n v="0"/>
    <n v="-1461"/>
    <n v="-1461"/>
    <e v="#NAME?"/>
  </r>
  <r>
    <s v="Goes"/>
    <x v="10"/>
    <m/>
    <m/>
    <e v="#DIV/0!"/>
    <n v="1640"/>
    <n v="3"/>
    <n v="1640"/>
    <n v="3"/>
    <e v="#DIV/0!"/>
    <n v="546.66666666666663"/>
    <n v="546.66666666666663"/>
    <m/>
    <m/>
    <n v="3"/>
    <n v="2434"/>
    <n v="3"/>
    <n v="2434"/>
    <e v="#DIV/0!"/>
    <n v="811.33333333333337"/>
    <n v="811.33333333333337"/>
    <n v="0"/>
    <n v="0"/>
    <n v="0"/>
    <n v="0"/>
    <n v="-794"/>
    <n v="-794"/>
    <e v="#NAME?"/>
  </r>
  <r>
    <s v="Middelburg"/>
    <x v="10"/>
    <m/>
    <m/>
    <e v="#DIV/0!"/>
    <n v="6141"/>
    <n v="2"/>
    <n v="6141"/>
    <n v="2"/>
    <e v="#DIV/0!"/>
    <n v="3070.5"/>
    <n v="3070.5"/>
    <m/>
    <m/>
    <n v="2"/>
    <n v="8341"/>
    <n v="2"/>
    <n v="8341"/>
    <e v="#DIV/0!"/>
    <n v="4170.5"/>
    <n v="4170.5"/>
    <n v="0"/>
    <n v="0"/>
    <n v="0"/>
    <n v="0"/>
    <n v="-2200"/>
    <n v="-2200"/>
    <e v="#NAME?"/>
  </r>
  <r>
    <s v="Reimerswaal"/>
    <x v="10"/>
    <m/>
    <m/>
    <e v="#DIV/0!"/>
    <m/>
    <m/>
    <m/>
    <m/>
    <e v="#DIV/0!"/>
    <e v="#DIV/0!"/>
    <e v="#DIV/0!"/>
    <n v="1"/>
    <n v="9322"/>
    <m/>
    <m/>
    <n v="1"/>
    <n v="9322"/>
    <n v="9322"/>
    <e v="#DIV/0!"/>
    <n v="9322"/>
    <n v="-1"/>
    <n v="0"/>
    <n v="-1"/>
    <n v="-9322"/>
    <n v="0"/>
    <n v="-9322"/>
    <e v="#NAME?"/>
  </r>
  <r>
    <s v="Schouwen-Duiveland"/>
    <x v="10"/>
    <m/>
    <m/>
    <e v="#DIV/0!"/>
    <n v="17979"/>
    <n v="3"/>
    <n v="17979"/>
    <n v="3"/>
    <e v="#DIV/0!"/>
    <n v="5993"/>
    <n v="5993"/>
    <m/>
    <m/>
    <n v="3"/>
    <n v="19799"/>
    <n v="3"/>
    <n v="19799"/>
    <e v="#DIV/0!"/>
    <n v="6599.666666666667"/>
    <n v="6599.666666666667"/>
    <n v="0"/>
    <n v="0"/>
    <n v="0"/>
    <n v="0"/>
    <n v="-1820"/>
    <n v="-1820"/>
    <e v="#NAME?"/>
  </r>
  <r>
    <s v="Sluis"/>
    <x v="10"/>
    <m/>
    <m/>
    <e v="#DIV/0!"/>
    <n v="7890"/>
    <n v="1"/>
    <n v="7890"/>
    <n v="1"/>
    <e v="#DIV/0!"/>
    <n v="7890"/>
    <n v="7890"/>
    <m/>
    <m/>
    <n v="1"/>
    <n v="8431"/>
    <n v="1"/>
    <n v="8431"/>
    <e v="#DIV/0!"/>
    <n v="8431"/>
    <n v="8431"/>
    <n v="0"/>
    <n v="0"/>
    <n v="0"/>
    <n v="0"/>
    <n v="-541"/>
    <n v="-541"/>
    <e v="#NAME?"/>
  </r>
  <r>
    <s v="Tholen"/>
    <x v="10"/>
    <m/>
    <m/>
    <e v="#DIV/0!"/>
    <n v="1864"/>
    <n v="2"/>
    <n v="1864"/>
    <n v="2"/>
    <e v="#DIV/0!"/>
    <n v="932"/>
    <n v="932"/>
    <m/>
    <m/>
    <n v="2"/>
    <n v="1983"/>
    <n v="2"/>
    <n v="1983"/>
    <e v="#DIV/0!"/>
    <n v="991.5"/>
    <n v="991.5"/>
    <n v="0"/>
    <n v="0"/>
    <n v="0"/>
    <n v="0"/>
    <n v="-119"/>
    <n v="-119"/>
    <e v="#NAME?"/>
  </r>
  <r>
    <s v="Vlissingen"/>
    <x v="10"/>
    <m/>
    <m/>
    <e v="#DIV/0!"/>
    <n v="6172"/>
    <n v="2"/>
    <n v="6172"/>
    <n v="2"/>
    <e v="#DIV/0!"/>
    <n v="3086"/>
    <n v="3086"/>
    <m/>
    <m/>
    <n v="2"/>
    <n v="10525"/>
    <n v="2"/>
    <n v="10525"/>
    <e v="#DIV/0!"/>
    <n v="5262.5"/>
    <n v="5262.5"/>
    <n v="0"/>
    <n v="0"/>
    <n v="0"/>
    <n v="0"/>
    <n v="-4353"/>
    <n v="-4353"/>
    <e v="#NAME?"/>
  </r>
  <r>
    <s v="Albrandswaard"/>
    <x v="1"/>
    <m/>
    <m/>
    <e v="#DIV/0!"/>
    <n v="13783"/>
    <n v="10"/>
    <n v="13783"/>
    <n v="10"/>
    <e v="#DIV/0!"/>
    <n v="1378.3"/>
    <n v="1378.3"/>
    <m/>
    <m/>
    <n v="10"/>
    <n v="15002"/>
    <n v="10"/>
    <n v="15002"/>
    <e v="#DIV/0!"/>
    <n v="1500.2"/>
    <n v="1500.2"/>
    <n v="0"/>
    <n v="0"/>
    <n v="0"/>
    <n v="0"/>
    <n v="-1219"/>
    <n v="-1219"/>
    <e v="#NAME?"/>
  </r>
  <r>
    <s v="Alphen aan den Rijn"/>
    <x v="1"/>
    <m/>
    <m/>
    <e v="#DIV/0!"/>
    <n v="54773"/>
    <n v="8"/>
    <n v="54773"/>
    <n v="8"/>
    <e v="#DIV/0!"/>
    <n v="6846.625"/>
    <n v="6846.625"/>
    <m/>
    <m/>
    <n v="7"/>
    <n v="20816"/>
    <n v="7"/>
    <n v="20816"/>
    <e v="#DIV/0!"/>
    <n v="2973.7142857142858"/>
    <n v="2973.7142857142858"/>
    <n v="0"/>
    <n v="1"/>
    <n v="1"/>
    <n v="0"/>
    <n v="33957"/>
    <n v="33957"/>
    <e v="#NAME?"/>
  </r>
  <r>
    <s v="Kaag en Braassem"/>
    <x v="1"/>
    <m/>
    <m/>
    <e v="#DIV/0!"/>
    <n v="43357"/>
    <n v="2"/>
    <n v="43357"/>
    <n v="2"/>
    <e v="#DIV/0!"/>
    <n v="21678.5"/>
    <n v="21678.5"/>
    <m/>
    <m/>
    <n v="2"/>
    <n v="50448"/>
    <n v="2"/>
    <n v="50448"/>
    <e v="#DIV/0!"/>
    <n v="25224"/>
    <n v="25224"/>
    <n v="0"/>
    <n v="0"/>
    <n v="0"/>
    <n v="0"/>
    <n v="-7091"/>
    <n v="-7091"/>
    <e v="#NAME?"/>
  </r>
  <r>
    <s v="Katwijk"/>
    <x v="1"/>
    <m/>
    <m/>
    <e v="#DIV/0!"/>
    <n v="18301"/>
    <n v="4"/>
    <n v="18301"/>
    <n v="4"/>
    <e v="#DIV/0!"/>
    <n v="4575.25"/>
    <n v="4575.25"/>
    <m/>
    <m/>
    <n v="4"/>
    <n v="31480"/>
    <n v="4"/>
    <n v="31480"/>
    <e v="#DIV/0!"/>
    <n v="7870"/>
    <n v="7870"/>
    <n v="0"/>
    <n v="0"/>
    <n v="0"/>
    <n v="0"/>
    <n v="-13179"/>
    <n v="-13179"/>
    <e v="#NAME?"/>
  </r>
  <r>
    <s v="Lansingerland"/>
    <x v="1"/>
    <m/>
    <m/>
    <e v="#DIV/0!"/>
    <n v="19846"/>
    <n v="2"/>
    <n v="19846"/>
    <n v="2"/>
    <e v="#DIV/0!"/>
    <n v="9923"/>
    <n v="9923"/>
    <m/>
    <m/>
    <n v="2"/>
    <n v="20412"/>
    <n v="2"/>
    <n v="20412"/>
    <e v="#DIV/0!"/>
    <n v="10206"/>
    <n v="10206"/>
    <n v="0"/>
    <n v="0"/>
    <n v="0"/>
    <n v="0"/>
    <n v="-566"/>
    <n v="-566"/>
    <e v="#NAME?"/>
  </r>
  <r>
    <s v="Leiden"/>
    <x v="1"/>
    <m/>
    <m/>
    <e v="#DIV/0!"/>
    <n v="8681"/>
    <n v="8"/>
    <n v="8681"/>
    <n v="8"/>
    <e v="#DIV/0!"/>
    <n v="1085.125"/>
    <n v="1085.125"/>
    <m/>
    <m/>
    <n v="6"/>
    <n v="9624"/>
    <n v="6"/>
    <n v="9624"/>
    <e v="#DIV/0!"/>
    <n v="1604"/>
    <n v="1604"/>
    <n v="0"/>
    <n v="2"/>
    <n v="2"/>
    <n v="0"/>
    <n v="-943"/>
    <n v="-943"/>
    <e v="#NAME?"/>
  </r>
  <r>
    <s v="Leiderdorp"/>
    <x v="1"/>
    <m/>
    <m/>
    <e v="#DIV/0!"/>
    <n v="3108"/>
    <n v="1"/>
    <n v="3108"/>
    <n v="1"/>
    <e v="#DIV/0!"/>
    <n v="3108"/>
    <n v="3108"/>
    <m/>
    <m/>
    <n v="1"/>
    <n v="3119"/>
    <n v="1"/>
    <n v="3119"/>
    <e v="#DIV/0!"/>
    <n v="3119"/>
    <n v="3119"/>
    <n v="0"/>
    <n v="0"/>
    <n v="0"/>
    <n v="0"/>
    <n v="-11"/>
    <n v="-11"/>
    <e v="#NAME?"/>
  </r>
  <r>
    <s v="Leidschendam-Voorburg"/>
    <x v="1"/>
    <m/>
    <m/>
    <e v="#DIV/0!"/>
    <n v="9346"/>
    <n v="7"/>
    <n v="9346"/>
    <n v="7"/>
    <e v="#DIV/0!"/>
    <n v="1335.1428571428571"/>
    <n v="1335.1428571428571"/>
    <m/>
    <m/>
    <n v="7"/>
    <n v="10696"/>
    <n v="7"/>
    <n v="10696"/>
    <e v="#DIV/0!"/>
    <n v="1528"/>
    <n v="1528"/>
    <n v="0"/>
    <n v="0"/>
    <n v="0"/>
    <n v="0"/>
    <n v="-1350"/>
    <n v="-1350"/>
    <e v="#NAME?"/>
  </r>
  <r>
    <s v="Lisse"/>
    <x v="1"/>
    <m/>
    <m/>
    <e v="#DIV/0!"/>
    <n v="3563"/>
    <n v="2"/>
    <n v="3563"/>
    <n v="2"/>
    <e v="#DIV/0!"/>
    <n v="1781.5"/>
    <n v="1781.5"/>
    <m/>
    <m/>
    <n v="2"/>
    <n v="3801"/>
    <n v="2"/>
    <n v="3801"/>
    <e v="#DIV/0!"/>
    <n v="1900.5"/>
    <n v="1900.5"/>
    <n v="0"/>
    <n v="0"/>
    <n v="0"/>
    <n v="0"/>
    <n v="-238"/>
    <n v="-238"/>
    <e v="#NAME?"/>
  </r>
  <r>
    <s v="Noordwijk"/>
    <x v="1"/>
    <m/>
    <m/>
    <e v="#DIV/0!"/>
    <n v="25596"/>
    <n v="4"/>
    <n v="25596"/>
    <n v="4"/>
    <e v="#DIV/0!"/>
    <n v="6399"/>
    <n v="6399"/>
    <m/>
    <m/>
    <n v="4"/>
    <n v="29027"/>
    <n v="4"/>
    <n v="29027"/>
    <e v="#DIV/0!"/>
    <n v="7256.75"/>
    <n v="7256.75"/>
    <n v="0"/>
    <n v="0"/>
    <n v="0"/>
    <n v="0"/>
    <n v="-3431"/>
    <n v="-3431"/>
    <e v="#NAME?"/>
  </r>
  <r>
    <s v="Papendrecht"/>
    <x v="1"/>
    <m/>
    <m/>
    <e v="#DIV/0!"/>
    <n v="29750"/>
    <n v="4"/>
    <n v="29750"/>
    <n v="4"/>
    <e v="#DIV/0!"/>
    <n v="7437.5"/>
    <n v="7437.5"/>
    <m/>
    <m/>
    <n v="5"/>
    <n v="32181"/>
    <n v="5"/>
    <n v="32181"/>
    <e v="#DIV/0!"/>
    <n v="6436.2"/>
    <n v="6436.2"/>
    <n v="0"/>
    <n v="-1"/>
    <n v="-1"/>
    <n v="0"/>
    <n v="-2431"/>
    <n v="-2431"/>
    <e v="#NAME?"/>
  </r>
  <r>
    <s v="Ridderkerk"/>
    <x v="1"/>
    <m/>
    <m/>
    <e v="#DIV/0!"/>
    <n v="9370"/>
    <n v="4"/>
    <n v="9370"/>
    <n v="4"/>
    <e v="#DIV/0!"/>
    <n v="2342.5"/>
    <n v="2342.5"/>
    <m/>
    <m/>
    <n v="4"/>
    <n v="9236"/>
    <n v="4"/>
    <n v="9236"/>
    <e v="#DIV/0!"/>
    <n v="2309"/>
    <n v="2309"/>
    <n v="0"/>
    <n v="0"/>
    <n v="0"/>
    <n v="0"/>
    <n v="134"/>
    <n v="134"/>
    <e v="#NAME?"/>
  </r>
  <r>
    <s v="Voorschoten"/>
    <x v="1"/>
    <m/>
    <m/>
    <e v="#DIV/0!"/>
    <n v="3608"/>
    <n v="2"/>
    <n v="3608"/>
    <n v="2"/>
    <e v="#DIV/0!"/>
    <n v="1804"/>
    <n v="1804"/>
    <m/>
    <m/>
    <n v="2"/>
    <n v="3753"/>
    <n v="2"/>
    <n v="3753"/>
    <e v="#DIV/0!"/>
    <n v="1876.5"/>
    <n v="1876.5"/>
    <n v="0"/>
    <n v="0"/>
    <n v="0"/>
    <n v="0"/>
    <n v="-145"/>
    <n v="-145"/>
    <e v="#NAME?"/>
  </r>
  <r>
    <s v="Waddinxveen"/>
    <x v="1"/>
    <m/>
    <m/>
    <e v="#DIV/0!"/>
    <n v="19232"/>
    <n v="1"/>
    <n v="19232"/>
    <n v="1"/>
    <e v="#DIV/0!"/>
    <n v="19232"/>
    <n v="19232"/>
    <m/>
    <m/>
    <n v="1"/>
    <n v="15027"/>
    <n v="1"/>
    <n v="15027"/>
    <e v="#DIV/0!"/>
    <n v="15027"/>
    <n v="15027"/>
    <n v="0"/>
    <n v="0"/>
    <n v="0"/>
    <n v="0"/>
    <n v="4205"/>
    <n v="4205"/>
    <e v="#NAME?"/>
  </r>
  <r>
    <s v="Wassenaar"/>
    <x v="1"/>
    <m/>
    <m/>
    <e v="#DIV/0!"/>
    <n v="12405"/>
    <n v="3"/>
    <n v="12405"/>
    <n v="3"/>
    <e v="#DIV/0!"/>
    <n v="4135"/>
    <n v="4135"/>
    <m/>
    <m/>
    <n v="3"/>
    <n v="12812"/>
    <n v="3"/>
    <n v="12812"/>
    <e v="#DIV/0!"/>
    <n v="4270.666666666667"/>
    <n v="4270.666666666667"/>
    <n v="0"/>
    <n v="0"/>
    <n v="0"/>
    <n v="0"/>
    <n v="-407"/>
    <n v="-407"/>
    <e v="#NAME?"/>
  </r>
  <r>
    <s v="Zoetermeer"/>
    <x v="1"/>
    <m/>
    <m/>
    <e v="#DIV/0!"/>
    <n v="1521"/>
    <n v="1"/>
    <n v="1521"/>
    <n v="1"/>
    <e v="#DIV/0!"/>
    <n v="1521"/>
    <n v="1521"/>
    <m/>
    <m/>
    <n v="1"/>
    <n v="1893"/>
    <n v="1"/>
    <n v="1893"/>
    <e v="#DIV/0!"/>
    <n v="1893"/>
    <n v="1893"/>
    <n v="0"/>
    <n v="0"/>
    <n v="0"/>
    <n v="0"/>
    <n v="-372"/>
    <n v="-372"/>
    <e v="#NAME?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812">
  <r>
    <x v="0"/>
    <s v="4328 Rotterdam A16 thv hmp 15,7 richting Rotterdam-Kralingen"/>
    <n v="100025"/>
    <x v="0"/>
    <x v="0"/>
    <x v="0"/>
  </r>
  <r>
    <x v="1"/>
    <s v="6649 Alphen aan den Rijn n207 alphenseweg thv hmp 28.3"/>
    <n v="37947"/>
    <x v="1"/>
    <x v="0"/>
    <x v="1"/>
  </r>
  <r>
    <x v="2"/>
    <s v="4025 's-Gravenhage benoordenhoutseweg kr laan van clingendael ri wassenaar"/>
    <n v="32514"/>
    <x v="2"/>
    <x v="0"/>
    <x v="1"/>
  </r>
  <r>
    <x v="3"/>
    <s v="6652 Kaag en Braassem N207 Provinciale Weg kruising Dokter_x000a_ Stapenséastraat"/>
    <n v="29771"/>
    <x v="3"/>
    <x v="0"/>
    <x v="1"/>
  </r>
  <r>
    <x v="4"/>
    <s v="3683 Papendrecht n3 randweg thv hmp 1.1 richting a15"/>
    <n v="22883"/>
    <x v="4"/>
    <x v="0"/>
    <x v="1"/>
  </r>
  <r>
    <x v="5"/>
    <s v="3932 Rotterdam s107 maasboulevard kr oude plantagedreef"/>
    <n v="22354"/>
    <x v="0"/>
    <x v="0"/>
    <x v="1"/>
  </r>
  <r>
    <x v="6"/>
    <s v="3328 Groningen europaweg thv sontplein"/>
    <n v="21605"/>
    <x v="5"/>
    <x v="1"/>
    <x v="1"/>
  </r>
  <r>
    <x v="7"/>
    <s v="4309 Voorst a1 thv hmp 94,7 richting apeldoorn"/>
    <n v="20850"/>
    <x v="6"/>
    <x v="2"/>
    <x v="0"/>
  </r>
  <r>
    <x v="8"/>
    <s v="4321 Voorst a1 thv hmp 90,1 richting apeldoorn"/>
    <n v="20549"/>
    <x v="6"/>
    <x v="2"/>
    <x v="0"/>
  </r>
  <r>
    <x v="9"/>
    <s v="3480 Goeree-Overflakkee n57 provincialeweg t.h.v. hmp 23,9 kruising vissersweg"/>
    <n v="20179"/>
    <x v="7"/>
    <x v="0"/>
    <x v="1"/>
  </r>
  <r>
    <x v="10"/>
    <s v="6650 Waddinxveen n207 henegouwerweg thv hmp 24.1"/>
    <n v="19232"/>
    <x v="8"/>
    <x v="0"/>
    <x v="1"/>
  </r>
  <r>
    <x v="11"/>
    <s v="4641 Diemen Diemerpolderweg tegenover lichtmast 2487-908 R27"/>
    <n v="18057"/>
    <x v="9"/>
    <x v="3"/>
    <x v="0"/>
  </r>
  <r>
    <x v="12"/>
    <s v="4326 Purmerend a7 thv purmerend"/>
    <n v="17823"/>
    <x v="10"/>
    <x v="3"/>
    <x v="0"/>
  </r>
  <r>
    <x v="13"/>
    <s v="4606 Eindhoven geldropseweg thv lichtmast 262"/>
    <n v="17685"/>
    <x v="11"/>
    <x v="4"/>
    <x v="0"/>
  </r>
  <r>
    <x v="14"/>
    <s v="4024 's-Gravenhage benoordenhoutseweg kr laan van clingendael ri den haag"/>
    <n v="17005"/>
    <x v="2"/>
    <x v="0"/>
    <x v="1"/>
  </r>
  <r>
    <x v="15"/>
    <s v="4630 Nissewaard heemraadlaan thv lichtmast 90"/>
    <n v="16921"/>
    <x v="12"/>
    <x v="0"/>
    <x v="0"/>
  </r>
  <r>
    <x v="16"/>
    <s v="3613 Kampen n50 thv hmp 243.1"/>
    <n v="15070"/>
    <x v="13"/>
    <x v="5"/>
    <x v="1"/>
  </r>
  <r>
    <x v="17"/>
    <s v="3630 Ede n310 otterloseweg thv perceel 5"/>
    <n v="15049"/>
    <x v="14"/>
    <x v="2"/>
    <x v="1"/>
  </r>
  <r>
    <x v="18"/>
    <s v="3672 Noordwijk gooweg thv perceel 16"/>
    <n v="14133"/>
    <x v="15"/>
    <x v="0"/>
    <x v="1"/>
  </r>
  <r>
    <x v="19"/>
    <s v="6351 Meierijstad veghelsedijk thv hmp 4.0"/>
    <n v="13908"/>
    <x v="16"/>
    <x v="4"/>
    <x v="1"/>
  </r>
  <r>
    <x v="20"/>
    <s v="3758 Rotterdam s113 statenweg thv oversteekplaats statensingel"/>
    <n v="13614"/>
    <x v="0"/>
    <x v="0"/>
    <x v="1"/>
  </r>
  <r>
    <x v="21"/>
    <s v="4637 Amsterdam meibergdreef thv afslag paasheuvelweg"/>
    <n v="13611"/>
    <x v="17"/>
    <x v="3"/>
    <x v="0"/>
  </r>
  <r>
    <x v="22"/>
    <s v="6651 Kaag en Braassem n207 provinciale weg kruising burgemeester bakhuizenlaan"/>
    <n v="13586"/>
    <x v="3"/>
    <x v="0"/>
    <x v="1"/>
  </r>
  <r>
    <x v="23"/>
    <s v="3752 Gouda goudse poort richting centrum"/>
    <n v="13129"/>
    <x v="18"/>
    <x v="0"/>
    <x v="1"/>
  </r>
  <r>
    <x v="24"/>
    <s v="4629 Rotterdam molenvliet thv tramhalte smeetslandsedijk"/>
    <n v="13117"/>
    <x v="0"/>
    <x v="0"/>
    <x v="0"/>
  </r>
  <r>
    <x v="25"/>
    <s v="3753 Gouda goudse poort richting a12"/>
    <n v="12782"/>
    <x v="18"/>
    <x v="0"/>
    <x v="1"/>
  </r>
  <r>
    <x v="26"/>
    <s v="4645 Pijnacker-Nootdorp Molenaar Blonkweg nabij kruising Keizerskroon"/>
    <n v="12377"/>
    <x v="19"/>
    <x v="0"/>
    <x v="0"/>
  </r>
  <r>
    <x v="27"/>
    <s v="3857 Dordrecht n3 randweg thv hmp 3.2 richting papendrecht"/>
    <n v="11331"/>
    <x v="20"/>
    <x v="0"/>
    <x v="1"/>
  </r>
  <r>
    <x v="28"/>
    <s v="6340 Helmond n270 europaweg kruising hortsedijk"/>
    <n v="11296"/>
    <x v="21"/>
    <x v="4"/>
    <x v="1"/>
  </r>
  <r>
    <x v="29"/>
    <s v="4324 Delft Vrijenbanselaan kruising Curacaostraat"/>
    <n v="11168"/>
    <x v="22"/>
    <x v="0"/>
    <x v="0"/>
  </r>
  <r>
    <x v="30"/>
    <s v="6648 Alphen aan den Rijn n207 oostkanaalweg kruising oranje nassausingel"/>
    <n v="11164"/>
    <x v="1"/>
    <x v="0"/>
    <x v="1"/>
  </r>
  <r>
    <x v="31"/>
    <s v="3718 Eindhoven john f. kennedylaan thv heeghtakker ri centrum"/>
    <n v="10439"/>
    <x v="11"/>
    <x v="4"/>
    <x v="1"/>
  </r>
  <r>
    <x v="32"/>
    <s v="3816 Ede n310 arnhemseweg thv perceel 42"/>
    <n v="10438"/>
    <x v="14"/>
    <x v="2"/>
    <x v="1"/>
  </r>
  <r>
    <x v="33"/>
    <s v="6647 Katwijk n206 provincialeweg thv hmp 19.8"/>
    <n v="10394"/>
    <x v="23"/>
    <x v="0"/>
    <x v="1"/>
  </r>
  <r>
    <x v="34"/>
    <s v="6653 Lansingerland n209 hoefweg kruising groendalseweg"/>
    <n v="10252"/>
    <x v="24"/>
    <x v="0"/>
    <x v="1"/>
  </r>
  <r>
    <x v="35"/>
    <s v="6618 's-Gravenhage van alkemadelaan kruising maurits de brauwweg"/>
    <n v="10075"/>
    <x v="2"/>
    <x v="0"/>
    <x v="1"/>
  </r>
  <r>
    <x v="36"/>
    <s v="4647 Waadhoeke Harlingerweg thv Edisonstraat 16"/>
    <n v="10027"/>
    <x v="25"/>
    <x v="6"/>
    <x v="0"/>
  </r>
  <r>
    <x v="37"/>
    <s v="3735 Leudal n280 rijksweg thv hmp 8.7"/>
    <n v="9743"/>
    <x v="26"/>
    <x v="7"/>
    <x v="1"/>
  </r>
  <r>
    <x v="38"/>
    <s v="6654 Lansingerland n209 overbuurtseweg kruising heulslootweg"/>
    <n v="9594"/>
    <x v="24"/>
    <x v="0"/>
    <x v="1"/>
  </r>
  <r>
    <x v="39"/>
    <s v="6663 Delft n470 kruithuisweg kr laan der verenigde naties ri pijnacker"/>
    <n v="9538"/>
    <x v="22"/>
    <x v="0"/>
    <x v="1"/>
  </r>
  <r>
    <x v="40"/>
    <s v="3531 Venlo weselseweg kruising nieuw goltenweg"/>
    <n v="9509"/>
    <x v="27"/>
    <x v="7"/>
    <x v="1"/>
  </r>
  <r>
    <x v="41"/>
    <s v="3325 Amsterdam s100 stadhouderskade kruising leidseplein richting nassaukade"/>
    <n v="9185"/>
    <x v="17"/>
    <x v="3"/>
    <x v="1"/>
  </r>
  <r>
    <x v="42"/>
    <s v="4317 Amsterdam s118 molenaarsweg thv kruising oostzanerdijk"/>
    <n v="9114"/>
    <x v="17"/>
    <x v="3"/>
    <x v="0"/>
  </r>
  <r>
    <x v="43"/>
    <s v="3759 Lelystad larserdreef richting centrum"/>
    <n v="8877"/>
    <x v="28"/>
    <x v="8"/>
    <x v="1"/>
  </r>
  <r>
    <x v="44"/>
    <s v="3894 Zaanstad thorbeckeweg kruising wibautstraat ri provincialewg"/>
    <n v="8700"/>
    <x v="29"/>
    <x v="3"/>
    <x v="1"/>
  </r>
  <r>
    <x v="45"/>
    <s v="4636 Zaltbommel n322 van heemstraweg thv hmp 23.0"/>
    <n v="8658"/>
    <x v="30"/>
    <x v="2"/>
    <x v="0"/>
  </r>
  <r>
    <x v="46"/>
    <s v="3801 Groningen emmaviaduct richting julianaplein"/>
    <n v="8530"/>
    <x v="5"/>
    <x v="1"/>
    <x v="1"/>
  </r>
  <r>
    <x v="47"/>
    <s v="3342 Ede n224 rijksweg kruising laarwoud richting arnhem"/>
    <n v="8356"/>
    <x v="14"/>
    <x v="2"/>
    <x v="1"/>
  </r>
  <r>
    <x v="48"/>
    <s v="3614 Kampen n50 thv hmp 242.7"/>
    <n v="8245"/>
    <x v="13"/>
    <x v="5"/>
    <x v="1"/>
  </r>
  <r>
    <x v="49"/>
    <s v="6300 Hilversum oostereind kruising arena"/>
    <n v="8238"/>
    <x v="31"/>
    <x v="3"/>
    <x v="1"/>
  </r>
  <r>
    <x v="50"/>
    <s v="4003 Zaanstad n203 provincialeweg kruising vlietsend"/>
    <n v="8198"/>
    <x v="29"/>
    <x v="3"/>
    <x v="1"/>
  </r>
  <r>
    <x v="51"/>
    <s v="3671 Noordwijk beeklaan thv lichtmast 58"/>
    <n v="8058"/>
    <x v="15"/>
    <x v="0"/>
    <x v="1"/>
  </r>
  <r>
    <x v="52"/>
    <s v="3866 Sluis n253 nieuwstraat thv hmp 8.0"/>
    <n v="7890"/>
    <x v="32"/>
    <x v="9"/>
    <x v="1"/>
  </r>
  <r>
    <x v="53"/>
    <s v="4023 Nissewaard n218 groene kruisweg kruising borgtweg"/>
    <n v="7860"/>
    <x v="12"/>
    <x v="0"/>
    <x v="1"/>
  </r>
  <r>
    <x v="54"/>
    <s v="6602 Capelle aan den IJssel s109 capelseweg kruising lylantse baan"/>
    <n v="7851"/>
    <x v="33"/>
    <x v="0"/>
    <x v="1"/>
  </r>
  <r>
    <x v="55"/>
    <s v="4014 Stichtse Vecht n201 provincialeweg kruising singel"/>
    <n v="7843"/>
    <x v="34"/>
    <x v="10"/>
    <x v="1"/>
  </r>
  <r>
    <x v="56"/>
    <s v="3560 Rotterdam a16 afrit 24 john f. kennedyweg kruising stadionweg"/>
    <n v="7688"/>
    <x v="0"/>
    <x v="0"/>
    <x v="1"/>
  </r>
  <r>
    <x v="57"/>
    <s v="4313 's-Gravenhage vreeswijkstraat thv huisnummer 151"/>
    <n v="7612"/>
    <x v="2"/>
    <x v="0"/>
    <x v="0"/>
  </r>
  <r>
    <x v="58"/>
    <s v="3074 Tilburg ringbaan oost kruising caspar houbenstraat"/>
    <n v="7575"/>
    <x v="35"/>
    <x v="4"/>
    <x v="1"/>
  </r>
  <r>
    <x v="59"/>
    <s v="6380 Utrecht Kardinaal de Jongweg kruising Antonius Matthaeuslaan"/>
    <n v="7516"/>
    <x v="36"/>
    <x v="10"/>
    <x v="1"/>
  </r>
  <r>
    <x v="60"/>
    <s v="3730 Maastricht meerssenerweg thv perceel 78"/>
    <n v="7474"/>
    <x v="37"/>
    <x v="7"/>
    <x v="1"/>
  </r>
  <r>
    <x v="61"/>
    <s v="3742 Heerlen n281 provinciale weg thv hmp 28.7"/>
    <n v="7393"/>
    <x v="38"/>
    <x v="7"/>
    <x v="1"/>
  </r>
  <r>
    <x v="62"/>
    <s v="3662 Westland n211 monsterseweg thv hmp 7.9"/>
    <n v="7179"/>
    <x v="39"/>
    <x v="0"/>
    <x v="1"/>
  </r>
  <r>
    <x v="63"/>
    <s v="4004 Zaanstad n203 provincialeweg kruising korte industrieweg"/>
    <n v="7117"/>
    <x v="29"/>
    <x v="3"/>
    <x v="1"/>
  </r>
  <r>
    <x v="64"/>
    <s v="3042 Venlo klagenfurtlaan thv lichtmast 2241"/>
    <n v="7019"/>
    <x v="27"/>
    <x v="7"/>
    <x v="1"/>
  </r>
  <r>
    <x v="65"/>
    <s v="4648 Nunspeet N795 thv Pas-Opweg"/>
    <n v="6989"/>
    <x v="40"/>
    <x v="2"/>
    <x v="0"/>
  </r>
  <r>
    <x v="66"/>
    <s v="6344 Gemert-Bakel n272 elsendorpseweg thv hmp 9.6"/>
    <n v="6979"/>
    <x v="41"/>
    <x v="4"/>
    <x v="1"/>
  </r>
  <r>
    <x v="67"/>
    <s v="4323 Roosendaal burgemeester schneiderlaan nabij kruising bovendonk"/>
    <n v="6959"/>
    <x v="42"/>
    <x v="4"/>
    <x v="0"/>
  </r>
  <r>
    <x v="68"/>
    <s v="3093 Zwolle zwartewaterallee richting kruising rijnlaan"/>
    <n v="6931"/>
    <x v="43"/>
    <x v="5"/>
    <x v="1"/>
  </r>
  <r>
    <x v="69"/>
    <s v="4639 Oldebroek Zuiderzeestraatweg thv huisnummer 219"/>
    <n v="6870"/>
    <x v="44"/>
    <x v="2"/>
    <x v="0"/>
  </r>
  <r>
    <x v="70"/>
    <s v="4016 Harderwijk lorentzstraat thv voltastraat"/>
    <n v="6844"/>
    <x v="45"/>
    <x v="2"/>
    <x v="1"/>
  </r>
  <r>
    <x v="71"/>
    <s v="3483 Goeree-Overflakkee n57 damweg kruising vissersweg"/>
    <n v="6685"/>
    <x v="7"/>
    <x v="0"/>
    <x v="1"/>
  </r>
  <r>
    <x v="72"/>
    <s v="3881 Schouwen-Duiveland n59 rijksweg thv hmp 25.7 richting oosterland"/>
    <n v="6556"/>
    <x v="46"/>
    <x v="9"/>
    <x v="1"/>
  </r>
  <r>
    <x v="73"/>
    <s v="3666 Wassenaar n44 rijksstraatweg thv hmp 23.6 richting den haag"/>
    <n v="6512"/>
    <x v="47"/>
    <x v="0"/>
    <x v="1"/>
  </r>
  <r>
    <x v="74"/>
    <s v="4646 Oldenzaal Schipleidelaan thv huisnummer 15"/>
    <n v="6441"/>
    <x v="48"/>
    <x v="5"/>
    <x v="0"/>
  </r>
  <r>
    <x v="75"/>
    <s v="3756 Groningen rijksstraatweg thv huisnummer 66"/>
    <n v="6422"/>
    <x v="5"/>
    <x v="1"/>
    <x v="1"/>
  </r>
  <r>
    <x v="76"/>
    <s v="6662 Delft n470 kruithuisweg kr laan der verenigde naties ri schipluiden"/>
    <n v="6396"/>
    <x v="22"/>
    <x v="0"/>
    <x v="1"/>
  </r>
  <r>
    <x v="77"/>
    <s v="3980 Alkmaar n242 provincialeweg thv hmp 41.5"/>
    <n v="6378"/>
    <x v="49"/>
    <x v="3"/>
    <x v="0"/>
  </r>
  <r>
    <x v="78"/>
    <s v="3751 Bergen (L) n271 knikkerdorp thv hmp 94.4"/>
    <n v="6291"/>
    <x v="50"/>
    <x v="7"/>
    <x v="1"/>
  </r>
  <r>
    <x v="79"/>
    <s v="3873 Beek stationsstraat thv perceel 71"/>
    <n v="6291"/>
    <x v="51"/>
    <x v="7"/>
    <x v="1"/>
  </r>
  <r>
    <x v="80"/>
    <s v="4610 Hulst n290 gentsevaart thv huisnummer 43"/>
    <n v="6269"/>
    <x v="52"/>
    <x v="9"/>
    <x v="0"/>
  </r>
  <r>
    <x v="81"/>
    <s v="3978 Amsterdam Postjesweg thv fietsoversteek"/>
    <n v="6184"/>
    <x v="17"/>
    <x v="3"/>
    <x v="0"/>
  </r>
  <r>
    <x v="82"/>
    <s v="3022 Sittard-Geleen doctor nolenslaan thv perceel 115"/>
    <n v="6065"/>
    <x v="53"/>
    <x v="7"/>
    <x v="1"/>
  </r>
  <r>
    <x v="83"/>
    <s v="3621 Voorst n791 molenallee thv hmp 3.7"/>
    <n v="6047"/>
    <x v="6"/>
    <x v="2"/>
    <x v="1"/>
  </r>
  <r>
    <x v="84"/>
    <s v="4634 Veere hondegemsweg thv huisnr 31"/>
    <n v="6017"/>
    <x v="54"/>
    <x v="9"/>
    <x v="0"/>
  </r>
  <r>
    <x v="85"/>
    <s v="3880 Schouwen-Duiveland n59 rijksweg thv hmp 25.7 richting bruinisse"/>
    <n v="6008"/>
    <x v="46"/>
    <x v="9"/>
    <x v="1"/>
  </r>
  <r>
    <x v="86"/>
    <s v="6339 Helmond n270 europaweg kruising hortsedijk richting deurne"/>
    <n v="6006"/>
    <x v="21"/>
    <x v="4"/>
    <x v="1"/>
  </r>
  <r>
    <x v="87"/>
    <s v="3750 Barneveld stationsweg n805 thv huisnr 51"/>
    <n v="5994"/>
    <x v="55"/>
    <x v="2"/>
    <x v="1"/>
  </r>
  <r>
    <x v="88"/>
    <s v="4304 Tilburg n261 burgemeester bechtweg thv hmp 6.0"/>
    <n v="5946"/>
    <x v="35"/>
    <x v="4"/>
    <x v="0"/>
  </r>
  <r>
    <x v="89"/>
    <s v="3040 Arnhem nijmeegseweg kruising batavierenweg"/>
    <n v="5899"/>
    <x v="56"/>
    <x v="2"/>
    <x v="1"/>
  </r>
  <r>
    <x v="90"/>
    <s v="3667 Wassenaar n44 rijksstraatweg thv hmp 23.6 richting leiden"/>
    <n v="5857"/>
    <x v="47"/>
    <x v="0"/>
    <x v="1"/>
  </r>
  <r>
    <x v="91"/>
    <s v="3834 Haarlem n205 schipholweg kruising amerikaweg"/>
    <n v="5820"/>
    <x v="57"/>
    <x v="3"/>
    <x v="1"/>
  </r>
  <r>
    <x v="92"/>
    <s v="4339 Amsterdam Kattenburgerstraat thv Kattenburgerkruisstraat"/>
    <n v="5778"/>
    <x v="17"/>
    <x v="3"/>
    <x v="0"/>
  </r>
  <r>
    <x v="93"/>
    <s v="4013 Stichtse Vecht n201 provincialeweg kruising loenenseweg"/>
    <n v="5752"/>
    <x v="34"/>
    <x v="10"/>
    <x v="1"/>
  </r>
  <r>
    <x v="94"/>
    <s v="6640 Nissewaard n218 groene kruisweg kruising oude singel richting spijkenisse"/>
    <n v="5714"/>
    <x v="12"/>
    <x v="0"/>
    <x v="1"/>
  </r>
  <r>
    <x v="95"/>
    <s v="3684 Papendrecht n3 randweg thv hmp 1.1 richting dordrecht"/>
    <n v="5664"/>
    <x v="4"/>
    <x v="0"/>
    <x v="1"/>
  </r>
  <r>
    <x v="96"/>
    <s v="3565 Nieuwegein weg naar de poort kruising buizerdlaan"/>
    <n v="5658"/>
    <x v="58"/>
    <x v="10"/>
    <x v="1"/>
  </r>
  <r>
    <x v="97"/>
    <s v="4624 Maashorst Rondweg thv Hoefstraat 5 thv huisnummer 5"/>
    <n v="5657"/>
    <x v="59"/>
    <x v="4"/>
    <x v="0"/>
  </r>
  <r>
    <x v="98"/>
    <s v="6381 Utrecht Kardinaal de Jongweg kruising Meester Tripkade"/>
    <n v="5603"/>
    <x v="36"/>
    <x v="10"/>
    <x v="1"/>
  </r>
  <r>
    <x v="99"/>
    <s v="3617 Almelo wierdensestraat thv perceel 156"/>
    <n v="5484"/>
    <x v="60"/>
    <x v="5"/>
    <x v="1"/>
  </r>
  <r>
    <x v="100"/>
    <s v="6327 's-Hertogenbosch bruistensingel kruising zevenhontseweg ri rosmalen"/>
    <n v="5431"/>
    <x v="61"/>
    <x v="4"/>
    <x v="1"/>
  </r>
  <r>
    <x v="101"/>
    <s v="3017 Schouwen-Duiveland n57 serooskerkseweg thv hmp 49.6"/>
    <n v="5415"/>
    <x v="46"/>
    <x v="9"/>
    <x v="1"/>
  </r>
  <r>
    <x v="102"/>
    <s v="6600 Rhenen n233 lijnweg kruising achterbergsestraatweg"/>
    <n v="5402"/>
    <x v="62"/>
    <x v="10"/>
    <x v="1"/>
  </r>
  <r>
    <x v="103"/>
    <s v="3212 Amsterdam s100 stadhouderskade kruising westeinde"/>
    <n v="5370"/>
    <x v="17"/>
    <x v="3"/>
    <x v="1"/>
  </r>
  <r>
    <x v="104"/>
    <s v="3680 Rotterdam gordelweg thv perceel 200a"/>
    <n v="5282"/>
    <x v="0"/>
    <x v="0"/>
    <x v="1"/>
  </r>
  <r>
    <x v="105"/>
    <s v="3734 Nijmegen energieweg thv perceel 17 richting neerbosscheweg"/>
    <n v="5249"/>
    <x v="63"/>
    <x v="2"/>
    <x v="1"/>
  </r>
  <r>
    <x v="106"/>
    <s v="4005 Heerlen heerenweg thv perceel 8"/>
    <n v="5237"/>
    <x v="38"/>
    <x v="7"/>
    <x v="1"/>
  </r>
  <r>
    <x v="107"/>
    <s v="6625 's-Gravenhage s100 lekstraat thv perceel 91"/>
    <n v="5221"/>
    <x v="2"/>
    <x v="0"/>
    <x v="1"/>
  </r>
  <r>
    <x v="108"/>
    <s v="4102 Vlissingen sloeweg thv afslag weijevlietweg"/>
    <n v="5218"/>
    <x v="64"/>
    <x v="9"/>
    <x v="1"/>
  </r>
  <r>
    <x v="109"/>
    <s v="3471 Rotterdam vaanweg kruising victor hugoweg"/>
    <n v="5183"/>
    <x v="0"/>
    <x v="0"/>
    <x v="1"/>
  </r>
  <r>
    <x v="110"/>
    <s v="4612 Almere n701 oostvaardersdijk thv gemaal de blocq van kuffeler"/>
    <n v="5161"/>
    <x v="65"/>
    <x v="8"/>
    <x v="0"/>
  </r>
  <r>
    <x v="111"/>
    <s v="3803 Midden-Groningen n33 rijksweg thv hmp 52.1"/>
    <n v="5155"/>
    <x v="66"/>
    <x v="1"/>
    <x v="1"/>
  </r>
  <r>
    <x v="112"/>
    <s v="6645 Katwijk N206 Provincialeweg kruising Wassenaarseweg richting Rijnsburg"/>
    <n v="5148"/>
    <x v="23"/>
    <x v="0"/>
    <x v="1"/>
  </r>
  <r>
    <x v="113"/>
    <s v="3610 Borger-Odoorn n857 rolderstraat thv hmp 9.2"/>
    <n v="5128"/>
    <x v="67"/>
    <x v="11"/>
    <x v="1"/>
  </r>
  <r>
    <x v="114"/>
    <s v="3733 Nijmegen energieweg thv perceel 17 richting industrieplein"/>
    <n v="5118"/>
    <x v="63"/>
    <x v="2"/>
    <x v="1"/>
  </r>
  <r>
    <x v="115"/>
    <s v="3647 Haarlemmermeer n232 schipholweg thv hmp 21.8"/>
    <n v="5020"/>
    <x v="68"/>
    <x v="3"/>
    <x v="1"/>
  </r>
  <r>
    <x v="116"/>
    <s v="3012 Nijmegen n326 wijchenseweg kruising woonboulevard richting a73"/>
    <n v="5004"/>
    <x v="63"/>
    <x v="2"/>
    <x v="1"/>
  </r>
  <r>
    <x v="117"/>
    <s v="6337 Helmond n270 europaweg kruising brandevoortse dreef"/>
    <n v="5004"/>
    <x v="21"/>
    <x v="4"/>
    <x v="1"/>
  </r>
  <r>
    <x v="118"/>
    <s v="3070 Haarlem n205 fonteinlaan thv perceel 1"/>
    <n v="4992"/>
    <x v="57"/>
    <x v="3"/>
    <x v="1"/>
  </r>
  <r>
    <x v="119"/>
    <s v="3270 Albrandswaard n492 groene kruisweg kruising dorpsdijk richting spijkenisse"/>
    <n v="4976"/>
    <x v="69"/>
    <x v="0"/>
    <x v="1"/>
  </r>
  <r>
    <x v="120"/>
    <s v="6658 Hoeksche Waard n217 kruising reedijk richting puttershoek"/>
    <n v="4941"/>
    <x v="70"/>
    <x v="0"/>
    <x v="1"/>
  </r>
  <r>
    <x v="121"/>
    <s v="3232 Westland n211 wippolderlaan kruising veilingroute"/>
    <n v="4931"/>
    <x v="39"/>
    <x v="0"/>
    <x v="1"/>
  </r>
  <r>
    <x v="122"/>
    <s v="3561 Zaanstad n516 dr. j.m. den uylweg kruising wibautstraat"/>
    <n v="4931"/>
    <x v="29"/>
    <x v="3"/>
    <x v="1"/>
  </r>
  <r>
    <x v="123"/>
    <s v="3332 Almere steigerdreef kruising de steiger richting a6"/>
    <n v="4882"/>
    <x v="65"/>
    <x v="8"/>
    <x v="1"/>
  </r>
  <r>
    <x v="124"/>
    <s v="4340 Amsterdam Oostenburgergracht richting Cruquiuskade"/>
    <n v="4849"/>
    <x v="17"/>
    <x v="3"/>
    <x v="0"/>
  </r>
  <r>
    <x v="125"/>
    <s v="3901 Nijmegen n326 wijchenseweg kruising woonboulevard richting centrum"/>
    <n v="4844"/>
    <x v="63"/>
    <x v="2"/>
    <x v="1"/>
  </r>
  <r>
    <x v="126"/>
    <s v="3065 Putten N303 Voorthuizerstraat thv perceel 146"/>
    <n v="4815"/>
    <x v="71"/>
    <x v="2"/>
    <x v="1"/>
  </r>
  <r>
    <x v="127"/>
    <s v="6301 Boxtel eindhovenseweg thv perceel 28"/>
    <n v="4805"/>
    <x v="72"/>
    <x v="4"/>
    <x v="1"/>
  </r>
  <r>
    <x v="128"/>
    <s v="3312 Amsterdam s114 piet heintunnel kruising zuiderzeeweg"/>
    <n v="4747"/>
    <x v="17"/>
    <x v="3"/>
    <x v="1"/>
  </r>
  <r>
    <x v="129"/>
    <s v="3618 Enschede hengelosestraat thv perceel 327"/>
    <n v="4702"/>
    <x v="73"/>
    <x v="5"/>
    <x v="1"/>
  </r>
  <r>
    <x v="130"/>
    <s v="3254 Leiden willem de zwijgerlaan kruising sumatrastraat"/>
    <n v="4627"/>
    <x v="74"/>
    <x v="0"/>
    <x v="1"/>
  </r>
  <r>
    <x v="131"/>
    <s v="3701 Tilburg n65 bosscheweg thv hmp 16.4 ri den bosch"/>
    <n v="4604"/>
    <x v="35"/>
    <x v="4"/>
    <x v="1"/>
  </r>
  <r>
    <x v="132"/>
    <s v="4019 Leusden randweg nabij valleilaan"/>
    <n v="4603"/>
    <x v="75"/>
    <x v="10"/>
    <x v="1"/>
  </r>
  <r>
    <x v="133"/>
    <s v="4104 Soest vredehofstraat kruising colenso"/>
    <n v="4598"/>
    <x v="76"/>
    <x v="10"/>
    <x v="1"/>
  </r>
  <r>
    <x v="134"/>
    <s v="6659 Hoeksche Waard n217 kruising reedijk richting a29"/>
    <n v="4584"/>
    <x v="70"/>
    <x v="0"/>
    <x v="1"/>
  </r>
  <r>
    <x v="135"/>
    <s v="3475 Nissewaard n218 groene kruisweg oost kruising verdouwenhoeck"/>
    <n v="4581"/>
    <x v="12"/>
    <x v="0"/>
    <x v="1"/>
  </r>
  <r>
    <x v="136"/>
    <s v="3415 Arnhem batavierenweg kruising eldenseweg"/>
    <n v="4570"/>
    <x v="56"/>
    <x v="2"/>
    <x v="1"/>
  </r>
  <r>
    <x v="137"/>
    <s v="4623 Goeree-Overflakkee oosterweg thv oversteekplaats prins hendrikweg"/>
    <n v="4550"/>
    <x v="7"/>
    <x v="0"/>
    <x v="0"/>
  </r>
  <r>
    <x v="138"/>
    <s v="3804 Midden-Groningen n33 rijksweg thv kruising n387"/>
    <n v="4531"/>
    <x v="66"/>
    <x v="1"/>
    <x v="1"/>
  </r>
  <r>
    <x v="139"/>
    <s v="3063 Hardenberg n377 hoofdweg thv hmp 38.3"/>
    <n v="4507"/>
    <x v="77"/>
    <x v="5"/>
    <x v="1"/>
  </r>
  <r>
    <x v="140"/>
    <s v="6605 Capelle aan den IJssel capelseweg thv perceel 112"/>
    <n v="4426"/>
    <x v="33"/>
    <x v="0"/>
    <x v="1"/>
  </r>
  <r>
    <x v="141"/>
    <s v="3690 Hoeksche Waard mookhoek thv perceel 56"/>
    <n v="4412"/>
    <x v="70"/>
    <x v="0"/>
    <x v="1"/>
  </r>
  <r>
    <x v="142"/>
    <s v="3864 Dordrecht n3 randweg thv hmp 3.0 richting wantijbrug"/>
    <n v="4400"/>
    <x v="20"/>
    <x v="0"/>
    <x v="1"/>
  </r>
  <r>
    <x v="143"/>
    <s v="3326 Amsterdam s100 stadhouderskade kruising ferdinand bolstraat ri. mauritskade"/>
    <n v="4283"/>
    <x v="17"/>
    <x v="3"/>
    <x v="1"/>
  </r>
  <r>
    <x v="144"/>
    <s v="3607 Assen vaart zuidzijde thv kazerne"/>
    <n v="4276"/>
    <x v="78"/>
    <x v="11"/>
    <x v="1"/>
  </r>
  <r>
    <x v="145"/>
    <s v="3841 Leidschendam-Voorburg noordsingel kruising weigelia"/>
    <n v="4259"/>
    <x v="79"/>
    <x v="0"/>
    <x v="1"/>
  </r>
  <r>
    <x v="146"/>
    <s v="6367 Leusden Randweg nabij fietsbrug"/>
    <n v="4248"/>
    <x v="75"/>
    <x v="10"/>
    <x v="1"/>
  </r>
  <r>
    <x v="147"/>
    <s v="3316 Ede dr. w. dreeslaan kruising willy brandtlaan"/>
    <n v="4234"/>
    <x v="14"/>
    <x v="2"/>
    <x v="1"/>
  </r>
  <r>
    <x v="148"/>
    <s v="3726 Sittard-Geleen frans erenslaan thv perceel 19"/>
    <n v="4197"/>
    <x v="53"/>
    <x v="7"/>
    <x v="1"/>
  </r>
  <r>
    <x v="149"/>
    <s v="3453 Westland n211 wippolderlaan kr laan van wateringse veld ri naaldwijk"/>
    <n v="4176"/>
    <x v="39"/>
    <x v="0"/>
    <x v="1"/>
  </r>
  <r>
    <x v="150"/>
    <s v="3635 Utrechtse Heuvelrug n225 dorpsstraat thv kruising gezichtslaan"/>
    <n v="4119"/>
    <x v="80"/>
    <x v="10"/>
    <x v="1"/>
  </r>
  <r>
    <x v="151"/>
    <s v="6660 Hoeksche Waard n217 kruising vrouwe huisjesweg"/>
    <n v="4113"/>
    <x v="70"/>
    <x v="0"/>
    <x v="1"/>
  </r>
  <r>
    <x v="152"/>
    <s v="3527 Venlo weselseweg kruising schoolweg"/>
    <n v="4080"/>
    <x v="27"/>
    <x v="7"/>
    <x v="1"/>
  </r>
  <r>
    <x v="153"/>
    <s v="6306 Eindhoven karel de grotelaan kruising grieglaan"/>
    <n v="4072"/>
    <x v="11"/>
    <x v="4"/>
    <x v="1"/>
  </r>
  <r>
    <x v="154"/>
    <s v="3046 Zeewolde n305 gooiseweg kruising ganzenweg richting biddinghuizen"/>
    <n v="4067"/>
    <x v="81"/>
    <x v="8"/>
    <x v="1"/>
  </r>
  <r>
    <x v="155"/>
    <s v="3620 Apeldoorn jachtlaan thv perceel 93"/>
    <n v="4044"/>
    <x v="82"/>
    <x v="2"/>
    <x v="1"/>
  </r>
  <r>
    <x v="156"/>
    <s v="3554 Rotterdam stadionweg kruising burgerhoutstraat"/>
    <n v="4026"/>
    <x v="0"/>
    <x v="0"/>
    <x v="1"/>
  </r>
  <r>
    <x v="157"/>
    <s v="4652 Dordrecht Oranjelaan thv Vijverweg huisnummer 1"/>
    <n v="4006"/>
    <x v="20"/>
    <x v="0"/>
    <x v="0"/>
  </r>
  <r>
    <x v="158"/>
    <s v="4628 Someren n612 stipdonk thv hmp 82.8"/>
    <n v="3995"/>
    <x v="83"/>
    <x v="4"/>
    <x v="0"/>
  </r>
  <r>
    <x v="159"/>
    <s v="4626 Tynaarlo burg. j.g. legroweg thv huisnummer 29"/>
    <n v="3924"/>
    <x v="84"/>
    <x v="11"/>
    <x v="0"/>
  </r>
  <r>
    <x v="160"/>
    <s v="4643 West Betuwe N833 Rijksstraatweg nabij kruising Oude Hoevenseweg"/>
    <n v="3911"/>
    <x v="85"/>
    <x v="2"/>
    <x v="0"/>
  </r>
  <r>
    <x v="161"/>
    <s v="3731 Nederweert n275 venloseweg thv hmp 25.2"/>
    <n v="3902"/>
    <x v="86"/>
    <x v="7"/>
    <x v="1"/>
  </r>
  <r>
    <x v="162"/>
    <s v="6608 Dordrecht mijlweg kruising fietspad over a16 ri zwijndrecht"/>
    <n v="3890"/>
    <x v="20"/>
    <x v="0"/>
    <x v="1"/>
  </r>
  <r>
    <x v="163"/>
    <s v="4618 Westland heulweg thv kruising harry hoekstraat"/>
    <n v="3880"/>
    <x v="39"/>
    <x v="0"/>
    <x v="0"/>
  </r>
  <r>
    <x v="164"/>
    <s v="3715 Vught n65 helvoirtseweg thv hmp 5.0 richting tilburg"/>
    <n v="3867"/>
    <x v="87"/>
    <x v="4"/>
    <x v="1"/>
  </r>
  <r>
    <x v="165"/>
    <s v="3723 Leudal n273 napoleonsweg thv hmp 50.0"/>
    <n v="3825"/>
    <x v="26"/>
    <x v="7"/>
    <x v="1"/>
  </r>
  <r>
    <x v="166"/>
    <s v="4635 Woerden utrechtsestraatweg thv huisnr 98"/>
    <n v="3797"/>
    <x v="88"/>
    <x v="10"/>
    <x v="0"/>
  </r>
  <r>
    <x v="167"/>
    <s v="3714 Vught n65 rijksweg thv hmp 10.3 richting tilburg"/>
    <n v="3791"/>
    <x v="87"/>
    <x v="4"/>
    <x v="1"/>
  </r>
  <r>
    <x v="168"/>
    <s v="4020 Utrecht franciscusdreef kruising met orinocodreef"/>
    <n v="3705"/>
    <x v="36"/>
    <x v="10"/>
    <x v="1"/>
  </r>
  <r>
    <x v="169"/>
    <s v="4101 IJsselstein n210 thv hmp 47.8"/>
    <n v="3638"/>
    <x v="89"/>
    <x v="10"/>
    <x v="1"/>
  </r>
  <r>
    <x v="170"/>
    <s v="4002 Weert n292 frans strouxstraat thv perceel 69"/>
    <n v="3632"/>
    <x v="90"/>
    <x v="7"/>
    <x v="1"/>
  </r>
  <r>
    <x v="171"/>
    <s v="3071 Haarlem n205 dreef thv perceel 46"/>
    <n v="3618"/>
    <x v="57"/>
    <x v="3"/>
    <x v="1"/>
  </r>
  <r>
    <x v="172"/>
    <s v="3091 Zwolle zwartewaterallee richting kruising middelweg"/>
    <n v="3609"/>
    <x v="43"/>
    <x v="5"/>
    <x v="1"/>
  </r>
  <r>
    <x v="173"/>
    <s v="3233 Westland n211 wippolderlaan kruising wateringveldseweg"/>
    <n v="3595"/>
    <x v="39"/>
    <x v="0"/>
    <x v="1"/>
  </r>
  <r>
    <x v="174"/>
    <s v="3338 Roosendaal van beethovenlaan kruising strausslaan richting a58"/>
    <n v="3593"/>
    <x v="42"/>
    <x v="4"/>
    <x v="1"/>
  </r>
  <r>
    <x v="175"/>
    <s v="3705 Tilburg n65 rijksweg thv hmp 14.9 richting den bosch"/>
    <n v="3555"/>
    <x v="35"/>
    <x v="4"/>
    <x v="1"/>
  </r>
  <r>
    <x v="176"/>
    <s v="3027 Tilburg ringbaan west kruising professor cobbenhagen"/>
    <n v="3519"/>
    <x v="35"/>
    <x v="4"/>
    <x v="1"/>
  </r>
  <r>
    <x v="177"/>
    <s v="4310 Tynaarlo asserstraat thv huisnummer 11"/>
    <n v="3512"/>
    <x v="84"/>
    <x v="11"/>
    <x v="0"/>
  </r>
  <r>
    <x v="178"/>
    <s v="3459 Voorschoten n447 voorschoterweg kruising leidseweg"/>
    <n v="3471"/>
    <x v="91"/>
    <x v="0"/>
    <x v="1"/>
  </r>
  <r>
    <x v="179"/>
    <s v="4621 Oosterhout beneluxweg thv huisnummer 85"/>
    <n v="3461"/>
    <x v="92"/>
    <x v="4"/>
    <x v="0"/>
  </r>
  <r>
    <x v="180"/>
    <s v="4300 Tilburg ringbaan zuid thv huisnummer 301"/>
    <n v="3436"/>
    <x v="35"/>
    <x v="4"/>
    <x v="0"/>
  </r>
  <r>
    <x v="181"/>
    <s v="4650 Woerden N458 thv huisnummer 70"/>
    <n v="3421"/>
    <x v="88"/>
    <x v="10"/>
    <x v="0"/>
  </r>
  <r>
    <x v="182"/>
    <s v="4632 Zaanstad de weer t.h.v. huisnummer 61"/>
    <n v="3408"/>
    <x v="29"/>
    <x v="3"/>
    <x v="0"/>
  </r>
  <r>
    <x v="183"/>
    <s v="3123 Tilburg heikantlaan kruising bachpad"/>
    <n v="3401"/>
    <x v="35"/>
    <x v="4"/>
    <x v="1"/>
  </r>
  <r>
    <x v="184"/>
    <s v="3327 Amsterdam s100 stadhouderskade kruising weteringlaan richting nassaukade"/>
    <n v="3381"/>
    <x v="17"/>
    <x v="3"/>
    <x v="1"/>
  </r>
  <r>
    <x v="185"/>
    <s v="3625 Ede van balverenweg thv perceel 63"/>
    <n v="3340"/>
    <x v="14"/>
    <x v="2"/>
    <x v="1"/>
  </r>
  <r>
    <x v="186"/>
    <s v="3476 Nissewaard n218 groene kruisweg west kruising kanaaldijk oost"/>
    <n v="3335"/>
    <x v="12"/>
    <x v="0"/>
    <x v="1"/>
  </r>
  <r>
    <x v="187"/>
    <s v="6639 Nissewaard n218 groene kruisweg kruising oude singel richting heenvliet"/>
    <n v="3331"/>
    <x v="12"/>
    <x v="0"/>
    <x v="1"/>
  </r>
  <r>
    <x v="188"/>
    <s v="3343 Ede n224 rijksweg kruising laarwoud richting a30 (renswoude)"/>
    <n v="3329"/>
    <x v="14"/>
    <x v="2"/>
    <x v="1"/>
  </r>
  <r>
    <x v="189"/>
    <s v="3738 Heerlen n281 keulseweg thv hmp 25.2"/>
    <n v="3329"/>
    <x v="38"/>
    <x v="7"/>
    <x v="1"/>
  </r>
  <r>
    <x v="190"/>
    <s v="3687 Hoeksche Waard n488 rijksstraatweg thv perceel 5"/>
    <n v="3324"/>
    <x v="70"/>
    <x v="0"/>
    <x v="1"/>
  </r>
  <r>
    <x v="191"/>
    <s v="3933 Middelburg schroeweg kruising torenweg"/>
    <n v="3310"/>
    <x v="93"/>
    <x v="9"/>
    <x v="1"/>
  </r>
  <r>
    <x v="192"/>
    <s v="3688 Vijfheerenlanden n484 schaikseweg thv hmp 1.7"/>
    <n v="3291"/>
    <x v="94"/>
    <x v="10"/>
    <x v="1"/>
  </r>
  <r>
    <x v="193"/>
    <s v="3029 Tilburg ringbaan west kruising kwaadeindstraat"/>
    <n v="3279"/>
    <x v="35"/>
    <x v="4"/>
    <x v="1"/>
  </r>
  <r>
    <x v="194"/>
    <s v="4611 Noordoostpolder n352 schokkerringweg thv afslag middelbuurt"/>
    <n v="3278"/>
    <x v="95"/>
    <x v="8"/>
    <x v="0"/>
  </r>
  <r>
    <x v="195"/>
    <s v="4602 Breda julianalaan thv huisnummers 79-81"/>
    <n v="3268"/>
    <x v="96"/>
    <x v="4"/>
    <x v="0"/>
  </r>
  <r>
    <x v="196"/>
    <s v="6631 Albrandswaard n492 groene kruisweg kruising rivierweg richting poortugaal"/>
    <n v="3235"/>
    <x v="69"/>
    <x v="0"/>
    <x v="1"/>
  </r>
  <r>
    <x v="197"/>
    <s v="3872 Nederweert n275 venloseweg thv perceel 18"/>
    <n v="3225"/>
    <x v="86"/>
    <x v="7"/>
    <x v="1"/>
  </r>
  <r>
    <x v="198"/>
    <s v="6661 Hoeksche Waard n217 kruising provincialeweg richting a29"/>
    <n v="3223"/>
    <x v="70"/>
    <x v="0"/>
    <x v="1"/>
  </r>
  <r>
    <x v="199"/>
    <s v="3616 Zwolle zwartewaterallee thv lichtmast 243"/>
    <n v="3221"/>
    <x v="43"/>
    <x v="5"/>
    <x v="1"/>
  </r>
  <r>
    <x v="200"/>
    <s v="3036 Vught n65 helvoirtseweg thv hmp 7.0"/>
    <n v="3201"/>
    <x v="87"/>
    <x v="4"/>
    <x v="1"/>
  </r>
  <r>
    <x v="201"/>
    <s v="4341 Purmerend A7 thv hmp 14,1 re richting Hoorn"/>
    <n v="3201"/>
    <x v="10"/>
    <x v="3"/>
    <x v="0"/>
  </r>
  <r>
    <x v="202"/>
    <s v="4010 Woerden n204 europabaan kruising noordzee"/>
    <n v="3196"/>
    <x v="88"/>
    <x v="10"/>
    <x v="1"/>
  </r>
  <r>
    <x v="203"/>
    <s v="6345 Gemert-Bakel n272 elsendorpseweg thv hmp 12.2"/>
    <n v="3169"/>
    <x v="41"/>
    <x v="4"/>
    <x v="1"/>
  </r>
  <r>
    <x v="204"/>
    <s v="3805 Groningen n360 rijksweg thv kruising geweideweg"/>
    <n v="3157"/>
    <x v="5"/>
    <x v="1"/>
    <x v="1"/>
  </r>
  <r>
    <x v="205"/>
    <s v="3917 Deventer amstellaan kruising snipperlingsdijk n344"/>
    <n v="3133"/>
    <x v="97"/>
    <x v="5"/>
    <x v="1"/>
  </r>
  <r>
    <x v="206"/>
    <s v="3815 Rheden hoofdstraat thv perceel 36"/>
    <n v="3120"/>
    <x v="98"/>
    <x v="2"/>
    <x v="1"/>
  </r>
  <r>
    <x v="207"/>
    <s v="3676 Ridderkerk geerlaan thv kruising mauritsstraat"/>
    <n v="3113"/>
    <x v="99"/>
    <x v="0"/>
    <x v="1"/>
  </r>
  <r>
    <x v="208"/>
    <s v="3668 Leiderdorp achthovenerweg thv perceel 12"/>
    <n v="3108"/>
    <x v="100"/>
    <x v="0"/>
    <x v="1"/>
  </r>
  <r>
    <x v="209"/>
    <s v="3990 Hoorn provinciale weg thv spoorwegovergang"/>
    <n v="3091"/>
    <x v="101"/>
    <x v="3"/>
    <x v="0"/>
  </r>
  <r>
    <x v="210"/>
    <s v="3189 Sittard-Geleen doctor nolenslaan kruising nusterweg"/>
    <n v="3080"/>
    <x v="53"/>
    <x v="7"/>
    <x v="1"/>
  </r>
  <r>
    <x v="211"/>
    <s v="3825 Alkmaar n9 steve bikoweg kruising huiswaarderweg"/>
    <n v="3065"/>
    <x v="49"/>
    <x v="3"/>
    <x v="1"/>
  </r>
  <r>
    <x v="212"/>
    <s v="3757 Westerkwartier auwemalaan thv kruising oldenoert"/>
    <n v="3045"/>
    <x v="102"/>
    <x v="1"/>
    <x v="1"/>
  </r>
  <r>
    <x v="213"/>
    <s v="4311 Amsterdam weesperstraat thv kruising nieuwe achtergracht"/>
    <n v="3027"/>
    <x v="17"/>
    <x v="3"/>
    <x v="0"/>
  </r>
  <r>
    <x v="214"/>
    <s v="3722 Venlo n273 napoleonsbaan noord thv hmp 69.6"/>
    <n v="2954"/>
    <x v="27"/>
    <x v="7"/>
    <x v="1"/>
  </r>
  <r>
    <x v="215"/>
    <s v="4613 Venlo venloseweg thv huisnummer 49"/>
    <n v="2927"/>
    <x v="27"/>
    <x v="7"/>
    <x v="0"/>
  </r>
  <r>
    <x v="216"/>
    <s v="6622 's-Gravenhage s100 waldeck pyrmontkade richting scheveningen"/>
    <n v="2921"/>
    <x v="2"/>
    <x v="0"/>
    <x v="1"/>
  </r>
  <r>
    <x v="217"/>
    <s v="6715 Zaanstad N516 Dr. J.M. den Uylweg kruising Wibautstraat"/>
    <n v="2912"/>
    <x v="29"/>
    <x v="3"/>
    <x v="1"/>
  </r>
  <r>
    <x v="218"/>
    <s v="4616 Noordoostpolder n331 vollenhoverweg thv hmp 29.8"/>
    <n v="2911"/>
    <x v="95"/>
    <x v="8"/>
    <x v="0"/>
  </r>
  <r>
    <x v="219"/>
    <s v="3080 Zwolle n35 heinoseweg kruising zalneweg"/>
    <n v="2901"/>
    <x v="43"/>
    <x v="5"/>
    <x v="1"/>
  </r>
  <r>
    <x v="220"/>
    <s v="3468 Rotterdam n471 g.k. van hogendorpweg kruising van der duijn van maasdamweg"/>
    <n v="2899"/>
    <x v="0"/>
    <x v="0"/>
    <x v="1"/>
  </r>
  <r>
    <x v="221"/>
    <s v="3097 Arnhem nijmeegseweg kruising akeleistraat"/>
    <n v="2888"/>
    <x v="56"/>
    <x v="2"/>
    <x v="1"/>
  </r>
  <r>
    <x v="222"/>
    <s v="3814 Putten van geenstraat thv haverstraat"/>
    <n v="2880"/>
    <x v="71"/>
    <x v="2"/>
    <x v="1"/>
  </r>
  <r>
    <x v="223"/>
    <s v="3638 Soest stadhouderslaan thv perceel 92"/>
    <n v="2871"/>
    <x v="76"/>
    <x v="10"/>
    <x v="1"/>
  </r>
  <r>
    <x v="224"/>
    <s v="4627 Zaanstad doctor h.g. scholtenstraat thv bushalte"/>
    <n v="2860"/>
    <x v="29"/>
    <x v="3"/>
    <x v="0"/>
  </r>
  <r>
    <x v="225"/>
    <s v="4318 Waadhoeke n398 middelseewei thv hogerhuisdyk"/>
    <n v="2850"/>
    <x v="25"/>
    <x v="6"/>
    <x v="0"/>
  </r>
  <r>
    <x v="226"/>
    <s v="3023 Sittard-Geleen leyenbroekerweg thv perceel 108"/>
    <n v="2834"/>
    <x v="53"/>
    <x v="7"/>
    <x v="1"/>
  </r>
  <r>
    <x v="227"/>
    <s v="3632 Nijmegen sint annastraat thv lichtmast nl31"/>
    <n v="2834"/>
    <x v="63"/>
    <x v="2"/>
    <x v="1"/>
  </r>
  <r>
    <x v="228"/>
    <s v="3058 Middelburg schroeweg kruising torenweg"/>
    <n v="2831"/>
    <x v="93"/>
    <x v="9"/>
    <x v="1"/>
  </r>
  <r>
    <x v="229"/>
    <s v="4314 Breda tramsingel thv huisnummer 27"/>
    <n v="2800"/>
    <x v="96"/>
    <x v="4"/>
    <x v="0"/>
  </r>
  <r>
    <x v="230"/>
    <s v="3606 Smallingerland het noord thv perceel 38"/>
    <n v="2786"/>
    <x v="103"/>
    <x v="6"/>
    <x v="1"/>
  </r>
  <r>
    <x v="231"/>
    <s v="3026 Tilburg ringbaan west kruising hart van brabantlaan"/>
    <n v="2785"/>
    <x v="35"/>
    <x v="4"/>
    <x v="1"/>
  </r>
  <r>
    <x v="232"/>
    <s v="3626 Rheden harderwijkerweg thv perceel 5a"/>
    <n v="2766"/>
    <x v="98"/>
    <x v="2"/>
    <x v="1"/>
  </r>
  <r>
    <x v="233"/>
    <s v="3019 Heemstede n201 heemsteedse dreef thv perceel 81"/>
    <n v="2763"/>
    <x v="104"/>
    <x v="3"/>
    <x v="1"/>
  </r>
  <r>
    <x v="234"/>
    <s v="3678 Ridderkerk rijksstraatweg thv perceel 187"/>
    <n v="2762"/>
    <x v="99"/>
    <x v="0"/>
    <x v="1"/>
  </r>
  <r>
    <x v="235"/>
    <s v="3910 Weert ringbaan-noord kruising laarderweg richting ring noord"/>
    <n v="2756"/>
    <x v="90"/>
    <x v="7"/>
    <x v="1"/>
  </r>
  <r>
    <x v="236"/>
    <s v="3434 Amsterdam n247 nieuwe leeuwarderweg kruising toerit a10"/>
    <n v="2731"/>
    <x v="17"/>
    <x v="3"/>
    <x v="1"/>
  </r>
  <r>
    <x v="237"/>
    <s v="3836 's-Gravenhage laan copes van cattenburch thv perceel 72"/>
    <n v="2727"/>
    <x v="2"/>
    <x v="0"/>
    <x v="1"/>
  </r>
  <r>
    <x v="238"/>
    <s v="6303 Eindhoven boschdijk kruising 2e lieven de keylaan"/>
    <n v="2724"/>
    <x v="11"/>
    <x v="4"/>
    <x v="1"/>
  </r>
  <r>
    <x v="239"/>
    <s v="3623 Arnhem marga klompelaan thv lichtmast 12"/>
    <n v="2713"/>
    <x v="56"/>
    <x v="2"/>
    <x v="1"/>
  </r>
  <r>
    <x v="240"/>
    <s v="3670 Lisse oranjelaan thv oranjehof"/>
    <n v="2706"/>
    <x v="105"/>
    <x v="0"/>
    <x v="1"/>
  </r>
  <r>
    <x v="241"/>
    <s v="3540 Heerlen n281 kruising toerit a76 maastricht"/>
    <n v="2704"/>
    <x v="38"/>
    <x v="7"/>
    <x v="1"/>
  </r>
  <r>
    <x v="242"/>
    <s v="4312 Gouda burgemeester jamessingel thv afslag burg. mijssingel"/>
    <n v="2703"/>
    <x v="18"/>
    <x v="0"/>
    <x v="0"/>
  </r>
  <r>
    <x v="243"/>
    <s v="4640 Enschede broekheurnerrondweg thv huisnummer 47"/>
    <n v="2691"/>
    <x v="73"/>
    <x v="5"/>
    <x v="0"/>
  </r>
  <r>
    <x v="244"/>
    <s v="6646 Katwijk n206 provincialeweg kruising wassenaarseweg ri leiden"/>
    <n v="2689"/>
    <x v="23"/>
    <x v="0"/>
    <x v="1"/>
  </r>
  <r>
    <x v="245"/>
    <s v="4301 Utrecht stadsbaan leidsche rijn t.h.v. lichtmast 74"/>
    <n v="2684"/>
    <x v="36"/>
    <x v="10"/>
    <x v="0"/>
  </r>
  <r>
    <x v="246"/>
    <s v="3890 Arnhem nijmeegseweg kruising gelderse rooslaan"/>
    <n v="2672"/>
    <x v="56"/>
    <x v="2"/>
    <x v="1"/>
  </r>
  <r>
    <x v="247"/>
    <s v="3981 Haarlem n200 oudeweg kruising nijverheidsweg"/>
    <n v="2663"/>
    <x v="57"/>
    <x v="3"/>
    <x v="0"/>
  </r>
  <r>
    <x v="248"/>
    <s v="3060 Almere s103 veluwedreef kruising hitchcocklaan"/>
    <n v="2659"/>
    <x v="65"/>
    <x v="8"/>
    <x v="1"/>
  </r>
  <r>
    <x v="249"/>
    <s v="3677 Ridderkerk rijksstraatweg thv perceel 10"/>
    <n v="2652"/>
    <x v="99"/>
    <x v="0"/>
    <x v="1"/>
  </r>
  <r>
    <x v="250"/>
    <s v="3633 Nijmegen van apelterenweg thv kruising malvert"/>
    <n v="2651"/>
    <x v="63"/>
    <x v="2"/>
    <x v="1"/>
  </r>
  <r>
    <x v="251"/>
    <s v="3824 Alkmaar n9 martin luther kingweg kruising huiswaarderweg"/>
    <n v="2637"/>
    <x v="49"/>
    <x v="3"/>
    <x v="1"/>
  </r>
  <r>
    <x v="252"/>
    <s v="3661 Westland n465 zwartendijk thv perceel 61"/>
    <n v="2625"/>
    <x v="39"/>
    <x v="0"/>
    <x v="1"/>
  </r>
  <r>
    <x v="253"/>
    <s v="3802 Groningen emmaviaduct richting centrum"/>
    <n v="2574"/>
    <x v="5"/>
    <x v="1"/>
    <x v="1"/>
  </r>
  <r>
    <x v="254"/>
    <s v="3543 Zeewolde n305 gooiseweg kruising larserweg richting biddinghuizen"/>
    <n v="2564"/>
    <x v="81"/>
    <x v="8"/>
    <x v="1"/>
  </r>
  <r>
    <x v="255"/>
    <s v="6331 's-Hertogenbosch hambakenweg kruising orthen"/>
    <n v="2564"/>
    <x v="61"/>
    <x v="4"/>
    <x v="1"/>
  </r>
  <r>
    <x v="256"/>
    <s v="3566 Utrecht beneluxlaan kruising bernadottelaan"/>
    <n v="2552"/>
    <x v="36"/>
    <x v="10"/>
    <x v="1"/>
  </r>
  <r>
    <x v="257"/>
    <s v="3906 Nijmegen n326 graafseweg kruising willemsweg"/>
    <n v="2541"/>
    <x v="63"/>
    <x v="2"/>
    <x v="1"/>
  </r>
  <r>
    <x v="258"/>
    <s v="3028 Tilburg ringbaan west kruising wandelboslaan"/>
    <n v="2524"/>
    <x v="35"/>
    <x v="4"/>
    <x v="1"/>
  </r>
  <r>
    <x v="259"/>
    <s v="3637 Soest soesterbergsestraat thv perceel 120"/>
    <n v="2521"/>
    <x v="76"/>
    <x v="10"/>
    <x v="1"/>
  </r>
  <r>
    <x v="260"/>
    <s v="6326 's-Hertogenbosch bruistensingel kruising zevenhontseweg ri bazeldonk"/>
    <n v="2519"/>
    <x v="61"/>
    <x v="4"/>
    <x v="1"/>
  </r>
  <r>
    <x v="261"/>
    <s v="3818 Utrecht graadt van roggenweg thv perceel 49"/>
    <n v="2513"/>
    <x v="36"/>
    <x v="10"/>
    <x v="1"/>
  </r>
  <r>
    <x v="262"/>
    <s v="6342 Helmond n270 kasteel traverse kruising zuidende"/>
    <n v="2488"/>
    <x v="21"/>
    <x v="4"/>
    <x v="1"/>
  </r>
  <r>
    <x v="263"/>
    <s v="6338 Helmond n270 europaweg kruising schootense dreef"/>
    <n v="2469"/>
    <x v="21"/>
    <x v="4"/>
    <x v="1"/>
  </r>
  <r>
    <x v="264"/>
    <s v="3631 Nijkerk frieswijkstraat thv perceel 115"/>
    <n v="2430"/>
    <x v="106"/>
    <x v="2"/>
    <x v="1"/>
  </r>
  <r>
    <x v="265"/>
    <s v="3557 Noordenveld n372 roderweg kruising bunnerveenseweg"/>
    <n v="2416"/>
    <x v="107"/>
    <x v="11"/>
    <x v="1"/>
  </r>
  <r>
    <x v="266"/>
    <s v="3262 Rotterdam s103 vaanweg kruising vinkenbaan"/>
    <n v="2380"/>
    <x v="0"/>
    <x v="0"/>
    <x v="1"/>
  </r>
  <r>
    <x v="267"/>
    <s v="3571 Apeldoorn arnhemseweg kruising ravenweg"/>
    <n v="2363"/>
    <x v="82"/>
    <x v="2"/>
    <x v="1"/>
  </r>
  <r>
    <x v="268"/>
    <s v="4608 Heerlen schelsberg thv huisnummer 97"/>
    <n v="2359"/>
    <x v="38"/>
    <x v="7"/>
    <x v="0"/>
  </r>
  <r>
    <x v="269"/>
    <s v="3330 Breda westerparklaan kruising heilaarpark"/>
    <n v="2356"/>
    <x v="96"/>
    <x v="4"/>
    <x v="1"/>
  </r>
  <r>
    <x v="270"/>
    <s v="6335 's-Hertogenbosch zandzuigerstraat kruising ertveldweg"/>
    <n v="2330"/>
    <x v="61"/>
    <x v="4"/>
    <x v="1"/>
  </r>
  <r>
    <x v="271"/>
    <s v="3186 Maastricht n278 akersteenweg thv lichtmast 588"/>
    <n v="2309"/>
    <x v="37"/>
    <x v="7"/>
    <x v="1"/>
  </r>
  <r>
    <x v="272"/>
    <s v="3919 Culemborg n320 provincialeweg kruising daam van dijkweg"/>
    <n v="2298"/>
    <x v="108"/>
    <x v="2"/>
    <x v="1"/>
  </r>
  <r>
    <x v="273"/>
    <s v="3263 Rotterdam s113 statenweg kruising walenburgerweg"/>
    <n v="2258"/>
    <x v="0"/>
    <x v="0"/>
    <x v="1"/>
  </r>
  <r>
    <x v="274"/>
    <s v="3609 Emmen kanaal a noordzijde thv perceel 205"/>
    <n v="2258"/>
    <x v="109"/>
    <x v="11"/>
    <x v="1"/>
  </r>
  <r>
    <x v="275"/>
    <s v="3918 Culemborg n320 provincialeweg kruising rietveldseweg"/>
    <n v="2257"/>
    <x v="108"/>
    <x v="2"/>
    <x v="1"/>
  </r>
  <r>
    <x v="276"/>
    <s v="6309 Eindhoven John F Kennedylaan kruising Onze Lieve Vrouwestraat"/>
    <n v="2254"/>
    <x v="11"/>
    <x v="4"/>
    <x v="1"/>
  </r>
  <r>
    <x v="277"/>
    <s v="6341 Helmond n270 kasteel traverse kruising stationsstraat"/>
    <n v="2248"/>
    <x v="21"/>
    <x v="4"/>
    <x v="1"/>
  </r>
  <r>
    <x v="278"/>
    <s v="4307 Hoogeveen industrieweg thv huisnummer 45"/>
    <n v="2244"/>
    <x v="110"/>
    <x v="11"/>
    <x v="0"/>
  </r>
  <r>
    <x v="279"/>
    <s v="4603 Dronten n309 dronterweg thv kruising lisdoddeweg"/>
    <n v="2224"/>
    <x v="111"/>
    <x v="8"/>
    <x v="0"/>
  </r>
  <r>
    <x v="280"/>
    <s v="4105 Enschede gronausestraat kruising oostweg"/>
    <n v="2222"/>
    <x v="73"/>
    <x v="5"/>
    <x v="1"/>
  </r>
  <r>
    <x v="281"/>
    <s v="6334 's-Hertogenbosch zandzuigerstraat kruising nelson mandelalaan"/>
    <n v="2217"/>
    <x v="61"/>
    <x v="4"/>
    <x v="1"/>
  </r>
  <r>
    <x v="282"/>
    <s v="3009 Baarn drakenburgerweg thv perceel 41"/>
    <n v="2215"/>
    <x v="112"/>
    <x v="10"/>
    <x v="1"/>
  </r>
  <r>
    <x v="283"/>
    <s v="4617 Tynaarlo hogeweg thv huisnummer 13b"/>
    <n v="2202"/>
    <x v="84"/>
    <x v="11"/>
    <x v="0"/>
  </r>
  <r>
    <x v="284"/>
    <s v="3852 Rotterdam pres rooseveltweg kr pr alexanderln ri zevenkamp"/>
    <n v="2201"/>
    <x v="0"/>
    <x v="0"/>
    <x v="1"/>
  </r>
  <r>
    <x v="285"/>
    <s v="4604 Noordoostpolder n352 zuiderringweg thv kr neushoornweg"/>
    <n v="2197"/>
    <x v="95"/>
    <x v="8"/>
    <x v="0"/>
  </r>
  <r>
    <x v="286"/>
    <s v="3819 Utrecht graadt van roggenweg thv perceel 400"/>
    <n v="2178"/>
    <x v="36"/>
    <x v="10"/>
    <x v="1"/>
  </r>
  <r>
    <x v="287"/>
    <s v="3211 Amsterdam s112 wibautstraat kruising president steynstraat"/>
    <n v="2164"/>
    <x v="17"/>
    <x v="3"/>
    <x v="1"/>
  </r>
  <r>
    <x v="288"/>
    <s v="3636 De Bilt n234 nieuwe weteringseweg thv hmp 2.2"/>
    <n v="2163"/>
    <x v="113"/>
    <x v="10"/>
    <x v="1"/>
  </r>
  <r>
    <x v="289"/>
    <s v="4325 Westervoort Hamersestraat thv huisnummer 16A"/>
    <n v="2159"/>
    <x v="114"/>
    <x v="2"/>
    <x v="0"/>
  </r>
  <r>
    <x v="290"/>
    <s v="4649 Barneveld Hoofdstraat thv huisnummer 84"/>
    <n v="2150"/>
    <x v="55"/>
    <x v="2"/>
    <x v="0"/>
  </r>
  <r>
    <x v="291"/>
    <s v="6621 's-Gravenhage s100 koningin emmakade richting centrum"/>
    <n v="2146"/>
    <x v="2"/>
    <x v="0"/>
    <x v="1"/>
  </r>
  <r>
    <x v="292"/>
    <s v="3724 Leudal n273 napoleonsweg thv hmp 54.3"/>
    <n v="2142"/>
    <x v="26"/>
    <x v="7"/>
    <x v="1"/>
  </r>
  <r>
    <x v="293"/>
    <s v="3916 Deventer hanzeweg kruising snipperlingsdijk n344"/>
    <n v="2133"/>
    <x v="97"/>
    <x v="5"/>
    <x v="1"/>
  </r>
  <r>
    <x v="294"/>
    <s v="3311 Amsterdam s114 ijburglaan kruising zuiderzeeweg"/>
    <n v="2123"/>
    <x v="17"/>
    <x v="3"/>
    <x v="1"/>
  </r>
  <r>
    <x v="295"/>
    <s v="3608 Emmen kanaal a noordzijde thv kruising bies"/>
    <n v="2119"/>
    <x v="109"/>
    <x v="11"/>
    <x v="1"/>
  </r>
  <r>
    <x v="296"/>
    <s v="3061 Almere s103 veluwedreef kruising isadora duncanweg"/>
    <n v="2116"/>
    <x v="65"/>
    <x v="8"/>
    <x v="1"/>
  </r>
  <r>
    <x v="297"/>
    <s v="3886 Haarlemmermeer n200 haarlemmerweg kruising oranje nassaustraat"/>
    <n v="2113"/>
    <x v="68"/>
    <x v="3"/>
    <x v="1"/>
  </r>
  <r>
    <x v="298"/>
    <s v="4316 Delft buitenhofdreef thv perceel 266"/>
    <n v="2105"/>
    <x v="22"/>
    <x v="0"/>
    <x v="0"/>
  </r>
  <r>
    <x v="299"/>
    <s v="4018 Leusden randweg kruising groene zoom ri middenweg"/>
    <n v="2102"/>
    <x v="75"/>
    <x v="10"/>
    <x v="1"/>
  </r>
  <r>
    <x v="300"/>
    <s v="3452 Westland n211 wippolderlaan kr laan van wateringse veld ri delft"/>
    <n v="2090"/>
    <x v="39"/>
    <x v="0"/>
    <x v="1"/>
  </r>
  <r>
    <x v="301"/>
    <s v="6607 Dordrecht mijlweg kruising fietspad over a16 ri n217"/>
    <n v="2082"/>
    <x v="20"/>
    <x v="0"/>
    <x v="1"/>
  </r>
  <r>
    <x v="302"/>
    <s v="3122 Tilburg heikantlaan kruising telemannpad"/>
    <n v="2077"/>
    <x v="35"/>
    <x v="4"/>
    <x v="1"/>
  </r>
  <r>
    <x v="303"/>
    <s v="3652 Hilversum s-gravenlandseweg thv perceel 115"/>
    <n v="2077"/>
    <x v="31"/>
    <x v="3"/>
    <x v="1"/>
  </r>
  <r>
    <x v="304"/>
    <s v="3685 Hoeksche Waard n488 molendijk thv perceel 118"/>
    <n v="2076"/>
    <x v="70"/>
    <x v="0"/>
    <x v="1"/>
  </r>
  <r>
    <x v="305"/>
    <s v="6641 's-Gravenhage zoetermeerse rijweg kruising oude middenweg"/>
    <n v="2076"/>
    <x v="2"/>
    <x v="0"/>
    <x v="1"/>
  </r>
  <r>
    <x v="306"/>
    <s v="3068 Hilversum kamerlingh onnesweg thv oversteek schans"/>
    <n v="2058"/>
    <x v="31"/>
    <x v="3"/>
    <x v="1"/>
  </r>
  <r>
    <x v="307"/>
    <s v="3495 Tilburg ringbaan west kruising bredaseweg"/>
    <n v="2044"/>
    <x v="35"/>
    <x v="4"/>
    <x v="1"/>
  </r>
  <r>
    <x v="308"/>
    <s v="6601 Capelle aan den IJssel s109 capelseweg kruising george hintzenweg"/>
    <n v="2003"/>
    <x v="33"/>
    <x v="0"/>
    <x v="1"/>
  </r>
  <r>
    <x v="309"/>
    <s v="3634 Nijmegen van schuylenburgweg thv kruising zwanenveld"/>
    <n v="1985"/>
    <x v="63"/>
    <x v="2"/>
    <x v="1"/>
  </r>
  <r>
    <x v="310"/>
    <s v="6386 Laren Hilversumseweg thv perceel 23"/>
    <n v="1980"/>
    <x v="115"/>
    <x v="3"/>
    <x v="1"/>
  </r>
  <r>
    <x v="311"/>
    <s v="3331 Breda westerparklaan kruising weerschijnvlinder"/>
    <n v="1970"/>
    <x v="96"/>
    <x v="4"/>
    <x v="1"/>
  </r>
  <r>
    <x v="312"/>
    <s v="4638 Drimmelen crullaan thv patrijsflat"/>
    <n v="1968"/>
    <x v="116"/>
    <x v="4"/>
    <x v="0"/>
  </r>
  <r>
    <x v="313"/>
    <s v="3674 Noordwijk northgodreef thv w.h. van konijnenburgstraat"/>
    <n v="1966"/>
    <x v="15"/>
    <x v="0"/>
    <x v="1"/>
  </r>
  <r>
    <x v="314"/>
    <s v="6333 's-Hertogenbosch orthenseweg kruising vogelstraat"/>
    <n v="1959"/>
    <x v="61"/>
    <x v="4"/>
    <x v="1"/>
  </r>
  <r>
    <x v="315"/>
    <s v="6384 Nieuwegein Symfonielaan t.h.v. kruising Harmonielaan"/>
    <n v="1937"/>
    <x v="58"/>
    <x v="10"/>
    <x v="1"/>
  </r>
  <r>
    <x v="316"/>
    <s v="4332 Deventer Henry Dunantlaan thv huisnummer 18"/>
    <n v="1912"/>
    <x v="97"/>
    <x v="5"/>
    <x v="0"/>
  </r>
  <r>
    <x v="317"/>
    <s v="3553 Wierden n35 nijverdalsestraat kruising vossenbosweg"/>
    <n v="1904"/>
    <x v="117"/>
    <x v="5"/>
    <x v="1"/>
  </r>
  <r>
    <x v="318"/>
    <s v="4625 Bladel n284 rondweg thv huisnummer 12"/>
    <n v="1897"/>
    <x v="118"/>
    <x v="4"/>
    <x v="0"/>
  </r>
  <r>
    <x v="319"/>
    <s v="3711 Oisterwijk n65 rijksweg thv hmp 13.4 richting tilburg"/>
    <n v="1868"/>
    <x v="119"/>
    <x v="4"/>
    <x v="1"/>
  </r>
  <r>
    <x v="320"/>
    <s v="4609 Midden-Groningen n386 woldweg thv huisnummer 145a"/>
    <n v="1854"/>
    <x v="66"/>
    <x v="1"/>
    <x v="0"/>
  </r>
  <r>
    <x v="321"/>
    <s v="3721 Peel en Maas n273 napoleonsbaan zuid thv hmp 64.5"/>
    <n v="1849"/>
    <x v="120"/>
    <x v="7"/>
    <x v="1"/>
  </r>
  <r>
    <x v="322"/>
    <s v="6391 Wijdemeren Oud-Loosdrechtsedijk thv perceel 113F"/>
    <n v="1827"/>
    <x v="121"/>
    <x v="3"/>
    <x v="1"/>
  </r>
  <r>
    <x v="323"/>
    <s v="3887 Haarlemmermeer n200 haarlemmerweg kruising dubbele buurt"/>
    <n v="1802"/>
    <x v="68"/>
    <x v="3"/>
    <x v="1"/>
  </r>
  <r>
    <x v="324"/>
    <s v="4644 Capelle aan den IJssel Bermweg thv huisnummer 204"/>
    <n v="1802"/>
    <x v="33"/>
    <x v="0"/>
    <x v="0"/>
  </r>
  <r>
    <x v="325"/>
    <s v="3973 Vlaardingen Holysingel thv lichtmast 131"/>
    <n v="1793"/>
    <x v="122"/>
    <x v="0"/>
    <x v="0"/>
  </r>
  <r>
    <x v="326"/>
    <s v="3559 Rotterdam laan op zuid kruising 2e rosestraat"/>
    <n v="1791"/>
    <x v="0"/>
    <x v="0"/>
    <x v="1"/>
  </r>
  <r>
    <x v="327"/>
    <s v="3658 Wijdemeren oud-loosdrechtsedijk thv perceel 113f"/>
    <n v="1788"/>
    <x v="121"/>
    <x v="3"/>
    <x v="1"/>
  </r>
  <r>
    <x v="328"/>
    <s v="3865 Tholen n656 oud-vossemeersedijk thv hmp 3.9"/>
    <n v="1774"/>
    <x v="123"/>
    <x v="9"/>
    <x v="1"/>
  </r>
  <r>
    <x v="329"/>
    <s v="3118 Amersfoort stadsring kr sint andriesstraat thv lichtmast 900701"/>
    <n v="1773"/>
    <x v="124"/>
    <x v="10"/>
    <x v="1"/>
  </r>
  <r>
    <x v="330"/>
    <s v="4622 Hoeksche Waard n217 s gravendeelseweg thv hmp 24.9"/>
    <n v="1772"/>
    <x v="70"/>
    <x v="0"/>
    <x v="0"/>
  </r>
  <r>
    <x v="331"/>
    <s v="3840 Leidschendam-Voorburg prins bernhardlaan kruising sint martinuslaan"/>
    <n v="1759"/>
    <x v="79"/>
    <x v="0"/>
    <x v="1"/>
  </r>
  <r>
    <x v="332"/>
    <s v="4614 Groningen N360 Rijksweg thv huisnummer 129A"/>
    <n v="1751"/>
    <x v="5"/>
    <x v="1"/>
    <x v="0"/>
  </r>
  <r>
    <x v="333"/>
    <s v="3628 Ede molenstraat thv perceel 192"/>
    <n v="1748"/>
    <x v="14"/>
    <x v="2"/>
    <x v="1"/>
  </r>
  <r>
    <x v="334"/>
    <s v="3094 Zwolle n337 ijsselallee kruising reysigerweg"/>
    <n v="1746"/>
    <x v="43"/>
    <x v="5"/>
    <x v="1"/>
  </r>
  <r>
    <x v="335"/>
    <s v="6637 Nissewaard n218 groene kruisweg kruising hartelweg"/>
    <n v="1739"/>
    <x v="12"/>
    <x v="0"/>
    <x v="1"/>
  </r>
  <r>
    <x v="336"/>
    <s v="6638 Nissewaard N218 Groene Kruisweg kruising Malledijk"/>
    <n v="1737"/>
    <x v="12"/>
    <x v="0"/>
    <x v="1"/>
  </r>
  <r>
    <x v="337"/>
    <s v="3882 Putten n303 harderwijkerstraat thv hmp 14.7"/>
    <n v="1727"/>
    <x v="71"/>
    <x v="2"/>
    <x v="1"/>
  </r>
  <r>
    <x v="338"/>
    <s v="4600 Westerkwartier n388 woldweg thv zandumerklap"/>
    <n v="1722"/>
    <x v="102"/>
    <x v="1"/>
    <x v="0"/>
  </r>
  <r>
    <x v="339"/>
    <s v="6311 Eindhoven professor holstlaan kruising antoon coolenlaan"/>
    <n v="1721"/>
    <x v="11"/>
    <x v="4"/>
    <x v="1"/>
  </r>
  <r>
    <x v="340"/>
    <s v="3077 Zwolle n337 ijsselallee kruising nieuwe veerallee"/>
    <n v="1720"/>
    <x v="43"/>
    <x v="5"/>
    <x v="1"/>
  </r>
  <r>
    <x v="341"/>
    <s v="4021 Utrecht rubenslaan kruising adriaen van ostadelaan"/>
    <n v="1713"/>
    <x v="36"/>
    <x v="10"/>
    <x v="1"/>
  </r>
  <r>
    <x v="342"/>
    <s v="3333 Almere steigerdreef kruising de steiger richting noorderdreef"/>
    <n v="1706"/>
    <x v="65"/>
    <x v="8"/>
    <x v="1"/>
  </r>
  <r>
    <x v="343"/>
    <s v="3629 Ede n310 dorpsstraat thv perceel 225"/>
    <n v="1697"/>
    <x v="14"/>
    <x v="2"/>
    <x v="1"/>
  </r>
  <r>
    <x v="344"/>
    <s v="3492 Dordrecht laan der verenigde naties kruising toerit a16"/>
    <n v="1688"/>
    <x v="20"/>
    <x v="0"/>
    <x v="1"/>
  </r>
  <r>
    <x v="345"/>
    <s v="3319 Rotterdam s106 varkenoordseviaduct kruising olympiaweg"/>
    <n v="1686"/>
    <x v="0"/>
    <x v="0"/>
    <x v="1"/>
  </r>
  <r>
    <x v="346"/>
    <s v="6613 Dordrecht Laan der Verenigde Naties kruising Toerit A16"/>
    <n v="1684"/>
    <x v="20"/>
    <x v="0"/>
    <x v="1"/>
  </r>
  <r>
    <x v="347"/>
    <s v="3654 Laren hilversumseweg thv perceel 21"/>
    <n v="1661"/>
    <x v="115"/>
    <x v="3"/>
    <x v="1"/>
  </r>
  <r>
    <x v="348"/>
    <s v="3107 Arnhem nijmeegseweg kruising airborneplein b. heuvelink"/>
    <n v="1656"/>
    <x v="56"/>
    <x v="2"/>
    <x v="1"/>
  </r>
  <r>
    <x v="349"/>
    <s v="3256 Leiden willem de zwijgerlaan kruising ijsselmeerlaan"/>
    <n v="1652"/>
    <x v="74"/>
    <x v="0"/>
    <x v="1"/>
  </r>
  <r>
    <x v="350"/>
    <s v="3727 Heerlen molenberglaan thv perceel 96"/>
    <n v="1651"/>
    <x v="38"/>
    <x v="7"/>
    <x v="1"/>
  </r>
  <r>
    <x v="351"/>
    <s v="3197 Almere s101-n702 hogering kruising karperweg thv hmp 8,0"/>
    <n v="1650"/>
    <x v="65"/>
    <x v="8"/>
    <x v="1"/>
  </r>
  <r>
    <x v="352"/>
    <s v="3210 Amsterdam s102 basisweg kruising radarweg"/>
    <n v="1644"/>
    <x v="17"/>
    <x v="3"/>
    <x v="1"/>
  </r>
  <r>
    <x v="353"/>
    <s v="3420 Nijmegen n326 graafseweg richting grave kruising neerbosscheweg"/>
    <n v="1631"/>
    <x v="63"/>
    <x v="2"/>
    <x v="1"/>
  </r>
  <r>
    <x v="354"/>
    <s v="3706 Tilburg n65 rijksweg thv hmp 14.9 richting tilburg"/>
    <n v="1624"/>
    <x v="35"/>
    <x v="4"/>
    <x v="1"/>
  </r>
  <r>
    <x v="355"/>
    <s v="6366 Leusden Randweg kruising Groene Zoom richting Middenweg"/>
    <n v="1610"/>
    <x v="75"/>
    <x v="10"/>
    <x v="1"/>
  </r>
  <r>
    <x v="356"/>
    <s v="3109 Nijmegen n326 graafseweg kruising wolfskuilseweg"/>
    <n v="1608"/>
    <x v="63"/>
    <x v="2"/>
    <x v="1"/>
  </r>
  <r>
    <x v="357"/>
    <s v="4619 Zaanstad poelenburg thv lichtmast 062-05751"/>
    <n v="1608"/>
    <x v="29"/>
    <x v="3"/>
    <x v="0"/>
  </r>
  <r>
    <x v="358"/>
    <s v="6332 's-Hertogenbosch orthen kruising het wielsem"/>
    <n v="1598"/>
    <x v="61"/>
    <x v="4"/>
    <x v="1"/>
  </r>
  <r>
    <x v="359"/>
    <s v="3340 Roosendaal burg. freijterslaan kruising jan vermeerlaan richting centrum"/>
    <n v="1589"/>
    <x v="42"/>
    <x v="4"/>
    <x v="1"/>
  </r>
  <r>
    <x v="360"/>
    <s v="3552 Wierden n35 nijverdalsestraat kruising nottermorsweg"/>
    <n v="1588"/>
    <x v="117"/>
    <x v="5"/>
    <x v="1"/>
  </r>
  <r>
    <x v="361"/>
    <s v="3891 Breda backer en ruebweg kruising emerparklaan richting a16"/>
    <n v="1588"/>
    <x v="96"/>
    <x v="4"/>
    <x v="1"/>
  </r>
  <r>
    <x v="362"/>
    <s v="4100 Woerden hollandbaan kr waardsebaan ri molenvlietbaan"/>
    <n v="1577"/>
    <x v="88"/>
    <x v="10"/>
    <x v="1"/>
  </r>
  <r>
    <x v="363"/>
    <s v="3983 Rotterdam s114 westzeedijk thv 2e ijzerstraat"/>
    <n v="1544"/>
    <x v="0"/>
    <x v="0"/>
    <x v="0"/>
  </r>
  <r>
    <x v="364"/>
    <s v="3746 Nieuwegein symfonielaan t.h.v. kruising harmonielaan"/>
    <n v="1543"/>
    <x v="58"/>
    <x v="10"/>
    <x v="1"/>
  </r>
  <r>
    <x v="365"/>
    <s v="3010 Nijmegen nieuwe dukenburgseweg thv lichtmast nf012"/>
    <n v="1536"/>
    <x v="63"/>
    <x v="2"/>
    <x v="1"/>
  </r>
  <r>
    <x v="366"/>
    <s v="3663 Leidschendam-Voorburg parkweg thv weverslaan richting utrechtsebaan"/>
    <n v="1525"/>
    <x v="79"/>
    <x v="0"/>
    <x v="1"/>
  </r>
  <r>
    <x v="367"/>
    <s v="3231 Zoetermeer n206 zwaardslootseweg kruising filmlaan"/>
    <n v="1521"/>
    <x v="125"/>
    <x v="0"/>
    <x v="1"/>
  </r>
  <r>
    <x v="368"/>
    <s v="3811 Almelo n349 henriette roland holstln kruising kleine bunder"/>
    <n v="1516"/>
    <x v="60"/>
    <x v="5"/>
    <x v="1"/>
  </r>
  <r>
    <x v="369"/>
    <s v="3489 Dordrecht baanhoekweg kruising adjudant hp kosterstraat"/>
    <n v="1512"/>
    <x v="20"/>
    <x v="0"/>
    <x v="1"/>
  </r>
  <r>
    <x v="370"/>
    <s v="6684 Hilversum Kamerlingh Onnesweg thv oversteek Schans"/>
    <n v="1510"/>
    <x v="31"/>
    <x v="3"/>
    <x v="1"/>
  </r>
  <r>
    <x v="371"/>
    <s v="3271 Albrandswaard n492 groene kruisweg kruising dorpsdijk richting rotterdam"/>
    <n v="1495"/>
    <x v="69"/>
    <x v="0"/>
    <x v="1"/>
  </r>
  <r>
    <x v="372"/>
    <s v="3446 Rijswijk prinses beatrixlaan kruising wethouder brederodelaan"/>
    <n v="1482"/>
    <x v="126"/>
    <x v="0"/>
    <x v="1"/>
  </r>
  <r>
    <x v="373"/>
    <s v="3242 Alphen aan den Rijn eisenhowerlaan kruising horstenweg richting herenweg"/>
    <n v="1471"/>
    <x v="1"/>
    <x v="0"/>
    <x v="1"/>
  </r>
  <r>
    <x v="374"/>
    <s v="6319 Geldrop-Mierlo gijzenrooiseweg kruising aragorn richting zesgehuchten"/>
    <n v="1469"/>
    <x v="127"/>
    <x v="4"/>
    <x v="1"/>
  </r>
  <r>
    <x v="375"/>
    <s v="3911 Weert ringbaan-noord kruising laarderweg richting ring oost"/>
    <n v="1444"/>
    <x v="90"/>
    <x v="7"/>
    <x v="1"/>
  </r>
  <r>
    <x v="376"/>
    <s v="3673 Noordwijk herenweg thv perceel 149"/>
    <n v="1439"/>
    <x v="15"/>
    <x v="0"/>
    <x v="1"/>
  </r>
  <r>
    <x v="377"/>
    <s v="6325 's-Hertogenbosch bruistensingel kruising balkweg"/>
    <n v="1432"/>
    <x v="61"/>
    <x v="4"/>
    <x v="1"/>
  </r>
  <r>
    <x v="378"/>
    <s v="3712 Oisterwijk n65 rijksweg thv hmp 13.4 richting den bosch"/>
    <n v="1431"/>
    <x v="119"/>
    <x v="4"/>
    <x v="1"/>
  </r>
  <r>
    <x v="379"/>
    <s v="3879 Maastricht brusselseweg thv perceel 641"/>
    <n v="1379"/>
    <x v="37"/>
    <x v="7"/>
    <x v="1"/>
  </r>
  <r>
    <x v="380"/>
    <s v="3447 Rijswijk prinses beatrixlaan kruising admiraal helfrichsingel"/>
    <n v="1378"/>
    <x v="126"/>
    <x v="0"/>
    <x v="1"/>
  </r>
  <r>
    <x v="381"/>
    <s v="3656 Wijdemeren nieuw-loosdrechtsedijk thv perceel 192"/>
    <n v="1378"/>
    <x v="121"/>
    <x v="3"/>
    <x v="1"/>
  </r>
  <r>
    <x v="382"/>
    <s v="3883 Weert n280 roermondseweg thv hmp 1.7"/>
    <n v="1378"/>
    <x v="90"/>
    <x v="7"/>
    <x v="1"/>
  </r>
  <r>
    <x v="383"/>
    <s v="3020 Heemstede n201 cruquiusweg thv perceel 1"/>
    <n v="1373"/>
    <x v="104"/>
    <x v="3"/>
    <x v="1"/>
  </r>
  <r>
    <x v="384"/>
    <s v="6628 's-Gravenhage s200 segbroeklaan kruising goudenregenstraat"/>
    <n v="1372"/>
    <x v="2"/>
    <x v="0"/>
    <x v="1"/>
  </r>
  <r>
    <x v="385"/>
    <s v="6350 Geldrop-Mierlo mierloseweg kruising spoelstraat"/>
    <n v="1354"/>
    <x v="127"/>
    <x v="4"/>
    <x v="1"/>
  </r>
  <r>
    <x v="386"/>
    <s v="3412 Arnhem lange water kruising bethaniënstraat"/>
    <n v="1351"/>
    <x v="56"/>
    <x v="2"/>
    <x v="1"/>
  </r>
  <r>
    <x v="387"/>
    <s v="3470 Rotterdam stadhoudersweg kruising van aerssenlaan"/>
    <n v="1345"/>
    <x v="0"/>
    <x v="0"/>
    <x v="1"/>
  </r>
  <r>
    <x v="388"/>
    <s v="3534 Gulpen-Wittem n278 rijksweg kruising molenweg"/>
    <n v="1341"/>
    <x v="128"/>
    <x v="7"/>
    <x v="1"/>
  </r>
  <r>
    <x v="389"/>
    <s v="6392 Wijdemeren Oud-Loosdrechtsedijk thv perceel 46"/>
    <n v="1333"/>
    <x v="121"/>
    <x v="3"/>
    <x v="1"/>
  </r>
  <r>
    <x v="390"/>
    <s v="3570 Amstelveen legmeerdijk (n231) kruising provincialeweg (n201)"/>
    <n v="1329"/>
    <x v="129"/>
    <x v="3"/>
    <x v="1"/>
  </r>
  <r>
    <x v="391"/>
    <s v="3236 Alphen aan den Rijn albert schweitzerbrug kruising hoorn richting centrum"/>
    <n v="1319"/>
    <x v="1"/>
    <x v="0"/>
    <x v="1"/>
  </r>
  <r>
    <x v="392"/>
    <s v="4303 Vlaardingen holysingel t.h.v. lichtmast 116"/>
    <n v="1317"/>
    <x v="122"/>
    <x v="0"/>
    <x v="0"/>
  </r>
  <r>
    <x v="393"/>
    <s v="3469 Rotterdam bosdreef kruising boszoom"/>
    <n v="1307"/>
    <x v="0"/>
    <x v="0"/>
    <x v="1"/>
  </r>
  <r>
    <x v="394"/>
    <s v="4329 Amsterdam S100 Piet Heinkade thv lichtmast 121861"/>
    <n v="1307"/>
    <x v="17"/>
    <x v="3"/>
    <x v="0"/>
  </r>
  <r>
    <x v="395"/>
    <s v="6655 Westland n213 burgemeester elsenweg kruising middel broekweg ri poeldijk"/>
    <n v="1305"/>
    <x v="39"/>
    <x v="0"/>
    <x v="1"/>
  </r>
  <r>
    <x v="396"/>
    <s v="4322 De Bilt soestdijkseweg noord nabij kruising van ostadelaan"/>
    <n v="1301"/>
    <x v="113"/>
    <x v="10"/>
    <x v="0"/>
  </r>
  <r>
    <x v="397"/>
    <s v="3411 Arnhem lange water kruising lange wal"/>
    <n v="1300"/>
    <x v="56"/>
    <x v="2"/>
    <x v="1"/>
  </r>
  <r>
    <x v="398"/>
    <s v="3187 Maastricht n278 akersteenweg kruising burg. kessensingel richting centrum"/>
    <n v="1293"/>
    <x v="37"/>
    <x v="7"/>
    <x v="1"/>
  </r>
  <r>
    <x v="399"/>
    <s v="3108 Arnhem batavierenweg kruising burgemeester matsersingel"/>
    <n v="1292"/>
    <x v="56"/>
    <x v="2"/>
    <x v="1"/>
  </r>
  <r>
    <x v="400"/>
    <s v="3346 Haarlemmermeer van heuven goedhartlaan kruising asserweg"/>
    <n v="1291"/>
    <x v="68"/>
    <x v="3"/>
    <x v="1"/>
  </r>
  <r>
    <x v="401"/>
    <s v="3931 Rotterdam s107 a. v. rijckevorselweg kr burg. oudlaan"/>
    <n v="1288"/>
    <x v="0"/>
    <x v="0"/>
    <x v="1"/>
  </r>
  <r>
    <x v="402"/>
    <s v="3038 Almere s103 veluwedreef kruising hagevoortdreef"/>
    <n v="1287"/>
    <x v="65"/>
    <x v="8"/>
    <x v="1"/>
  </r>
  <r>
    <x v="403"/>
    <s v="4653 Achtkarspelen Uterwei thv huisnr 8"/>
    <n v="1284"/>
    <x v="130"/>
    <x v="6"/>
    <x v="0"/>
  </r>
  <r>
    <x v="404"/>
    <s v="3261 Rotterdam s100 vasteland kruising westersingel"/>
    <n v="1254"/>
    <x v="0"/>
    <x v="0"/>
    <x v="1"/>
  </r>
  <r>
    <x v="405"/>
    <s v="3728 Kerkrade drievogelstraat thv perceel 83"/>
    <n v="1254"/>
    <x v="131"/>
    <x v="7"/>
    <x v="1"/>
  </r>
  <r>
    <x v="406"/>
    <s v="3240 Alphen aan den Rijn eisenhowerlaan kruising het oude ambacht richting centrum"/>
    <n v="1244"/>
    <x v="1"/>
    <x v="0"/>
    <x v="1"/>
  </r>
  <r>
    <x v="407"/>
    <s v="4305 Utrecht vleutensebaan thv lichtmast 69"/>
    <n v="1244"/>
    <x v="36"/>
    <x v="10"/>
    <x v="0"/>
  </r>
  <r>
    <x v="408"/>
    <s v="6362 Amersfoort Stadsring kr Sint Andriesstraat thv huisnummer 179"/>
    <n v="1237"/>
    <x v="124"/>
    <x v="10"/>
    <x v="1"/>
  </r>
  <r>
    <x v="409"/>
    <s v="3657 Wijdemeren oud-loosdrechtsedijk thv perceel 46"/>
    <n v="1236"/>
    <x v="121"/>
    <x v="3"/>
    <x v="1"/>
  </r>
  <r>
    <x v="410"/>
    <s v="3696 Hoeksche Waard molendijk thv perceel 30"/>
    <n v="1235"/>
    <x v="70"/>
    <x v="0"/>
    <x v="1"/>
  </r>
  <r>
    <x v="411"/>
    <s v="4335 Amsterdam Zuiderzeeweg thv afslag P+R Zeeburg 2"/>
    <n v="1231"/>
    <x v="17"/>
    <x v="3"/>
    <x v="0"/>
  </r>
  <r>
    <x v="412"/>
    <s v="6626 's-Gravenhage s102 raamweg kruising laan copes van cattenburch"/>
    <n v="1228"/>
    <x v="2"/>
    <x v="0"/>
    <x v="1"/>
  </r>
  <r>
    <x v="413"/>
    <s v="3884 Nijmegen n326 graafseweg kruising campusbaan"/>
    <n v="1224"/>
    <x v="63"/>
    <x v="2"/>
    <x v="1"/>
  </r>
  <r>
    <x v="414"/>
    <s v="3739 Heerlen N281 Provinciale weg thv hmp 27.2"/>
    <n v="1210"/>
    <x v="38"/>
    <x v="7"/>
    <x v="1"/>
  </r>
  <r>
    <x v="415"/>
    <s v="6346 Gemert-Bakel n607 bakelsebrug thv hmp 2.0"/>
    <n v="1208"/>
    <x v="41"/>
    <x v="4"/>
    <x v="1"/>
  </r>
  <r>
    <x v="416"/>
    <s v="3745 Hoeksche Waard rustenburgstraat thv perceel 11"/>
    <n v="1187"/>
    <x v="70"/>
    <x v="0"/>
    <x v="1"/>
  </r>
  <r>
    <x v="417"/>
    <s v="6620 's-Gravenhage van alkemadelaan kruising ruychrocklaan"/>
    <n v="1178"/>
    <x v="2"/>
    <x v="0"/>
    <x v="1"/>
  </r>
  <r>
    <x v="418"/>
    <s v="6324 's-Hertogenbosch bruistensingel kruising de harendonkweg"/>
    <n v="1171"/>
    <x v="61"/>
    <x v="4"/>
    <x v="1"/>
  </r>
  <r>
    <x v="419"/>
    <s v="6365 Baarn Drakenburgerweg thv perceel 41"/>
    <n v="1157"/>
    <x v="112"/>
    <x v="10"/>
    <x v="1"/>
  </r>
  <r>
    <x v="420"/>
    <s v="3740 Heerlen N281 Provinciale weg thv hmp 23.6"/>
    <n v="1149"/>
    <x v="38"/>
    <x v="7"/>
    <x v="1"/>
  </r>
  <r>
    <x v="421"/>
    <s v="3982 's-Gravenhage S105 Erasmusweg thv fietsoversteek Menno Ter Braakstraat"/>
    <n v="1145"/>
    <x v="2"/>
    <x v="0"/>
    <x v="0"/>
  </r>
  <r>
    <x v="422"/>
    <s v="3095 Zwolle n337 ijsselallee kruising hanzelaan"/>
    <n v="1138"/>
    <x v="43"/>
    <x v="5"/>
    <x v="1"/>
  </r>
  <r>
    <x v="423"/>
    <s v="4607 Roermond venloseweg thv huisnummer 37"/>
    <n v="1130"/>
    <x v="132"/>
    <x v="7"/>
    <x v="0"/>
  </r>
  <r>
    <x v="424"/>
    <s v="6657 Hoeksche Waard N217 kruising Toerit A29 Zierikzee"/>
    <n v="1119"/>
    <x v="70"/>
    <x v="0"/>
    <x v="1"/>
  </r>
  <r>
    <x v="425"/>
    <s v="6719 Alkmaar N9 Steve Bikoweg kruising Huiswaarderweg"/>
    <n v="1104"/>
    <x v="49"/>
    <x v="3"/>
    <x v="1"/>
  </r>
  <r>
    <x v="426"/>
    <s v="3169 Helmond n270 deurneseweg kruising deltaweg"/>
    <n v="1103"/>
    <x v="21"/>
    <x v="4"/>
    <x v="1"/>
  </r>
  <r>
    <x v="427"/>
    <s v="4631 Emmen vaart noordzijde t.h.v. huisnummer 138"/>
    <n v="1103"/>
    <x v="109"/>
    <x v="11"/>
    <x v="0"/>
  </r>
  <r>
    <x v="428"/>
    <s v="3526 Venlo n271 provincialeweg kruising kaldenkerkerweg richting roermond"/>
    <n v="1101"/>
    <x v="27"/>
    <x v="7"/>
    <x v="1"/>
  </r>
  <r>
    <x v="429"/>
    <s v="4315 Achtkarspelen n355 thv kruising friesestraatweg"/>
    <n v="1099"/>
    <x v="130"/>
    <x v="6"/>
    <x v="0"/>
  </r>
  <r>
    <x v="430"/>
    <s v="3269 Albrandswaard n492 groene kruisweg kruising zwaardijk thv hmp 4,9"/>
    <n v="1095"/>
    <x v="69"/>
    <x v="0"/>
    <x v="1"/>
  </r>
  <r>
    <x v="431"/>
    <s v="3542 Zeewolde n305 gooiseweg kruising larserweg thv hmp 18,2"/>
    <n v="1095"/>
    <x v="81"/>
    <x v="8"/>
    <x v="1"/>
  </r>
  <r>
    <x v="432"/>
    <s v="3908 Haarlem prins bernhardlaan kruising n205 schipholweg"/>
    <n v="1093"/>
    <x v="57"/>
    <x v="3"/>
    <x v="1"/>
  </r>
  <r>
    <x v="433"/>
    <s v="3198 Almere s101-n702 hogering kruising karperweg thv hmp 8,1"/>
    <n v="1085"/>
    <x v="65"/>
    <x v="8"/>
    <x v="1"/>
  </r>
  <r>
    <x v="434"/>
    <s v="4654 Enschede Noord Esmarkerrondweg nabij kruising Sleutelbloemweg"/>
    <n v="1085"/>
    <x v="73"/>
    <x v="5"/>
    <x v="0"/>
  </r>
  <r>
    <x v="435"/>
    <s v="3175 Nuenen ca Smits van Oyenlaan kruising Vincent van Goghstraat"/>
    <n v="1067"/>
    <x v="133"/>
    <x v="4"/>
    <x v="1"/>
  </r>
  <r>
    <x v="436"/>
    <s v="3128 's-Hertogenbosch vlijmenseweg kruising oude vlijmenseweg"/>
    <n v="1064"/>
    <x v="61"/>
    <x v="4"/>
    <x v="1"/>
  </r>
  <r>
    <x v="437"/>
    <s v="6610 Dordrecht provincialeweg kruising toerit n3 randweg"/>
    <n v="1061"/>
    <x v="20"/>
    <x v="0"/>
    <x v="1"/>
  </r>
  <r>
    <x v="438"/>
    <s v="3732 Nijkerk vetkamp thv perceel 70"/>
    <n v="1050"/>
    <x v="106"/>
    <x v="2"/>
    <x v="1"/>
  </r>
  <r>
    <x v="439"/>
    <s v="6368 Soest Stadhouderslaan thv perceel 92"/>
    <n v="1049"/>
    <x v="76"/>
    <x v="10"/>
    <x v="1"/>
  </r>
  <r>
    <x v="440"/>
    <s v="6679 Hilversum s-Gravenlandseweg thv perceel 115"/>
    <n v="1047"/>
    <x v="31"/>
    <x v="3"/>
    <x v="1"/>
  </r>
  <r>
    <x v="441"/>
    <s v="3345 Haarlemmermeer van heuven goedhartlaan kruising altenburg"/>
    <n v="1044"/>
    <x v="68"/>
    <x v="3"/>
    <x v="1"/>
  </r>
  <r>
    <x v="442"/>
    <s v="6302 Eindhoven boschdijk kruising spaaihoefweg"/>
    <n v="1038"/>
    <x v="11"/>
    <x v="4"/>
    <x v="1"/>
  </r>
  <r>
    <x v="443"/>
    <s v="3556 Arnhem burgemeester matsersingel kruising groningensingel"/>
    <n v="1012"/>
    <x v="56"/>
    <x v="2"/>
    <x v="1"/>
  </r>
  <r>
    <x v="444"/>
    <s v="3972 Bloemendaal n208 rijksstraatweg thv huisnummer 89"/>
    <n v="1009"/>
    <x v="134"/>
    <x v="3"/>
    <x v="0"/>
  </r>
  <r>
    <x v="445"/>
    <s v="3405 Groningen n370 friesestraatweg kruising pleiadenlaan"/>
    <n v="1007"/>
    <x v="5"/>
    <x v="1"/>
    <x v="1"/>
  </r>
  <r>
    <x v="446"/>
    <s v="3709 Boxtel bosscheweg thv perceel 74"/>
    <n v="1002"/>
    <x v="72"/>
    <x v="4"/>
    <x v="1"/>
  </r>
  <r>
    <x v="447"/>
    <s v="3985 Amsterdam S105 Burgemeester Röellstraat thv afslag_x000a_ Burgemeester Cramergracht"/>
    <n v="1000"/>
    <x v="17"/>
    <x v="3"/>
    <x v="0"/>
  </r>
  <r>
    <x v="448"/>
    <s v="4327 Achtkarspelen N369 Landyk thv Skieppedrifte"/>
    <n v="995"/>
    <x v="130"/>
    <x v="6"/>
    <x v="0"/>
  </r>
  <r>
    <x v="449"/>
    <s v="3315 Enschede zuiderval kruising wethouder beversstraat"/>
    <n v="988"/>
    <x v="73"/>
    <x v="5"/>
    <x v="1"/>
  </r>
  <r>
    <x v="450"/>
    <s v="3664 Leidschendam-Voorburg parkweg thv weverslaan richting leidschendam"/>
    <n v="987"/>
    <x v="79"/>
    <x v="0"/>
    <x v="1"/>
  </r>
  <r>
    <x v="451"/>
    <s v="3491 Dordrecht mijlweg kruising fietspad over a16 ri zwijndrecht"/>
    <n v="981"/>
    <x v="20"/>
    <x v="0"/>
    <x v="1"/>
  </r>
  <r>
    <x v="452"/>
    <s v="3744 Beekdaelen n582 kerkweg thv perceel 71"/>
    <n v="976"/>
    <x v="135"/>
    <x v="7"/>
    <x v="1"/>
  </r>
  <r>
    <x v="453"/>
    <s v="3318 Nijmegen neerbosscheweg kruising graafseweg richting a73"/>
    <n v="969"/>
    <x v="63"/>
    <x v="2"/>
    <x v="1"/>
  </r>
  <r>
    <x v="454"/>
    <s v="4633 Rotterdam jacques dutilhweg t.h.v. huisnummer 185"/>
    <n v="966"/>
    <x v="0"/>
    <x v="0"/>
    <x v="0"/>
  </r>
  <r>
    <x v="455"/>
    <s v="3651 Hilversum johannes geradtsweg thv perceel 159"/>
    <n v="964"/>
    <x v="31"/>
    <x v="3"/>
    <x v="1"/>
  </r>
  <r>
    <x v="456"/>
    <s v="3206 Haarlem n208 westelijke randweg kruising zijlweg richting heemstede"/>
    <n v="962"/>
    <x v="57"/>
    <x v="3"/>
    <x v="1"/>
  </r>
  <r>
    <x v="457"/>
    <s v="3011 Nijmegen n326 graafseweg kruising groenestraat"/>
    <n v="961"/>
    <x v="63"/>
    <x v="2"/>
    <x v="1"/>
  </r>
  <r>
    <x v="458"/>
    <s v="3321 Goeree-Overflakkee n59 rijksweg kruising n215 tonisseweg ri zierikzee"/>
    <n v="957"/>
    <x v="7"/>
    <x v="0"/>
    <x v="1"/>
  </r>
  <r>
    <x v="459"/>
    <s v="3493 Vlissingen n661 nieuwe vlissingseweg kruising nieuwe zuidbeekseweg"/>
    <n v="954"/>
    <x v="64"/>
    <x v="9"/>
    <x v="1"/>
  </r>
  <r>
    <x v="460"/>
    <s v="3639 Den Helder lange vliet thv perceel 8"/>
    <n v="953"/>
    <x v="136"/>
    <x v="3"/>
    <x v="1"/>
  </r>
  <r>
    <x v="461"/>
    <s v="3868 Goes a256 deltaweg kruising s-heer hendrikskinderendijk"/>
    <n v="953"/>
    <x v="137"/>
    <x v="9"/>
    <x v="1"/>
  </r>
  <r>
    <x v="462"/>
    <s v="3692 Hoeksche Waard rijksstraatweg thv perceel 53"/>
    <n v="938"/>
    <x v="70"/>
    <x v="0"/>
    <x v="1"/>
  </r>
  <r>
    <x v="463"/>
    <s v="4615 Lelystad larserdreef thv kruising delfland"/>
    <n v="936"/>
    <x v="28"/>
    <x v="8"/>
    <x v="0"/>
  </r>
  <r>
    <x v="464"/>
    <s v="4334 Harderwijk Langstraat thv huisnummer 117"/>
    <n v="935"/>
    <x v="45"/>
    <x v="2"/>
    <x v="0"/>
  </r>
  <r>
    <x v="465"/>
    <s v="3208 Haarlem n208 westelijke randweg kruising zijlweg richting ijmuiden"/>
    <n v="922"/>
    <x v="57"/>
    <x v="3"/>
    <x v="1"/>
  </r>
  <r>
    <x v="466"/>
    <s v="3563 De Ronde Venen n201 provincialeweg kruising veenweg"/>
    <n v="918"/>
    <x v="138"/>
    <x v="10"/>
    <x v="1"/>
  </r>
  <r>
    <x v="467"/>
    <s v="3129 's-Hertogenbosch vlijmenseweg kruising deutersestraat"/>
    <n v="917"/>
    <x v="61"/>
    <x v="4"/>
    <x v="1"/>
  </r>
  <r>
    <x v="468"/>
    <s v="3645 Haarlemmermeer aalsmeerderdijk thv perceel 476"/>
    <n v="917"/>
    <x v="68"/>
    <x v="3"/>
    <x v="1"/>
  </r>
  <r>
    <x v="469"/>
    <s v="4620 Stein steinderweg thv huisnummer 35"/>
    <n v="903"/>
    <x v="139"/>
    <x v="7"/>
    <x v="0"/>
  </r>
  <r>
    <x v="470"/>
    <s v="3252 Leiden n206 churchilllaan kruising telderskade"/>
    <n v="901"/>
    <x v="74"/>
    <x v="0"/>
    <x v="1"/>
  </r>
  <r>
    <x v="471"/>
    <s v="3285 Nissewaard n218 groene kruisweg kruising verlengde verdouwenhoeck"/>
    <n v="896"/>
    <x v="12"/>
    <x v="0"/>
    <x v="1"/>
  </r>
  <r>
    <x v="472"/>
    <s v="3007 Weert n292 maaseikerweg thv hmp 4.5"/>
    <n v="894"/>
    <x v="90"/>
    <x v="7"/>
    <x v="1"/>
  </r>
  <r>
    <x v="473"/>
    <s v="3082 Breda crogtdijk kruising terheijdenseweg"/>
    <n v="891"/>
    <x v="96"/>
    <x v="4"/>
    <x v="1"/>
  </r>
  <r>
    <x v="474"/>
    <s v="3404 Groningen n370 friesestraatweg kruising siersteenlaan"/>
    <n v="886"/>
    <x v="5"/>
    <x v="1"/>
    <x v="1"/>
  </r>
  <r>
    <x v="475"/>
    <s v="3914 Arnhem n224 amsterdamseweg kruising schelmseweg"/>
    <n v="876"/>
    <x v="56"/>
    <x v="2"/>
    <x v="1"/>
  </r>
  <r>
    <x v="476"/>
    <s v="3432 Haarlem n208 delftlaan kruising orionweg"/>
    <n v="867"/>
    <x v="57"/>
    <x v="3"/>
    <x v="1"/>
  </r>
  <r>
    <x v="477"/>
    <s v="6308 Eindhoven huizingalaan kruising fakkellaan"/>
    <n v="866"/>
    <x v="11"/>
    <x v="4"/>
    <x v="1"/>
  </r>
  <r>
    <x v="478"/>
    <s v="6388 Woerden Hollandbaan kruising Waardsebaan richting Molenvlietbaan"/>
    <n v="863"/>
    <x v="88"/>
    <x v="10"/>
    <x v="1"/>
  </r>
  <r>
    <x v="479"/>
    <s v="6396 Stichtse Vecht N201 Provincialeweg kruising Loenenseweg"/>
    <n v="859"/>
    <x v="34"/>
    <x v="10"/>
    <x v="1"/>
  </r>
  <r>
    <x v="480"/>
    <s v="3414 Arnhem velperbuitensingel kruising steenstraat"/>
    <n v="857"/>
    <x v="56"/>
    <x v="2"/>
    <x v="1"/>
  </r>
  <r>
    <x v="481"/>
    <s v="3669 Lisse kanaalstraat thv perceel 250"/>
    <n v="857"/>
    <x v="105"/>
    <x v="0"/>
    <x v="1"/>
  </r>
  <r>
    <x v="482"/>
    <s v="3341 Roosendaal burg. freijterslaan kruising jan vermeerlaan richting a17"/>
    <n v="856"/>
    <x v="42"/>
    <x v="4"/>
    <x v="1"/>
  </r>
  <r>
    <x v="483"/>
    <s v="3642 Haarlemmermeer lijnderdijk thv perceel 216"/>
    <n v="856"/>
    <x v="68"/>
    <x v="3"/>
    <x v="1"/>
  </r>
  <r>
    <x v="484"/>
    <s v="3653 Huizen naarderstraat thv perceel 200"/>
    <n v="854"/>
    <x v="140"/>
    <x v="3"/>
    <x v="1"/>
  </r>
  <r>
    <x v="485"/>
    <s v="3988 Bergen op Zoom randweg west thv kruising halsterseweg"/>
    <n v="854"/>
    <x v="141"/>
    <x v="4"/>
    <x v="0"/>
  </r>
  <r>
    <x v="486"/>
    <s v="6718 Alkmaar N9 Martin Luther Kingweg kruising Huiswaarderweg"/>
    <n v="850"/>
    <x v="49"/>
    <x v="3"/>
    <x v="1"/>
  </r>
  <r>
    <x v="487"/>
    <s v="3679 Ridderkerk rijksstraatweg thv perceel 242"/>
    <n v="843"/>
    <x v="99"/>
    <x v="0"/>
    <x v="1"/>
  </r>
  <r>
    <x v="488"/>
    <s v="3648 Haarlemmermeer hillegommerdijk thv kruising spieringweg"/>
    <n v="841"/>
    <x v="68"/>
    <x v="3"/>
    <x v="1"/>
  </r>
  <r>
    <x v="489"/>
    <s v="3551 Nijmegen n326 oranjesingel kruising van schevichavenstraat"/>
    <n v="839"/>
    <x v="63"/>
    <x v="2"/>
    <x v="1"/>
  </r>
  <r>
    <x v="490"/>
    <s v="3050 Ede keesomstraat kruising galvanistraat"/>
    <n v="832"/>
    <x v="14"/>
    <x v="2"/>
    <x v="1"/>
  </r>
  <r>
    <x v="491"/>
    <s v="3455 Alphen aan den Rijn eisenhowerlaan kruising bruins slotsingel richting centrum"/>
    <n v="821"/>
    <x v="1"/>
    <x v="0"/>
    <x v="1"/>
  </r>
  <r>
    <x v="492"/>
    <s v="6630 Papendrecht burgemeester keijzerweg kruising platanenlaan"/>
    <n v="818"/>
    <x v="4"/>
    <x v="0"/>
    <x v="1"/>
  </r>
  <r>
    <x v="493"/>
    <s v="6317 Geldrop-Mierlo gijzenrooiseweg kruising rielsedijk"/>
    <n v="817"/>
    <x v="127"/>
    <x v="4"/>
    <x v="1"/>
  </r>
  <r>
    <x v="494"/>
    <s v="3500 's-Hertogenbosch orthenseweg kruising citadellaan"/>
    <n v="809"/>
    <x v="61"/>
    <x v="4"/>
    <x v="1"/>
  </r>
  <r>
    <x v="495"/>
    <s v="3454 Alphen aan den Rijn eisenhowerlaan kruising bruins slotsingel ri ring (west)"/>
    <n v="807"/>
    <x v="1"/>
    <x v="0"/>
    <x v="1"/>
  </r>
  <r>
    <x v="496"/>
    <s v="6632 Albrandswaard n492 groene kruisweg kruising rivierweg richting a15"/>
    <n v="778"/>
    <x v="69"/>
    <x v="0"/>
    <x v="1"/>
  </r>
  <r>
    <x v="497"/>
    <s v="4336 Westerwolde N364 Westerstraat thv huisnummer 158"/>
    <n v="776"/>
    <x v="142"/>
    <x v="1"/>
    <x v="0"/>
  </r>
  <r>
    <x v="498"/>
    <s v="3418 Nijmegen neerbosscheweg kruising graafseweg"/>
    <n v="768"/>
    <x v="63"/>
    <x v="2"/>
    <x v="1"/>
  </r>
  <r>
    <x v="499"/>
    <s v="3725 Nederweert n275 venloseweg thv hmp 27.3"/>
    <n v="768"/>
    <x v="86"/>
    <x v="7"/>
    <x v="1"/>
  </r>
  <r>
    <x v="500"/>
    <s v="3889 Leiden n206 churchilllaan kruising cornelis schuytlaan"/>
    <n v="761"/>
    <x v="74"/>
    <x v="0"/>
    <x v="1"/>
  </r>
  <r>
    <x v="501"/>
    <s v="3116 Amersfoort ringweg koppel kruising kattenbroekerweg"/>
    <n v="760"/>
    <x v="124"/>
    <x v="10"/>
    <x v="1"/>
  </r>
  <r>
    <x v="502"/>
    <s v="6328 's-Hertogenbosch bruistensingel kruising hervensebaan"/>
    <n v="759"/>
    <x v="61"/>
    <x v="4"/>
    <x v="1"/>
  </r>
  <r>
    <x v="503"/>
    <s v="3538 Sittard-Geleen n294 urmonderbaan kruising veldweg"/>
    <n v="753"/>
    <x v="53"/>
    <x v="7"/>
    <x v="1"/>
  </r>
  <r>
    <x v="504"/>
    <s v="3747 Haarlemmermeer bennebroekerdijk thv perceel 29"/>
    <n v="750"/>
    <x v="68"/>
    <x v="3"/>
    <x v="1"/>
  </r>
  <r>
    <x v="505"/>
    <s v="3441 's-Gravenhage zoetermeerse rijweg kruising oude middenweg"/>
    <n v="748"/>
    <x v="2"/>
    <x v="0"/>
    <x v="1"/>
  </r>
  <r>
    <x v="506"/>
    <s v="3417 Nijmegen n326 graafseweg kruising neerbosscheweg richting centrum"/>
    <n v="735"/>
    <x v="63"/>
    <x v="2"/>
    <x v="1"/>
  </r>
  <r>
    <x v="507"/>
    <s v="3276 Rotterdam n492 groene kruisweg kruising koddeweg richting spijkenisse"/>
    <n v="723"/>
    <x v="0"/>
    <x v="0"/>
    <x v="1"/>
  </r>
  <r>
    <x v="508"/>
    <s v="3486 Dordrecht mijlweg kruising fietspad over a16 ri n217"/>
    <n v="723"/>
    <x v="20"/>
    <x v="0"/>
    <x v="1"/>
  </r>
  <r>
    <x v="509"/>
    <s v="6624 's-Gravenhage s100 vaillantlaan kruising hoefkade ri schildersbuurt"/>
    <n v="722"/>
    <x v="2"/>
    <x v="0"/>
    <x v="1"/>
  </r>
  <r>
    <x v="510"/>
    <s v="6316 Eindhoven hugo van der goeslaan kruising geldropseweg"/>
    <n v="721"/>
    <x v="11"/>
    <x v="4"/>
    <x v="1"/>
  </r>
  <r>
    <x v="511"/>
    <s v="3268 Albrandswaard n492 groene kruisweg kruising kerkachterweg"/>
    <n v="711"/>
    <x v="69"/>
    <x v="0"/>
    <x v="1"/>
  </r>
  <r>
    <x v="512"/>
    <s v="3539 Sittard-Geleen n294 urmonderbaan kruising burgemeester lemmenstraat"/>
    <n v="706"/>
    <x v="53"/>
    <x v="7"/>
    <x v="1"/>
  </r>
  <r>
    <x v="513"/>
    <s v="6634 Albrandswaard n492 groene kruisweg kruising schroeder van de kolklaan"/>
    <n v="693"/>
    <x v="69"/>
    <x v="0"/>
    <x v="1"/>
  </r>
  <r>
    <x v="514"/>
    <s v="4006 Horst aan de Maas tienrayseweg thv perceel 18"/>
    <n v="683"/>
    <x v="143"/>
    <x v="7"/>
    <x v="1"/>
  </r>
  <r>
    <x v="515"/>
    <s v="4026 Enschede gronausestraat kruising euregioweg"/>
    <n v="676"/>
    <x v="73"/>
    <x v="5"/>
    <x v="1"/>
  </r>
  <r>
    <x v="516"/>
    <s v="3228 Rijswijk schaapweg kruising sammersweg"/>
    <n v="669"/>
    <x v="126"/>
    <x v="0"/>
    <x v="1"/>
  </r>
  <r>
    <x v="517"/>
    <s v="3416 Zevenaar ringbaan-noord kruising lentemorgen"/>
    <n v="660"/>
    <x v="144"/>
    <x v="2"/>
    <x v="1"/>
  </r>
  <r>
    <x v="518"/>
    <s v="3694 Hoeksche Waard mookhoek thv perceel 111"/>
    <n v="648"/>
    <x v="70"/>
    <x v="0"/>
    <x v="1"/>
  </r>
  <r>
    <x v="519"/>
    <s v="6349 Geldrop-Mierlo mierloseweg kruising dwarsstraat"/>
    <n v="647"/>
    <x v="127"/>
    <x v="4"/>
    <x v="1"/>
  </r>
  <r>
    <x v="520"/>
    <s v="6712 Haarlemmermeer N232 Schipholweg thv hmp 21.8"/>
    <n v="629"/>
    <x v="68"/>
    <x v="3"/>
    <x v="1"/>
  </r>
  <r>
    <x v="521"/>
    <s v="3202 Haarlem n208 delftlaan kruising pim mulierlaan"/>
    <n v="628"/>
    <x v="57"/>
    <x v="3"/>
    <x v="1"/>
  </r>
  <r>
    <x v="522"/>
    <s v="3494 Tilburg n282 bredaseweg kruising zwartvenseweg"/>
    <n v="622"/>
    <x v="35"/>
    <x v="4"/>
    <x v="1"/>
  </r>
  <r>
    <x v="523"/>
    <s v="3851 Rotterdam pres rooseveltweg kr pr alexanderln ri ommoord"/>
    <n v="619"/>
    <x v="0"/>
    <x v="0"/>
    <x v="1"/>
  </r>
  <r>
    <x v="524"/>
    <s v="3275 Rotterdam n492 groene kruisweg kruising koddeweg richting rotterdam"/>
    <n v="618"/>
    <x v="0"/>
    <x v="0"/>
    <x v="1"/>
  </r>
  <r>
    <x v="525"/>
    <s v="3650 Hilversum johannes geradtsweg thv perceel 128"/>
    <n v="617"/>
    <x v="31"/>
    <x v="3"/>
    <x v="1"/>
  </r>
  <r>
    <x v="526"/>
    <s v="3558 Noordenveld n372 westerweg kruising roderweg"/>
    <n v="606"/>
    <x v="107"/>
    <x v="11"/>
    <x v="1"/>
  </r>
  <r>
    <x v="527"/>
    <s v="6348 Helmond heeklaan kruising kanaaldijk zuid-west"/>
    <n v="605"/>
    <x v="21"/>
    <x v="4"/>
    <x v="1"/>
  </r>
  <r>
    <x v="528"/>
    <s v="3892 Breda backer en ruebweg kruising westerparkln ri hoge vucht"/>
    <n v="604"/>
    <x v="96"/>
    <x v="4"/>
    <x v="1"/>
  </r>
  <r>
    <x v="529"/>
    <s v="6676 Den Helder Lange Vliet thv perceel 8"/>
    <n v="590"/>
    <x v="136"/>
    <x v="3"/>
    <x v="1"/>
  </r>
  <r>
    <x v="530"/>
    <s v="3828 Purmerend gorslaan kruising linneauslaan"/>
    <n v="588"/>
    <x v="10"/>
    <x v="3"/>
    <x v="1"/>
  </r>
  <r>
    <x v="531"/>
    <s v="3643 Haarlemmermeer hillegommerdijk thv perceel 88"/>
    <n v="582"/>
    <x v="68"/>
    <x v="3"/>
    <x v="1"/>
  </r>
  <r>
    <x v="532"/>
    <s v="3975 Alkmaar vondelstraat thv lichtmast 12"/>
    <n v="582"/>
    <x v="49"/>
    <x v="3"/>
    <x v="0"/>
  </r>
  <r>
    <x v="533"/>
    <s v="6343 Helmond n270 deurneseweg kruising rivierensingel"/>
    <n v="577"/>
    <x v="21"/>
    <x v="4"/>
    <x v="1"/>
  </r>
  <r>
    <x v="534"/>
    <s v="3310 Alkmaar heilooer tolweg kruising kennemerstraatweg richting haarlem"/>
    <n v="572"/>
    <x v="49"/>
    <x v="3"/>
    <x v="1"/>
  </r>
  <r>
    <x v="535"/>
    <s v="3424 Amersfoort hogeweg kruising ringweg randenbroek"/>
    <n v="570"/>
    <x v="124"/>
    <x v="10"/>
    <x v="1"/>
  </r>
  <r>
    <x v="536"/>
    <s v="3977 Haarlem rijksstraatweg thv huisnummer 378c"/>
    <n v="561"/>
    <x v="57"/>
    <x v="3"/>
    <x v="0"/>
  </r>
  <r>
    <x v="537"/>
    <s v="6643 's-Gravenhage Zoetermeerse Rijweg kruising Emmy Belinfantedreef"/>
    <n v="561"/>
    <x v="2"/>
    <x v="0"/>
    <x v="1"/>
  </r>
  <r>
    <x v="538"/>
    <s v="3110 Amersfoort ringweg kruiskamp kruising liendertseweg thv lichtmast 822034"/>
    <n v="558"/>
    <x v="124"/>
    <x v="10"/>
    <x v="1"/>
  </r>
  <r>
    <x v="539"/>
    <s v="4022 Nissewaard n493 groene kruisweg kruising hartelweg"/>
    <n v="554"/>
    <x v="12"/>
    <x v="0"/>
    <x v="1"/>
  </r>
  <r>
    <x v="540"/>
    <s v="6376 Utrecht Franciscusdreef kruising Orinocodreef"/>
    <n v="553"/>
    <x v="36"/>
    <x v="10"/>
    <x v="1"/>
  </r>
  <r>
    <x v="541"/>
    <s v="3203 Haarlem n208 westelijke randweg kruising kleverlaan"/>
    <n v="549"/>
    <x v="57"/>
    <x v="3"/>
    <x v="1"/>
  </r>
  <r>
    <x v="542"/>
    <s v="3640 Den Helder nieuwe weg thv perceel 30"/>
    <n v="548"/>
    <x v="136"/>
    <x v="3"/>
    <x v="1"/>
  </r>
  <r>
    <x v="543"/>
    <s v="3113 Amersfoort ringweg kruiskamp kruising liendertseweg thv lichtmast 822033"/>
    <n v="545"/>
    <x v="124"/>
    <x v="10"/>
    <x v="1"/>
  </r>
  <r>
    <x v="544"/>
    <s v="6385 Huizen Naarderstraat thv perceel 200"/>
    <n v="544"/>
    <x v="140"/>
    <x v="3"/>
    <x v="1"/>
  </r>
  <r>
    <x v="545"/>
    <s v="3473 Vlaardingen marathonweg kruising billitonlaan"/>
    <n v="542"/>
    <x v="122"/>
    <x v="0"/>
    <x v="1"/>
  </r>
  <r>
    <x v="546"/>
    <s v="6604 Capelle aan den IJssel hoofdweg kruising capelseweg"/>
    <n v="540"/>
    <x v="33"/>
    <x v="0"/>
    <x v="1"/>
  </r>
  <r>
    <x v="547"/>
    <s v="6307 Eindhoven hondsruglaan kruising rode kruislaan"/>
    <n v="537"/>
    <x v="11"/>
    <x v="4"/>
    <x v="1"/>
  </r>
  <r>
    <x v="548"/>
    <s v="3170 Helmond n270 deurneseweg kruising weg door de rijpel"/>
    <n v="532"/>
    <x v="21"/>
    <x v="4"/>
    <x v="1"/>
  </r>
  <r>
    <x v="549"/>
    <s v="3909 Hoorn provinciale weg kruising keern"/>
    <n v="531"/>
    <x v="101"/>
    <x v="3"/>
    <x v="1"/>
  </r>
  <r>
    <x v="550"/>
    <s v="3250 Leiden n206 churchilllaan kruising de bazelstraat"/>
    <n v="529"/>
    <x v="74"/>
    <x v="0"/>
    <x v="1"/>
  </r>
  <r>
    <x v="551"/>
    <s v="3829 Purmerend gorslaan kruising weteringstraat"/>
    <n v="529"/>
    <x v="10"/>
    <x v="3"/>
    <x v="1"/>
  </r>
  <r>
    <x v="552"/>
    <s v="3821 Utrecht st. josephlaan kruising amsterdamsestraatweg"/>
    <n v="526"/>
    <x v="36"/>
    <x v="10"/>
    <x v="1"/>
  </r>
  <r>
    <x v="553"/>
    <s v="3736 Zwolle oldeneelallee thv lichtmast 242a"/>
    <n v="523"/>
    <x v="43"/>
    <x v="5"/>
    <x v="1"/>
  </r>
  <r>
    <x v="554"/>
    <s v="3329 Rotterdam s106 laan op zuid kruising vuurplaat"/>
    <n v="521"/>
    <x v="0"/>
    <x v="0"/>
    <x v="1"/>
  </r>
  <r>
    <x v="555"/>
    <s v="3833 Haarlemmermeer n201 kruisweg kruising leenderbos"/>
    <n v="516"/>
    <x v="68"/>
    <x v="3"/>
    <x v="1"/>
  </r>
  <r>
    <x v="556"/>
    <s v="6606 Delft Prinses Beatrixlaan thv kruising Westlandseweg"/>
    <n v="516"/>
    <x v="22"/>
    <x v="0"/>
    <x v="1"/>
  </r>
  <r>
    <x v="557"/>
    <s v="3487 Dordrecht laan der verenigde naties kruising toerit a16"/>
    <n v="512"/>
    <x v="20"/>
    <x v="0"/>
    <x v="1"/>
  </r>
  <r>
    <x v="558"/>
    <s v="3525 Roermond n271 rijksweg noord kruising hollestraat"/>
    <n v="507"/>
    <x v="132"/>
    <x v="7"/>
    <x v="1"/>
  </r>
  <r>
    <x v="559"/>
    <s v="6312 Eindhoven limburglaan kruising beemdstraat"/>
    <n v="502"/>
    <x v="11"/>
    <x v="4"/>
    <x v="1"/>
  </r>
  <r>
    <x v="560"/>
    <s v="3059 Almere s103 veluwedreef kruising bunuellaan"/>
    <n v="499"/>
    <x v="65"/>
    <x v="8"/>
    <x v="1"/>
  </r>
  <r>
    <x v="561"/>
    <s v="3045 Zeewolde n305 gooiseweg kruising ganzenweg richting zeewolde"/>
    <n v="498"/>
    <x v="81"/>
    <x v="8"/>
    <x v="1"/>
  </r>
  <r>
    <x v="562"/>
    <s v="6644 's-Gravenhage zoetermeerse rijweg kruising spieringdam"/>
    <n v="497"/>
    <x v="2"/>
    <x v="0"/>
    <x v="1"/>
  </r>
  <r>
    <x v="563"/>
    <s v="6633 Albrandswaard n492 groene kruisweg kruising zwaardijk thv hmp 3,5"/>
    <n v="495"/>
    <x v="69"/>
    <x v="0"/>
    <x v="1"/>
  </r>
  <r>
    <x v="564"/>
    <s v="6609 Dordrecht Merwedestraat kruising Toerit N3 ri 's Gravendeel"/>
    <n v="494"/>
    <x v="20"/>
    <x v="0"/>
    <x v="1"/>
  </r>
  <r>
    <x v="565"/>
    <s v="3537 Heerlen n281 kruising toerit a76 aachen"/>
    <n v="488"/>
    <x v="38"/>
    <x v="7"/>
    <x v="1"/>
  </r>
  <r>
    <x v="566"/>
    <s v="6675 Den Helder Nieuwe Weg thv perceel 30"/>
    <n v="485"/>
    <x v="136"/>
    <x v="3"/>
    <x v="1"/>
  </r>
  <r>
    <x v="567"/>
    <s v="3115 Amersfoort ringweg koppel kruising meridiaan"/>
    <n v="483"/>
    <x v="124"/>
    <x v="10"/>
    <x v="1"/>
  </r>
  <r>
    <x v="568"/>
    <s v="6378 Utrecht Graadt van Roggenweg thv perceel 400"/>
    <n v="477"/>
    <x v="36"/>
    <x v="10"/>
    <x v="1"/>
  </r>
  <r>
    <x v="569"/>
    <s v="4642 Woerden Rembrandtlaan thv huisnummer 53"/>
    <n v="472"/>
    <x v="88"/>
    <x v="10"/>
    <x v="0"/>
  </r>
  <r>
    <x v="570"/>
    <s v="6355 Amersfoort Ringweg Kruiskamp kruising Liendertseweg ri Amsterdamseweg"/>
    <n v="472"/>
    <x v="124"/>
    <x v="10"/>
    <x v="1"/>
  </r>
  <r>
    <x v="571"/>
    <s v="3984 's-Hertogenbosch sint teunislaan thv perceel 60"/>
    <n v="470"/>
    <x v="61"/>
    <x v="4"/>
    <x v="0"/>
  </r>
  <r>
    <x v="572"/>
    <s v="3425 Amersfoort amsterdamseweg kruising industrieweg"/>
    <n v="468"/>
    <x v="124"/>
    <x v="10"/>
    <x v="1"/>
  </r>
  <r>
    <x v="573"/>
    <s v="6611 Dordrecht provincialeweg kruising rechte zandweg"/>
    <n v="467"/>
    <x v="20"/>
    <x v="0"/>
    <x v="1"/>
  </r>
  <r>
    <x v="574"/>
    <s v="3227 Rijswijk sir winston churchilllaan kruising prinses margrietsingel"/>
    <n v="466"/>
    <x v="126"/>
    <x v="0"/>
    <x v="1"/>
  </r>
  <r>
    <x v="575"/>
    <s v="3273 Rotterdam n492 groene kruisweg kruising duifhuisweg richting rotterdam"/>
    <n v="455"/>
    <x v="0"/>
    <x v="0"/>
    <x v="1"/>
  </r>
  <r>
    <x v="576"/>
    <s v="6686 Purmerend Gorslaan kruising Weteringstraat"/>
    <n v="453"/>
    <x v="10"/>
    <x v="3"/>
    <x v="1"/>
  </r>
  <r>
    <x v="577"/>
    <s v="6353 Amersfoort Ringweg Koppel kruising Kattenbroekerweg"/>
    <n v="449"/>
    <x v="124"/>
    <x v="10"/>
    <x v="1"/>
  </r>
  <r>
    <x v="578"/>
    <s v="3430 Haarlem n208 westelijke randweg kruising leidsevaartweg richting heemstede"/>
    <n v="446"/>
    <x v="57"/>
    <x v="3"/>
    <x v="1"/>
  </r>
  <r>
    <x v="579"/>
    <s v="6356 Amersfoort Rondweg-Oost kruising Zijderupsvlinder"/>
    <n v="444"/>
    <x v="124"/>
    <x v="10"/>
    <x v="1"/>
  </r>
  <r>
    <x v="580"/>
    <s v="3147 Eindhoven boschdijk kruising pieter zeemanstraat"/>
    <n v="441"/>
    <x v="11"/>
    <x v="4"/>
    <x v="1"/>
  </r>
  <r>
    <x v="581"/>
    <s v="6359 Amersfoort Amsterdamseweg kruising Radiumweg"/>
    <n v="440"/>
    <x v="124"/>
    <x v="10"/>
    <x v="1"/>
  </r>
  <r>
    <x v="582"/>
    <s v="3989 Maasgouw n273 thv hmp 45.7"/>
    <n v="439"/>
    <x v="145"/>
    <x v="7"/>
    <x v="0"/>
  </r>
  <r>
    <x v="583"/>
    <s v="6614 Dordrecht laan der verenigde naties kruising karel doormanweg"/>
    <n v="439"/>
    <x v="20"/>
    <x v="0"/>
    <x v="1"/>
  </r>
  <r>
    <x v="584"/>
    <s v="3067 Amersfoort amsterdamseweg kruising radiumweg"/>
    <n v="438"/>
    <x v="124"/>
    <x v="10"/>
    <x v="1"/>
  </r>
  <r>
    <x v="585"/>
    <s v="3854 Rotterdam s109 hoofdweg kr pr alexanderlaan ri capelseweg"/>
    <n v="433"/>
    <x v="0"/>
    <x v="0"/>
    <x v="1"/>
  </r>
  <r>
    <x v="586"/>
    <s v="3031 Soest n234 biltseweg thv hmp 8.4"/>
    <n v="432"/>
    <x v="76"/>
    <x v="10"/>
    <x v="1"/>
  </r>
  <r>
    <x v="587"/>
    <s v="3853 Rotterdam s109 hoofdweg kr pr alexanderlaan richting a16"/>
    <n v="432"/>
    <x v="0"/>
    <x v="0"/>
    <x v="1"/>
  </r>
  <r>
    <x v="588"/>
    <s v="3974 Landgraaf kleikoeleweg thv perceel 76"/>
    <n v="432"/>
    <x v="146"/>
    <x v="7"/>
    <x v="0"/>
  </r>
  <r>
    <x v="589"/>
    <s v="3562 Woerden europabaan kruising wulverhorstbaan"/>
    <n v="431"/>
    <x v="88"/>
    <x v="10"/>
    <x v="1"/>
  </r>
  <r>
    <x v="590"/>
    <s v="6404 Zeist N234 Soestdijkerweg thv hmp 5.7"/>
    <n v="431"/>
    <x v="147"/>
    <x v="10"/>
    <x v="1"/>
  </r>
  <r>
    <x v="591"/>
    <s v="3320 Leidschendam-Voorburg prins bernhardlaan kruising veenkade"/>
    <n v="417"/>
    <x v="79"/>
    <x v="0"/>
    <x v="1"/>
  </r>
  <r>
    <x v="592"/>
    <s v="3646 Haarlemmermeer leimuiderdijk thv perceel 64"/>
    <n v="414"/>
    <x v="68"/>
    <x v="3"/>
    <x v="1"/>
  </r>
  <r>
    <x v="593"/>
    <s v="6305 Eindhoven anthony fokkerweg kruising cor gehrelslaan"/>
    <n v="411"/>
    <x v="11"/>
    <x v="4"/>
    <x v="1"/>
  </r>
  <r>
    <x v="594"/>
    <s v="6354 Amersfoort Ringweg Kruiskamp kruising Liendertseweg richting Hogeweg"/>
    <n v="409"/>
    <x v="124"/>
    <x v="10"/>
    <x v="1"/>
  </r>
  <r>
    <x v="595"/>
    <s v="3066 Amersfoort n199 amsterdamseweg kruising twentseweg"/>
    <n v="406"/>
    <x v="124"/>
    <x v="10"/>
    <x v="1"/>
  </r>
  <r>
    <x v="596"/>
    <s v="4651 Westland Dorpskade thv huisnummer 50"/>
    <n v="402"/>
    <x v="39"/>
    <x v="0"/>
    <x v="0"/>
  </r>
  <r>
    <x v="597"/>
    <s v="3244 Gouda burgemeester van reenensingel kruising plaswijckweg"/>
    <n v="401"/>
    <x v="18"/>
    <x v="0"/>
    <x v="1"/>
  </r>
  <r>
    <x v="598"/>
    <s v="6629 Papendrecht burgemeester keijzerweg kruising kennedylaan"/>
    <n v="385"/>
    <x v="4"/>
    <x v="0"/>
    <x v="1"/>
  </r>
  <r>
    <x v="599"/>
    <s v="6619 's-Gravenhage van alkemadelaan kruising waalsdorperweg"/>
    <n v="384"/>
    <x v="2"/>
    <x v="0"/>
    <x v="1"/>
  </r>
  <r>
    <x v="600"/>
    <s v="4009 Nieuwegein a.c. verhoefweg kruising barnsteendrift"/>
    <n v="379"/>
    <x v="58"/>
    <x v="10"/>
    <x v="1"/>
  </r>
  <r>
    <x v="601"/>
    <s v="3422 Amersfoort rondweg-oost kruising zijderupsvlinder"/>
    <n v="375"/>
    <x v="124"/>
    <x v="10"/>
    <x v="1"/>
  </r>
  <r>
    <x v="602"/>
    <s v="3644 Haarlemmermeer aalsmeerderdijk thv perceel 592"/>
    <n v="375"/>
    <x v="68"/>
    <x v="3"/>
    <x v="1"/>
  </r>
  <r>
    <x v="603"/>
    <s v="3867 Goes n256 deltaweg kruising langeweg"/>
    <n v="374"/>
    <x v="137"/>
    <x v="9"/>
    <x v="1"/>
  </r>
  <r>
    <x v="604"/>
    <s v="4012 Amersfoort n199 bunschoterstraat kruising coelhorsterweg"/>
    <n v="369"/>
    <x v="124"/>
    <x v="10"/>
    <x v="1"/>
  </r>
  <r>
    <x v="605"/>
    <s v="3915 Nieuwegein n408 plettenburgerbaan kruising perkinsbaan"/>
    <n v="366"/>
    <x v="58"/>
    <x v="10"/>
    <x v="1"/>
  </r>
  <r>
    <x v="606"/>
    <s v="6363 Amersfoort Hogeweg kruising Ringweg Randenbroek"/>
    <n v="363"/>
    <x v="124"/>
    <x v="10"/>
    <x v="1"/>
  </r>
  <r>
    <x v="607"/>
    <s v="6603 Capelle aan den IJssel capelseweg kruising hoofdweg"/>
    <n v="360"/>
    <x v="33"/>
    <x v="0"/>
    <x v="1"/>
  </r>
  <r>
    <x v="608"/>
    <s v="6687 Purmerend Gorslaan kruising Linneauslaan"/>
    <n v="360"/>
    <x v="10"/>
    <x v="3"/>
    <x v="1"/>
  </r>
  <r>
    <x v="609"/>
    <s v="3741 Hoeksche Waard sluisjesdijk thv perceel 38"/>
    <n v="357"/>
    <x v="70"/>
    <x v="0"/>
    <x v="1"/>
  </r>
  <r>
    <x v="610"/>
    <s v="4103 Woerden hollandbaan kr waardsebaan ri wulverhorstbaan"/>
    <n v="354"/>
    <x v="88"/>
    <x v="10"/>
    <x v="1"/>
  </r>
  <r>
    <x v="611"/>
    <s v="6387 Woerden Hollandbaan kruising Waardsebaan richting Wulverhorstbaan"/>
    <n v="354"/>
    <x v="88"/>
    <x v="10"/>
    <x v="1"/>
  </r>
  <r>
    <x v="612"/>
    <s v="4319 Delft voorhofdreef thv oversteek"/>
    <n v="346"/>
    <x v="22"/>
    <x v="0"/>
    <x v="0"/>
  </r>
  <r>
    <x v="613"/>
    <s v="3472 Vlaardingen marathonweg kruising floris de vijfdelaan"/>
    <n v="345"/>
    <x v="122"/>
    <x v="0"/>
    <x v="1"/>
  </r>
  <r>
    <x v="614"/>
    <s v="3812 Almelo henriette roland holstlaan kruising weezebeeksingel"/>
    <n v="345"/>
    <x v="60"/>
    <x v="5"/>
    <x v="1"/>
  </r>
  <r>
    <x v="615"/>
    <s v="3052 Utrecht europalaan kruising beneluxlaan"/>
    <n v="340"/>
    <x v="36"/>
    <x v="10"/>
    <x v="1"/>
  </r>
  <r>
    <x v="616"/>
    <s v="6692 Heemstede N201 Heemsteedse Dreef kruising Postlaan"/>
    <n v="340"/>
    <x v="104"/>
    <x v="3"/>
    <x v="1"/>
  </r>
  <r>
    <x v="617"/>
    <s v="6398 Woerden N204 Europabaan kruising Noordzee"/>
    <n v="335"/>
    <x v="88"/>
    <x v="10"/>
    <x v="1"/>
  </r>
  <r>
    <x v="618"/>
    <s v="4330 Midden-Groningen Hereweg thv huisnummer 277"/>
    <n v="329"/>
    <x v="66"/>
    <x v="1"/>
    <x v="0"/>
  </r>
  <r>
    <x v="619"/>
    <s v="3307 Alkmaar N9 Heilooër Tolweg kruising Kennemerstraatweg_x000a_ richting Egmond"/>
    <n v="323"/>
    <x v="49"/>
    <x v="3"/>
    <x v="1"/>
  </r>
  <r>
    <x v="620"/>
    <s v="3428 Amersfoort amsterdamseweg kruising merwedestraat"/>
    <n v="321"/>
    <x v="124"/>
    <x v="10"/>
    <x v="1"/>
  </r>
  <r>
    <x v="621"/>
    <s v="6612 Dordrecht provincialeweg kruising vissersdijk beneden"/>
    <n v="320"/>
    <x v="20"/>
    <x v="0"/>
    <x v="1"/>
  </r>
  <r>
    <x v="622"/>
    <s v="3427 Amersfoort rondweg-noord kruising zevenhuizerstraat richting centrum"/>
    <n v="316"/>
    <x v="124"/>
    <x v="10"/>
    <x v="1"/>
  </r>
  <r>
    <x v="623"/>
    <s v="3488 Dordrecht merwedestraat kruising toerit n3 ri papendrecht"/>
    <n v="314"/>
    <x v="20"/>
    <x v="0"/>
    <x v="1"/>
  </r>
  <r>
    <x v="624"/>
    <s v="3869 Goes n256 deltaweg kruising nieuwe rijksweg"/>
    <n v="313"/>
    <x v="137"/>
    <x v="9"/>
    <x v="1"/>
  </r>
  <r>
    <x v="625"/>
    <s v="3920 Apeldoorn ravenweg kruising arnhemseweg"/>
    <n v="313"/>
    <x v="82"/>
    <x v="2"/>
    <x v="1"/>
  </r>
  <r>
    <x v="626"/>
    <s v="3419 Nijmegen neerbosscheweg kruising jonkerbosplein richting goffert"/>
    <n v="312"/>
    <x v="63"/>
    <x v="2"/>
    <x v="1"/>
  </r>
  <r>
    <x v="627"/>
    <s v="3838 Leidschendam-Voorburg prins bernhardlaan kr laan van nieuw oosteinde"/>
    <n v="311"/>
    <x v="79"/>
    <x v="0"/>
    <x v="1"/>
  </r>
  <r>
    <x v="628"/>
    <s v="3323 Het Hogeland n361 provincialeweg kruising torenweg richting groningen"/>
    <n v="310"/>
    <x v="148"/>
    <x v="1"/>
    <x v="1"/>
  </r>
  <r>
    <x v="629"/>
    <s v="3176 Venlo n556 eindhovenseweg kruising groot bollerweg richting venlo"/>
    <n v="307"/>
    <x v="27"/>
    <x v="7"/>
    <x v="1"/>
  </r>
  <r>
    <x v="630"/>
    <s v="6623 's-Gravenhage s100 vaillantlaan kruising hoefkade ri laak"/>
    <n v="304"/>
    <x v="2"/>
    <x v="0"/>
    <x v="1"/>
  </r>
  <r>
    <x v="631"/>
    <s v="6321 Helmond oostende kruising kanaaldijk noord-oost"/>
    <n v="303"/>
    <x v="21"/>
    <x v="4"/>
    <x v="1"/>
  </r>
  <r>
    <x v="632"/>
    <s v="6364 Amersfoort Hogeweg kruising Ringweg Kruiskamp"/>
    <n v="303"/>
    <x v="124"/>
    <x v="10"/>
    <x v="1"/>
  </r>
  <r>
    <x v="633"/>
    <s v="6379 Utrecht Humberdreef Kruising Einsteindreef"/>
    <n v="291"/>
    <x v="36"/>
    <x v="10"/>
    <x v="1"/>
  </r>
  <r>
    <x v="634"/>
    <s v="3221 's-Gravenhage s102 raamweg kruising laan copes van cattenburch"/>
    <n v="289"/>
    <x v="2"/>
    <x v="0"/>
    <x v="1"/>
  </r>
  <r>
    <x v="635"/>
    <s v="3423 Amersfoort hogeweg kruising ringweg kruiskamp"/>
    <n v="287"/>
    <x v="124"/>
    <x v="10"/>
    <x v="1"/>
  </r>
  <r>
    <x v="636"/>
    <s v="4007 Horst aan de Maas n554 spoorstraat thv hmp 2.9"/>
    <n v="286"/>
    <x v="143"/>
    <x v="7"/>
    <x v="1"/>
  </r>
  <r>
    <x v="637"/>
    <s v="3155 Eindhoven boschdijk kruising 2e lieven de keylaan"/>
    <n v="284"/>
    <x v="11"/>
    <x v="4"/>
    <x v="1"/>
  </r>
  <r>
    <x v="638"/>
    <s v="3533 Maastricht via regia kruising dokter bakstraat"/>
    <n v="284"/>
    <x v="37"/>
    <x v="7"/>
    <x v="1"/>
  </r>
  <r>
    <x v="639"/>
    <s v="3979 Amsterdam s107 plesmanlaan thv fietsoversteek christoffel plantijnpad"/>
    <n v="284"/>
    <x v="17"/>
    <x v="3"/>
    <x v="0"/>
  </r>
  <r>
    <x v="640"/>
    <s v="6627 's-Gravenhage s104 oude haagweg kruising thorbeckelaan"/>
    <n v="283"/>
    <x v="2"/>
    <x v="0"/>
    <x v="1"/>
  </r>
  <r>
    <x v="641"/>
    <s v="6329 's-Hertogenbosch van grobbendoncklaan kruising graafseweg"/>
    <n v="281"/>
    <x v="61"/>
    <x v="4"/>
    <x v="1"/>
  </r>
  <r>
    <x v="642"/>
    <s v="6615 Dordrecht Laan der Verenigde Naties kruising Thorbeckeweg"/>
    <n v="269"/>
    <x v="20"/>
    <x v="0"/>
    <x v="1"/>
  </r>
  <r>
    <x v="643"/>
    <s v="6352 Amersfoort Ringweg Koppel kruising Meridiaan"/>
    <n v="268"/>
    <x v="124"/>
    <x v="10"/>
    <x v="1"/>
  </r>
  <r>
    <x v="644"/>
    <s v="6313 Eindhoven boutenslaan kruising aalsterweg"/>
    <n v="260"/>
    <x v="11"/>
    <x v="4"/>
    <x v="1"/>
  </r>
  <r>
    <x v="645"/>
    <s v="3272 Rotterdam n492 groene kruisweg kruising duifhuisweg richting spijkenisse"/>
    <n v="256"/>
    <x v="0"/>
    <x v="0"/>
    <x v="1"/>
  </r>
  <r>
    <x v="646"/>
    <s v="6691 Haarlemmermeer N200 Haarlemmerweg kruising Dubbele Buurt"/>
    <n v="251"/>
    <x v="68"/>
    <x v="3"/>
    <x v="1"/>
  </r>
  <r>
    <x v="647"/>
    <s v="3191 Beekdaelen n276 provincialeweg noord kruising provincialeweg thv hmp 9,2"/>
    <n v="249"/>
    <x v="135"/>
    <x v="7"/>
    <x v="1"/>
  </r>
  <r>
    <x v="648"/>
    <s v="4011 Amersfoort n199 bunschoterstraat kruising zevenhuizerstraat"/>
    <n v="249"/>
    <x v="124"/>
    <x v="10"/>
    <x v="1"/>
  </r>
  <r>
    <x v="649"/>
    <s v="4605 Meierijstad n637 rooiseweg thv huisnummer 17"/>
    <n v="247"/>
    <x v="16"/>
    <x v="4"/>
    <x v="0"/>
  </r>
  <r>
    <x v="650"/>
    <s v="6358 Amersfoort Amsterdamseweg kruising Twentseweg"/>
    <n v="247"/>
    <x v="124"/>
    <x v="10"/>
    <x v="1"/>
  </r>
  <r>
    <x v="651"/>
    <s v="6616 Dordrecht Laan der Verenigde Naties kruising Jacob van Ruisdaelstraat"/>
    <n v="243"/>
    <x v="20"/>
    <x v="0"/>
    <x v="1"/>
  </r>
  <r>
    <x v="652"/>
    <s v="3226 's-Gravenhage s200 segbroeklaan kruising goudenregenstraat"/>
    <n v="241"/>
    <x v="2"/>
    <x v="0"/>
    <x v="1"/>
  </r>
  <r>
    <x v="653"/>
    <s v="6315 Eindhoven piuslaan kruising leenderweg"/>
    <n v="241"/>
    <x v="11"/>
    <x v="4"/>
    <x v="1"/>
  </r>
  <r>
    <x v="654"/>
    <s v="3528 Venlo n271 provincialeweg kruising kaldenkerkerweg richting venlo"/>
    <n v="240"/>
    <x v="27"/>
    <x v="7"/>
    <x v="1"/>
  </r>
  <r>
    <x v="655"/>
    <s v="4001 Gennep n271 rijksweg kruising hoofdstraat"/>
    <n v="239"/>
    <x v="149"/>
    <x v="7"/>
    <x v="1"/>
  </r>
  <r>
    <x v="656"/>
    <s v="3177 Venlo n556 eindhovenseweg kruising groot bollerweg richting a73"/>
    <n v="238"/>
    <x v="27"/>
    <x v="7"/>
    <x v="1"/>
  </r>
  <r>
    <x v="657"/>
    <s v="3287 Dordrecht provincialeweg kruising rechte zandweg"/>
    <n v="232"/>
    <x v="20"/>
    <x v="0"/>
    <x v="1"/>
  </r>
  <r>
    <x v="658"/>
    <s v="3421 Nijmegen n326 oranjesingel kruising prins bernhardstraat"/>
    <n v="230"/>
    <x v="63"/>
    <x v="2"/>
    <x v="1"/>
  </r>
  <r>
    <x v="659"/>
    <s v="3907 Noordenveld n372 groningerweg kruising busbaan thv hmp 1,5"/>
    <n v="229"/>
    <x v="107"/>
    <x v="11"/>
    <x v="1"/>
  </r>
  <r>
    <x v="660"/>
    <s v="3569 Aalsmeer burgemeester brouwerweg (n201) kruising legmeerdijk (n231)"/>
    <n v="219"/>
    <x v="150"/>
    <x v="3"/>
    <x v="1"/>
  </r>
  <r>
    <x v="661"/>
    <s v="3442 's-Gravenhage zoetermeerse rijweg kruising spieringdam"/>
    <n v="218"/>
    <x v="2"/>
    <x v="0"/>
    <x v="1"/>
  </r>
  <r>
    <x v="662"/>
    <s v="6361 Amersfoort Amsterdamseweg kruising Industrieweg"/>
    <n v="217"/>
    <x v="124"/>
    <x v="10"/>
    <x v="1"/>
  </r>
  <r>
    <x v="663"/>
    <s v="3426 Amersfoort rondweg-noord kruising zevenhuizerstraat richting nieuwland"/>
    <n v="215"/>
    <x v="124"/>
    <x v="10"/>
    <x v="1"/>
  </r>
  <r>
    <x v="664"/>
    <s v="6318 Geldrop-Mierlo gijzenrooiseweg kruising aragorn richting coevering"/>
    <n v="215"/>
    <x v="127"/>
    <x v="4"/>
    <x v="1"/>
  </r>
  <r>
    <x v="665"/>
    <s v="4337 Hengelo (O) Deldenerstraat thv huisnummer 310"/>
    <n v="213"/>
    <x v="151"/>
    <x v="5"/>
    <x v="0"/>
  </r>
  <r>
    <x v="666"/>
    <s v="4017 Westerkwartier lindensteinlaan kruising oldenoert"/>
    <n v="212"/>
    <x v="102"/>
    <x v="1"/>
    <x v="1"/>
  </r>
  <r>
    <x v="667"/>
    <s v="3255 Leiden n206 churchilllaan kruising kennedylaan"/>
    <n v="211"/>
    <x v="74"/>
    <x v="0"/>
    <x v="1"/>
  </r>
  <r>
    <x v="668"/>
    <s v="6642 's-Gravenhage zoetermeerse rijweg kruising pijlkruidveld"/>
    <n v="211"/>
    <x v="2"/>
    <x v="0"/>
    <x v="1"/>
  </r>
  <r>
    <x v="669"/>
    <s v="3439 Ouder-Amstel s112 gooiseweg kruising toerit a10"/>
    <n v="209"/>
    <x v="152"/>
    <x v="3"/>
    <x v="1"/>
  </r>
  <r>
    <x v="670"/>
    <s v="6347 Helmond kanaaldijk zuid-west kruising engelseweg"/>
    <n v="209"/>
    <x v="21"/>
    <x v="4"/>
    <x v="1"/>
  </r>
  <r>
    <x v="671"/>
    <s v="6369 Soest Vredehofstraat thv perceel 20"/>
    <n v="208"/>
    <x v="76"/>
    <x v="10"/>
    <x v="1"/>
  </r>
  <r>
    <x v="672"/>
    <s v="6714 Hoorn Provinciale weg kruising Keern"/>
    <n v="201"/>
    <x v="101"/>
    <x v="3"/>
    <x v="1"/>
  </r>
  <r>
    <x v="673"/>
    <s v="3201 Haarlem n208 delftlaan kruising kleverlaan"/>
    <n v="199"/>
    <x v="57"/>
    <x v="3"/>
    <x v="1"/>
  </r>
  <r>
    <x v="674"/>
    <s v="3104 Groningen europaweg kruising damsterdiep"/>
    <n v="197"/>
    <x v="5"/>
    <x v="1"/>
    <x v="1"/>
  </r>
  <r>
    <x v="675"/>
    <s v="3904 Enschede burgemeester v veenlaan kruising wethouder beverstraat"/>
    <n v="197"/>
    <x v="73"/>
    <x v="5"/>
    <x v="1"/>
  </r>
  <r>
    <x v="676"/>
    <s v="3544 Almere s101-n702 buitenring kruising polderdreef"/>
    <n v="195"/>
    <x v="65"/>
    <x v="8"/>
    <x v="1"/>
  </r>
  <r>
    <x v="677"/>
    <s v="4015 's-Gravenhage vaillantlaan kr hoefkade ri schildersbuurt"/>
    <n v="191"/>
    <x v="2"/>
    <x v="0"/>
    <x v="1"/>
  </r>
  <r>
    <x v="678"/>
    <s v="4308 Assen groningerstraat thv huisnummer 300"/>
    <n v="191"/>
    <x v="78"/>
    <x v="11"/>
    <x v="0"/>
  </r>
  <r>
    <x v="679"/>
    <s v="3225 's-Gravenhage zoetermeerse rijweg kruising emmy belinfantedreef"/>
    <n v="189"/>
    <x v="2"/>
    <x v="0"/>
    <x v="1"/>
  </r>
  <r>
    <x v="680"/>
    <s v="3810 Enschede kuipersdijk kruising j.j. van deinselaan"/>
    <n v="189"/>
    <x v="73"/>
    <x v="5"/>
    <x v="1"/>
  </r>
  <r>
    <x v="681"/>
    <s v="3292 Dordrecht laan der verenigde naties kruising karel doormanweg"/>
    <n v="187"/>
    <x v="20"/>
    <x v="0"/>
    <x v="1"/>
  </r>
  <r>
    <x v="682"/>
    <s v="6635 Albrandswaard N492 Groene Kruisweg kruising Hofhoek"/>
    <n v="184"/>
    <x v="69"/>
    <x v="0"/>
    <x v="1"/>
  </r>
  <r>
    <x v="683"/>
    <s v="3464 Capelle aan den IJssel prins alexanderlaan kruising `s gravenweg"/>
    <n v="182"/>
    <x v="33"/>
    <x v="0"/>
    <x v="1"/>
  </r>
  <r>
    <x v="684"/>
    <s v="3245 Gouda burgemeester van reenensingel kruising groen van prinsterersingel"/>
    <n v="177"/>
    <x v="18"/>
    <x v="0"/>
    <x v="1"/>
  </r>
  <r>
    <x v="685"/>
    <s v="3490 Dordrecht merwedestraat kruising toerit n3 ri 's gravendeel"/>
    <n v="176"/>
    <x v="20"/>
    <x v="0"/>
    <x v="1"/>
  </r>
  <r>
    <x v="686"/>
    <s v="6656 Westland N213 Burgemeester Elsenweg kruising Middel Broekweg ri Maassluis"/>
    <n v="176"/>
    <x v="39"/>
    <x v="0"/>
    <x v="1"/>
  </r>
  <r>
    <x v="687"/>
    <s v="3151 Eindhoven boutenslaan kruising hoogstraat"/>
    <n v="173"/>
    <x v="11"/>
    <x v="4"/>
    <x v="1"/>
  </r>
  <r>
    <x v="688"/>
    <s v="3530 Venlo weselseweg kruising toerit a67 duisburg"/>
    <n v="172"/>
    <x v="27"/>
    <x v="7"/>
    <x v="1"/>
  </r>
  <r>
    <x v="689"/>
    <s v="4027 Enschede volksparksingel kruising westerval"/>
    <n v="172"/>
    <x v="73"/>
    <x v="5"/>
    <x v="1"/>
  </r>
  <r>
    <x v="690"/>
    <s v="3831 Purmerend waterlandlaan kruising gorslaan richting centrum"/>
    <n v="171"/>
    <x v="10"/>
    <x v="3"/>
    <x v="1"/>
  </r>
  <r>
    <x v="691"/>
    <s v="3429 Amersfoort rondweg-oost kruising zielhorsterweg"/>
    <n v="169"/>
    <x v="124"/>
    <x v="10"/>
    <x v="1"/>
  </r>
  <r>
    <x v="692"/>
    <s v="6617 Dordrecht Laan der Verenigde Naties kruising S.M. Hugo van Gijnweg"/>
    <n v="169"/>
    <x v="20"/>
    <x v="0"/>
    <x v="1"/>
  </r>
  <r>
    <x v="693"/>
    <s v="6666 Amsterdam S112 Wibautstraat kruising President Steynstraat"/>
    <n v="166"/>
    <x v="17"/>
    <x v="3"/>
    <x v="1"/>
  </r>
  <r>
    <x v="694"/>
    <s v="6690 Haarlemmermeer N200 Haarlemmerweg kruising Oranje Nassaustraat"/>
    <n v="165"/>
    <x v="68"/>
    <x v="3"/>
    <x v="1"/>
  </r>
  <r>
    <x v="695"/>
    <s v="3193 Sittard-Geleen n294 urmonderbaan kruising mauritsweg richting urmond"/>
    <n v="164"/>
    <x v="53"/>
    <x v="7"/>
    <x v="1"/>
  </r>
  <r>
    <x v="696"/>
    <s v="4302 's-Hertogenbosch rompertsebaan thv lichtmast 17"/>
    <n v="162"/>
    <x v="61"/>
    <x v="4"/>
    <x v="0"/>
  </r>
  <r>
    <x v="697"/>
    <s v="3014 Veere n288 rondweg biggekerke kruising valkenisseweg"/>
    <n v="161"/>
    <x v="54"/>
    <x v="9"/>
    <x v="1"/>
  </r>
  <r>
    <x v="698"/>
    <s v="3146 Eindhoven huizingalaan kruising fakkellaan"/>
    <n v="160"/>
    <x v="11"/>
    <x v="4"/>
    <x v="1"/>
  </r>
  <r>
    <x v="699"/>
    <s v="6360 Amersfoort Amsterdamseweg kruising Merwedestraat"/>
    <n v="160"/>
    <x v="124"/>
    <x v="10"/>
    <x v="1"/>
  </r>
  <r>
    <x v="700"/>
    <s v="3286 Goeree-Overflakkee n59 rijksweg kruising tonisseweg richting den bommel"/>
    <n v="159"/>
    <x v="7"/>
    <x v="0"/>
    <x v="1"/>
  </r>
  <r>
    <x v="701"/>
    <s v="3897 's-Gravenhage vaillantlaan kruising hoefkade ri laak"/>
    <n v="159"/>
    <x v="2"/>
    <x v="0"/>
    <x v="1"/>
  </r>
  <r>
    <x v="702"/>
    <s v="3154 Eindhoven anthony fokkerweg kruising achtseweg zuid"/>
    <n v="158"/>
    <x v="11"/>
    <x v="4"/>
    <x v="1"/>
  </r>
  <r>
    <x v="703"/>
    <s v="3546 Almere s106-n702 buitenring kruising grote vaartweg"/>
    <n v="158"/>
    <x v="65"/>
    <x v="8"/>
    <x v="1"/>
  </r>
  <r>
    <x v="704"/>
    <s v="3192 Sittard-Geleen n294 urmonderbaan kruising mauritsweg richting sittard"/>
    <n v="157"/>
    <x v="53"/>
    <x v="7"/>
    <x v="1"/>
  </r>
  <r>
    <x v="705"/>
    <s v="3223 's-Gravenhage zoetermeerse rijweg kruising pijlkruidveld"/>
    <n v="157"/>
    <x v="2"/>
    <x v="0"/>
    <x v="1"/>
  </r>
  <r>
    <x v="706"/>
    <s v="6320 Helmond jan van brabantlaan kruising wesselmanlaan"/>
    <n v="157"/>
    <x v="21"/>
    <x v="4"/>
    <x v="1"/>
  </r>
  <r>
    <x v="707"/>
    <s v="3898 Groningen sontweg kruising europaweg"/>
    <n v="154"/>
    <x v="5"/>
    <x v="1"/>
    <x v="1"/>
  </r>
  <r>
    <x v="708"/>
    <s v="3055 Utrecht amsterdamsestraatweg kruising julianaparklaan"/>
    <n v="150"/>
    <x v="36"/>
    <x v="10"/>
    <x v="1"/>
  </r>
  <r>
    <x v="709"/>
    <s v="3300 Dordrecht s.m. hugo van gijnweg kruising campanula"/>
    <n v="149"/>
    <x v="20"/>
    <x v="0"/>
    <x v="1"/>
  </r>
  <r>
    <x v="710"/>
    <s v="3524 Roermond n271 rijksweg noord kruising molenweg"/>
    <n v="147"/>
    <x v="132"/>
    <x v="7"/>
    <x v="1"/>
  </r>
  <r>
    <x v="711"/>
    <s v="3863 Hoeksche Waard n217 kruising toerit a29 zierikzee"/>
    <n v="146"/>
    <x v="70"/>
    <x v="0"/>
    <x v="1"/>
  </r>
  <r>
    <x v="712"/>
    <s v="3830 Purmerend waterlandlaan kruising gorslaan centrum uit"/>
    <n v="145"/>
    <x v="10"/>
    <x v="3"/>
    <x v="1"/>
  </r>
  <r>
    <x v="713"/>
    <s v="3431 Haarlem n208 westelijke randweg kruising leidsevaartweg richting bloemendaal"/>
    <n v="144"/>
    <x v="57"/>
    <x v="3"/>
    <x v="1"/>
  </r>
  <r>
    <x v="714"/>
    <s v="6717 Alkmaar N9 Heilooër Tolweg kruising Kennemerstraatweg_x000a_ richting Haarlem"/>
    <n v="143"/>
    <x v="49"/>
    <x v="3"/>
    <x v="1"/>
  </r>
  <r>
    <x v="715"/>
    <s v="3458 Voorschoten n448 wijngaardenlaan kruising burgemeester de kempenaerstraat"/>
    <n v="137"/>
    <x v="91"/>
    <x v="0"/>
    <x v="1"/>
  </r>
  <r>
    <x v="716"/>
    <s v="6716 Alkmaar N9 Heilooër Tolweg kruising Kennemerstraatweg_x000a_ richting Egmond"/>
    <n v="131"/>
    <x v="49"/>
    <x v="3"/>
    <x v="1"/>
  </r>
  <r>
    <x v="717"/>
    <s v="6322 Helmond kanaaldijk noord west kruising julianalaan"/>
    <n v="128"/>
    <x v="21"/>
    <x v="4"/>
    <x v="1"/>
  </r>
  <r>
    <x v="718"/>
    <s v="6336 Oss hertogin johannasingel kruising kromstraat richting witte hoef"/>
    <n v="127"/>
    <x v="153"/>
    <x v="4"/>
    <x v="1"/>
  </r>
  <r>
    <x v="719"/>
    <s v="6693 Heemstede N201 Cruquiusweg kruising Heemsteedse Dreef"/>
    <n v="126"/>
    <x v="104"/>
    <x v="3"/>
    <x v="1"/>
  </r>
  <r>
    <x v="720"/>
    <s v="6636 Albrandswaard n492 groene kruisweg kruising f. van der poest clementlaan"/>
    <n v="121"/>
    <x v="69"/>
    <x v="0"/>
    <x v="1"/>
  </r>
  <r>
    <x v="721"/>
    <s v="3297 Dordrecht provincialeweg kruising vissersdijk beneden"/>
    <n v="120"/>
    <x v="20"/>
    <x v="0"/>
    <x v="1"/>
  </r>
  <r>
    <x v="722"/>
    <s v="3547 Nijmegen neerbosscheweg kruising jonkerbosplein richting malden"/>
    <n v="117"/>
    <x v="63"/>
    <x v="2"/>
    <x v="1"/>
  </r>
  <r>
    <x v="723"/>
    <s v="3435 Amsterdam s106 afrit a10 kruising cornelis lelylaan"/>
    <n v="115"/>
    <x v="17"/>
    <x v="3"/>
    <x v="1"/>
  </r>
  <r>
    <x v="724"/>
    <s v="6323 Helmond wethouder van wellaan kruising bakelsedijk"/>
    <n v="113"/>
    <x v="21"/>
    <x v="4"/>
    <x v="1"/>
  </r>
  <r>
    <x v="725"/>
    <s v="3159 Helmond kanaaldijk noord-west kruising oostende"/>
    <n v="109"/>
    <x v="21"/>
    <x v="4"/>
    <x v="1"/>
  </r>
  <r>
    <x v="726"/>
    <s v="3033 Zeist n237 amersfoortseweg kruising dolderseweg"/>
    <n v="104"/>
    <x v="147"/>
    <x v="10"/>
    <x v="1"/>
  </r>
  <r>
    <x v="727"/>
    <s v="6689 Purmerend Waterlandlaan kruising Gorslaan richting centrum"/>
    <n v="102"/>
    <x v="10"/>
    <x v="3"/>
    <x v="1"/>
  </r>
  <r>
    <x v="728"/>
    <s v="6405 Soest N234 Biltseweg thv hmp 8.4"/>
    <n v="101"/>
    <x v="76"/>
    <x v="10"/>
    <x v="1"/>
  </r>
  <r>
    <x v="729"/>
    <s v="3912 Hilversum diependaalselaan kruising eikbosserweg ri n201"/>
    <n v="100"/>
    <x v="31"/>
    <x v="3"/>
    <x v="1"/>
  </r>
  <r>
    <x v="730"/>
    <s v="3190 Beekdaelen n276 provincialeweg noord kruising provincialeweg thv hmp 9,1"/>
    <n v="99"/>
    <x v="135"/>
    <x v="7"/>
    <x v="1"/>
  </r>
  <r>
    <x v="731"/>
    <s v="3987 Soest dalweg thv afslag albert cuyplaan"/>
    <n v="99"/>
    <x v="76"/>
    <x v="10"/>
    <x v="0"/>
  </r>
  <r>
    <x v="732"/>
    <s v="6678 Hilversum Diependaalselaan kruising Eikbosserweg ri N201"/>
    <n v="98"/>
    <x v="31"/>
    <x v="3"/>
    <x v="1"/>
  </r>
  <r>
    <x v="733"/>
    <s v="3013 Tholen n286 nieuwe postweg kruising reimerswaalseweg"/>
    <n v="90"/>
    <x v="123"/>
    <x v="9"/>
    <x v="1"/>
  </r>
  <r>
    <x v="734"/>
    <s v="3837 Leidschendam-Voorburg laan van nieuw oosteinde kruising maanweg"/>
    <n v="88"/>
    <x v="79"/>
    <x v="0"/>
    <x v="1"/>
  </r>
  <r>
    <x v="735"/>
    <s v="3827 Zaanstad n203 provincialeweg kruising guisweg ri zaandam"/>
    <n v="86"/>
    <x v="29"/>
    <x v="3"/>
    <x v="1"/>
  </r>
  <r>
    <x v="736"/>
    <s v="3322 Stichtse Vecht n201 provincialeweg kruising n402 thv hmp 63,4"/>
    <n v="83"/>
    <x v="34"/>
    <x v="10"/>
    <x v="1"/>
  </r>
  <r>
    <x v="737"/>
    <s v="3511 Eindhoven botenlaan kruising strijpsestraat"/>
    <n v="82"/>
    <x v="11"/>
    <x v="4"/>
    <x v="1"/>
  </r>
  <r>
    <x v="738"/>
    <s v="6393 Amersfoort N199 Bunschoterstraat kruising Coelhorsterweg"/>
    <n v="77"/>
    <x v="124"/>
    <x v="10"/>
    <x v="1"/>
  </r>
  <r>
    <x v="739"/>
    <s v="6357 Amersfoort Rondweg-Oost kruising Zielhorsterweg"/>
    <n v="76"/>
    <x v="124"/>
    <x v="10"/>
    <x v="1"/>
  </r>
  <r>
    <x v="740"/>
    <s v="3564 Lopik n 204 m.a. reinaldaweg kruising benedeneind zuidzijde"/>
    <n v="74"/>
    <x v="154"/>
    <x v="10"/>
    <x v="1"/>
  </r>
  <r>
    <x v="741"/>
    <s v="6403 Rhenen N233 Lijnweg kruising Bergweg"/>
    <n v="74"/>
    <x v="62"/>
    <x v="10"/>
    <x v="1"/>
  </r>
  <r>
    <x v="742"/>
    <s v="3820 Utrecht marnixlaan kruising amsterdamsestraatweg"/>
    <n v="73"/>
    <x v="36"/>
    <x v="10"/>
    <x v="1"/>
  </r>
  <r>
    <x v="743"/>
    <s v="3161 Helmond n270 europaweg kruising schootense dreef"/>
    <n v="70"/>
    <x v="21"/>
    <x v="4"/>
    <x v="1"/>
  </r>
  <r>
    <x v="744"/>
    <s v="3215 Hilversum johannes geradtsweg kruising jacob van campenlaan ri larenseweg"/>
    <n v="70"/>
    <x v="31"/>
    <x v="3"/>
    <x v="1"/>
  </r>
  <r>
    <x v="745"/>
    <s v="3847 Katwijk molentuinweg kruising valkenburgseweg"/>
    <n v="70"/>
    <x v="23"/>
    <x v="0"/>
    <x v="1"/>
  </r>
  <r>
    <x v="746"/>
    <s v="6399 Lopik N210 M.A. Reinaldaweg kruising Lopikerweg Oost"/>
    <n v="69"/>
    <x v="154"/>
    <x v="10"/>
    <x v="1"/>
  </r>
  <r>
    <x v="747"/>
    <s v="6688 Purmerend Waterlandlaan kruising Gorslaan centrum uit"/>
    <n v="69"/>
    <x v="10"/>
    <x v="3"/>
    <x v="1"/>
  </r>
  <r>
    <x v="748"/>
    <s v="3516 Helmond n270 kasteel traverse kruising stationsstraat"/>
    <n v="68"/>
    <x v="21"/>
    <x v="4"/>
    <x v="1"/>
  </r>
  <r>
    <x v="749"/>
    <s v="3217 's-Gravenhage s104 oude haagweg kruising thorbeckelaan"/>
    <n v="64"/>
    <x v="2"/>
    <x v="0"/>
    <x v="1"/>
  </r>
  <r>
    <x v="750"/>
    <s v="3402 Westerkwartier n355 groningerstraatweg kruising n388 kievitsweg"/>
    <n v="61"/>
    <x v="102"/>
    <x v="1"/>
    <x v="1"/>
  </r>
  <r>
    <x v="751"/>
    <s v="6701 Zaanstad N203 Provincialeweg kruising Guisweg ri Zaandam"/>
    <n v="61"/>
    <x v="29"/>
    <x v="3"/>
    <x v="1"/>
  </r>
  <r>
    <x v="752"/>
    <s v="6310 Eindhoven onze lieve vrouwestraat kruising john f. kennedylaan"/>
    <n v="59"/>
    <x v="11"/>
    <x v="4"/>
    <x v="1"/>
  </r>
  <r>
    <x v="753"/>
    <s v="6304 Eindhoven boschdijk kruising marconilaan"/>
    <n v="55"/>
    <x v="11"/>
    <x v="4"/>
    <x v="1"/>
  </r>
  <r>
    <x v="754"/>
    <s v="6314 Eindhoven leenderweg kruising piuslaan"/>
    <n v="53"/>
    <x v="11"/>
    <x v="4"/>
    <x v="1"/>
  </r>
  <r>
    <x v="755"/>
    <s v="3826 Zaanstad n203 provincialeweg kruising guisweg ri wormerveer"/>
    <n v="48"/>
    <x v="29"/>
    <x v="3"/>
    <x v="1"/>
  </r>
  <r>
    <x v="756"/>
    <s v="3144 Eindhoven boschdijk kruising spaaihoefweg"/>
    <n v="45"/>
    <x v="11"/>
    <x v="4"/>
    <x v="1"/>
  </r>
  <r>
    <x v="757"/>
    <s v="6680 Hilversum Johannes Geradtsweg kruising Jacob van Campenlaan ri Larenseweg"/>
    <n v="43"/>
    <x v="31"/>
    <x v="3"/>
    <x v="1"/>
  </r>
  <r>
    <x v="758"/>
    <s v="6665 Amsterdam A10 Rechts afrit 6 kruising S106 Cornelis Lelylaan"/>
    <n v="41"/>
    <x v="17"/>
    <x v="3"/>
    <x v="1"/>
  </r>
  <r>
    <x v="759"/>
    <s v="3855 Hoeksche Waard koninginneweg kruising prinses irenestraat"/>
    <n v="40"/>
    <x v="70"/>
    <x v="0"/>
    <x v="1"/>
  </r>
  <r>
    <x v="760"/>
    <s v="3178 Peel en Maas n273 rijksweg kruising lanterdweg"/>
    <n v="39"/>
    <x v="120"/>
    <x v="7"/>
    <x v="1"/>
  </r>
  <r>
    <x v="761"/>
    <s v="3294 Dordrecht laan der verenigde naties kruising jacob van ruisdaelstraat"/>
    <n v="39"/>
    <x v="20"/>
    <x v="0"/>
    <x v="1"/>
  </r>
  <r>
    <x v="762"/>
    <s v="3142 Eindhoven hondsruglaan kruising rode kruislaan"/>
    <n v="38"/>
    <x v="11"/>
    <x v="4"/>
    <x v="1"/>
  </r>
  <r>
    <x v="763"/>
    <s v="3230 Wassenaar katwijkseweg kruising storm van 's gravesandeweg"/>
    <n v="36"/>
    <x v="47"/>
    <x v="0"/>
    <x v="1"/>
  </r>
  <r>
    <x v="764"/>
    <s v="3529 Venlo weselseweg kruising toerit a67 eindhoven"/>
    <n v="36"/>
    <x v="27"/>
    <x v="7"/>
    <x v="1"/>
  </r>
  <r>
    <x v="765"/>
    <s v="3034 Zeist n237 amersfoortseweg kruising panweg"/>
    <n v="35"/>
    <x v="147"/>
    <x v="10"/>
    <x v="1"/>
  </r>
  <r>
    <x v="766"/>
    <s v="3103 Groningen damsterdiep kruising petrus campersingel"/>
    <n v="35"/>
    <x v="5"/>
    <x v="1"/>
    <x v="1"/>
  </r>
  <r>
    <x v="767"/>
    <s v="3182 Leudal n273 napoleonsweg zuid kruising pater jac. schreursweg"/>
    <n v="35"/>
    <x v="26"/>
    <x v="7"/>
    <x v="1"/>
  </r>
  <r>
    <x v="768"/>
    <s v="3403 Westerkwartier n355 groningerstraatweg kruising kievitsweg"/>
    <n v="35"/>
    <x v="102"/>
    <x v="1"/>
    <x v="1"/>
  </r>
  <r>
    <x v="769"/>
    <s v="3224 's-Gravenhage s104 loosduinsekade kruising zusterstraat"/>
    <n v="33"/>
    <x v="2"/>
    <x v="0"/>
    <x v="1"/>
  </r>
  <r>
    <x v="770"/>
    <s v="3214 Hilversum johannes geradtsweg kruising jacob van campenlaan ri insulindeln"/>
    <n v="32"/>
    <x v="31"/>
    <x v="3"/>
    <x v="1"/>
  </r>
  <r>
    <x v="771"/>
    <s v="3856 Hoeksche Waard koninginneweg kruising steenenstraat"/>
    <n v="32"/>
    <x v="70"/>
    <x v="0"/>
    <x v="1"/>
  </r>
  <r>
    <x v="772"/>
    <s v="3295 Dordrecht laan der verenigde naties kruising s.m. hugo van gijnweg"/>
    <n v="31"/>
    <x v="20"/>
    <x v="0"/>
    <x v="1"/>
  </r>
  <r>
    <x v="773"/>
    <s v="3181 Leudal n273 napoleonsweg noord kruising brugstraat"/>
    <n v="29"/>
    <x v="26"/>
    <x v="7"/>
    <x v="1"/>
  </r>
  <r>
    <x v="774"/>
    <s v="6389 Wijdemeren Nieuw-Loosdrechtsedijk thv perceel 228A"/>
    <n v="27"/>
    <x v="121"/>
    <x v="3"/>
    <x v="1"/>
  </r>
  <r>
    <x v="775"/>
    <s v="6681 Hilversum Johannes Geradtsweg kruising Jacob van Campenlaan ri Insulindeln"/>
    <n v="26"/>
    <x v="31"/>
    <x v="3"/>
    <x v="1"/>
  </r>
  <r>
    <x v="776"/>
    <s v="3535 Gulpen-Wittem n278 rijksweg kruising partijerweg"/>
    <n v="25"/>
    <x v="128"/>
    <x v="7"/>
    <x v="1"/>
  </r>
  <r>
    <x v="777"/>
    <s v="3808 Noordenveld n372 roderweg kruising roderwolderweg"/>
    <n v="24"/>
    <x v="107"/>
    <x v="11"/>
    <x v="1"/>
  </r>
  <r>
    <x v="778"/>
    <s v="3924 Lopik n210 m.a. reinaldaweg kruising lopikerweg oost"/>
    <n v="24"/>
    <x v="154"/>
    <x v="10"/>
    <x v="1"/>
  </r>
  <r>
    <x v="779"/>
    <s v="4320 Rijswijk schaapweg thv oversteek"/>
    <n v="24"/>
    <x v="126"/>
    <x v="0"/>
    <x v="0"/>
  </r>
  <r>
    <x v="780"/>
    <s v="3549 Arnhem n325 pleijweg kruising nijmeegseweg"/>
    <n v="23"/>
    <x v="56"/>
    <x v="2"/>
    <x v="1"/>
  </r>
  <r>
    <x v="781"/>
    <s v="3655 Wijdemeren Nieuw-Loosdrechtsedijk thv perceel 225"/>
    <n v="23"/>
    <x v="121"/>
    <x v="3"/>
    <x v="1"/>
  </r>
  <r>
    <x v="782"/>
    <s v="3179 Peel en Maas n273 rijksweg kruising maasstraat"/>
    <n v="21"/>
    <x v="120"/>
    <x v="7"/>
    <x v="1"/>
  </r>
  <r>
    <x v="783"/>
    <s v="3536 Gulpen-Wittem n278 rijksweg kruising wittemer allee"/>
    <n v="21"/>
    <x v="128"/>
    <x v="7"/>
    <x v="1"/>
  </r>
  <r>
    <x v="784"/>
    <s v="3568 Utrecht humberdreef kruising einsteindreef"/>
    <n v="20"/>
    <x v="36"/>
    <x v="10"/>
    <x v="1"/>
  </r>
  <r>
    <x v="785"/>
    <s v="4331 De Bilt Kon.Wilhelminaweg thv huisnummer 481"/>
    <n v="19"/>
    <x v="113"/>
    <x v="10"/>
    <x v="0"/>
  </r>
  <r>
    <x v="786"/>
    <s v="6371 Utrecht Marnixlaan kruising Amsterdamsestraatweg"/>
    <n v="17"/>
    <x v="36"/>
    <x v="10"/>
    <x v="1"/>
  </r>
  <r>
    <x v="787"/>
    <s v="6677 Hilversum Diependaalselaan kruising Eikbosserweg ri A27"/>
    <n v="13"/>
    <x v="31"/>
    <x v="3"/>
    <x v="1"/>
  </r>
  <r>
    <x v="788"/>
    <s v="3809 Noordenveld n372 noordholt kruising oosteinde"/>
    <n v="11"/>
    <x v="107"/>
    <x v="11"/>
    <x v="1"/>
  </r>
  <r>
    <x v="789"/>
    <s v="3166 Helmond oostende kruising kanaaldijk noord-oost"/>
    <n v="9"/>
    <x v="21"/>
    <x v="4"/>
    <x v="1"/>
  </r>
  <r>
    <x v="790"/>
    <s v="6682 Hilversum Johannes Geradtsweg kruising Larenseweg"/>
    <n v="8"/>
    <x v="31"/>
    <x v="3"/>
    <x v="1"/>
  </r>
  <r>
    <x v="791"/>
    <s v="3479 Capelle aan den IJssel a20 (noord) afrit16 kruising capelseweg"/>
    <n v="7"/>
    <x v="33"/>
    <x v="0"/>
    <x v="1"/>
  </r>
  <r>
    <x v="792"/>
    <s v="6702 Zaanstad N203 Provincialeweg kruising Guisweg ri Wormerveer"/>
    <n v="7"/>
    <x v="29"/>
    <x v="3"/>
    <x v="1"/>
  </r>
  <r>
    <x v="793"/>
    <s v="3132 's-Hertogenbosch graafseweg kruising grobbendoncklaan"/>
    <n v="6"/>
    <x v="61"/>
    <x v="4"/>
    <x v="1"/>
  </r>
  <r>
    <x v="794"/>
    <s v="3567 Utrecht van heuven goedhartlaan kruising beneluxlaan"/>
    <n v="6"/>
    <x v="36"/>
    <x v="10"/>
    <x v="1"/>
  </r>
  <r>
    <x v="795"/>
    <s v="6683 Hilversum N525 Larenseweg kruising Johannes Geradtsweg"/>
    <n v="5"/>
    <x v="31"/>
    <x v="3"/>
    <x v="1"/>
  </r>
  <r>
    <x v="796"/>
    <s v="3213 Hilversum johannes geradtsweg kruising larenseweg"/>
    <n v="3"/>
    <x v="31"/>
    <x v="3"/>
    <x v="1"/>
  </r>
  <r>
    <x v="797"/>
    <s v="3293 Dordrecht laan der verenigde naties kruising thorbeckeweg"/>
    <n v="3"/>
    <x v="20"/>
    <x v="0"/>
    <x v="1"/>
  </r>
  <r>
    <x v="798"/>
    <s v="3507 Eindhoven boschdijk kruising marconilaan"/>
    <n v="3"/>
    <x v="11"/>
    <x v="4"/>
    <x v="1"/>
  </r>
  <r>
    <x v="799"/>
    <s v="3913 Hilversum diependaalselaan kruising eikbosserweg ri a27"/>
    <n v="2"/>
    <x v="31"/>
    <x v="3"/>
    <x v="1"/>
  </r>
  <r>
    <x v="800"/>
    <s v="3444 's-Gravenhage van alkemadelaan kruising waalsdorperweg"/>
    <n v="1"/>
    <x v="2"/>
    <x v="0"/>
    <x v="1"/>
  </r>
  <r>
    <x v="801"/>
    <s v="3001 Zoeterwoude n11 kruising ommedijkseweg"/>
    <n v="0"/>
    <x v="155"/>
    <x v="0"/>
    <x v="1"/>
  </r>
  <r>
    <x v="802"/>
    <s v="3003 Alphen aan den Rijn n11 kruising compierekade"/>
    <n v="0"/>
    <x v="1"/>
    <x v="0"/>
    <x v="1"/>
  </r>
  <r>
    <x v="803"/>
    <s v="3085 IJsselstein utrechtseweg kruising n210"/>
    <n v="0"/>
    <x v="89"/>
    <x v="10"/>
    <x v="1"/>
  </r>
  <r>
    <x v="804"/>
    <s v="3274 Voorne aan Zee n494 kanaaldijk west kruising groene kruisweg oost"/>
    <n v="0"/>
    <x v="156"/>
    <x v="0"/>
    <x v="1"/>
  </r>
  <r>
    <x v="805"/>
    <s v="3344 Rijswijk generaal spoorlaan kr. steenvoordelaan ri. s106 pr.beatrixlaan"/>
    <n v="0"/>
    <x v="126"/>
    <x v="0"/>
    <x v="1"/>
  </r>
  <r>
    <x v="806"/>
    <s v="3440 Hilversum n525 larenseweg kruising johannes geradtsweg"/>
    <n v="0"/>
    <x v="31"/>
    <x v="3"/>
    <x v="1"/>
  </r>
  <r>
    <x v="807"/>
    <s v="3456 Leiden n206 churchilllaan kruising vijf meilaan richting katwijk"/>
    <n v="0"/>
    <x v="74"/>
    <x v="0"/>
    <x v="1"/>
  </r>
  <r>
    <x v="808"/>
    <s v="3457 Leiden n206 churchilllaan kruising vijf meilaan richting voorschoten"/>
    <n v="0"/>
    <x v="74"/>
    <x v="0"/>
    <x v="1"/>
  </r>
  <r>
    <x v="809"/>
    <s v="3478 Capelle aan den IJssel a20 (zuid) afrit16 kruising capelseweg"/>
    <n v="0"/>
    <x v="33"/>
    <x v="0"/>
    <x v="1"/>
  </r>
  <r>
    <x v="810"/>
    <s v="3550 Arnhem n325 pleijweg kruising nijmeegseweg"/>
    <n v="0"/>
    <x v="56"/>
    <x v="2"/>
    <x v="1"/>
  </r>
  <r>
    <x v="811"/>
    <m/>
    <m/>
    <x v="157"/>
    <x v="12"/>
    <x v="2"/>
  </r>
</pivotCacheRecords>
</file>

<file path=xl/pivotCache/pivotCacheRecords3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1917">
  <r>
    <s v="WAHV"/>
    <x v="0"/>
    <s v="Gelderland"/>
    <x v="0"/>
    <x v="0"/>
    <x v="0"/>
    <n v="37264"/>
  </r>
  <r>
    <s v="WAHV"/>
    <x v="1"/>
    <s v="Gelderland"/>
    <x v="0"/>
    <x v="0"/>
    <x v="0"/>
    <n v="27155"/>
  </r>
  <r>
    <s v="WAHV"/>
    <x v="2"/>
    <s v="Gelderland"/>
    <x v="1"/>
    <x v="1"/>
    <x v="0"/>
    <n v="18600"/>
  </r>
  <r>
    <s v="WAHV"/>
    <x v="3"/>
    <s v="Gelderland"/>
    <x v="0"/>
    <x v="0"/>
    <x v="0"/>
    <n v="18036"/>
  </r>
  <r>
    <s v="WAHV"/>
    <x v="4"/>
    <s v="Zuid-Holland"/>
    <x v="2"/>
    <x v="2"/>
    <x v="0"/>
    <n v="14377"/>
  </r>
  <r>
    <s v="WAHV"/>
    <x v="1"/>
    <s v="Zuid-Holland"/>
    <x v="2"/>
    <x v="2"/>
    <x v="0"/>
    <n v="12920"/>
  </r>
  <r>
    <s v="WAHV"/>
    <x v="5"/>
    <s v="Gelderland"/>
    <x v="1"/>
    <x v="1"/>
    <x v="0"/>
    <n v="12355"/>
  </r>
  <r>
    <s v="WAHV"/>
    <x v="6"/>
    <s v="Gelderland"/>
    <x v="1"/>
    <x v="1"/>
    <x v="0"/>
    <n v="12325"/>
  </r>
  <r>
    <s v="WAHV"/>
    <x v="0"/>
    <s v="Noord-Brabant"/>
    <x v="3"/>
    <x v="3"/>
    <x v="0"/>
    <n v="11784"/>
  </r>
  <r>
    <s v="WAHV"/>
    <x v="2"/>
    <s v="Zuid-Holland"/>
    <x v="4"/>
    <x v="4"/>
    <x v="0"/>
    <n v="10545"/>
  </r>
  <r>
    <s v="WAHV"/>
    <x v="0"/>
    <s v="Zuid-Holland"/>
    <x v="5"/>
    <x v="5"/>
    <x v="0"/>
    <n v="10349"/>
  </r>
  <r>
    <s v="WAHV"/>
    <x v="6"/>
    <s v="Zuid-Holland"/>
    <x v="4"/>
    <x v="4"/>
    <x v="0"/>
    <n v="9684"/>
  </r>
  <r>
    <s v="WAHV"/>
    <x v="1"/>
    <s v="Noord-Brabant"/>
    <x v="3"/>
    <x v="3"/>
    <x v="0"/>
    <n v="9126"/>
  </r>
  <r>
    <s v="WAHV"/>
    <x v="0"/>
    <s v="Zuid-Holland"/>
    <x v="2"/>
    <x v="6"/>
    <x v="0"/>
    <n v="8014"/>
  </r>
  <r>
    <s v="WAHV"/>
    <x v="4"/>
    <s v="Utrecht"/>
    <x v="6"/>
    <x v="7"/>
    <x v="0"/>
    <n v="7850"/>
  </r>
  <r>
    <s v="WAHV"/>
    <x v="3"/>
    <s v="Noord-Brabant"/>
    <x v="7"/>
    <x v="8"/>
    <x v="0"/>
    <n v="7029"/>
  </r>
  <r>
    <s v="WAHV"/>
    <x v="7"/>
    <s v="Noord-Holland"/>
    <x v="8"/>
    <x v="9"/>
    <x v="0"/>
    <n v="6766"/>
  </r>
  <r>
    <s v="WAHV"/>
    <x v="2"/>
    <s v="Zuid-Holland"/>
    <x v="2"/>
    <x v="6"/>
    <x v="0"/>
    <n v="6440"/>
  </r>
  <r>
    <s v="WAHV"/>
    <x v="6"/>
    <s v="Zuid-Holland"/>
    <x v="5"/>
    <x v="10"/>
    <x v="0"/>
    <n v="6333"/>
  </r>
  <r>
    <s v="WAHV"/>
    <x v="3"/>
    <s v="Zuid-Holland"/>
    <x v="2"/>
    <x v="6"/>
    <x v="0"/>
    <n v="6221"/>
  </r>
  <r>
    <s v="WAHV"/>
    <x v="1"/>
    <s v="Zuid-Holland"/>
    <x v="2"/>
    <x v="6"/>
    <x v="0"/>
    <n v="6173"/>
  </r>
  <r>
    <s v="WAHV"/>
    <x v="8"/>
    <s v="Noord-Holland"/>
    <x v="8"/>
    <x v="9"/>
    <x v="0"/>
    <n v="5913"/>
  </r>
  <r>
    <s v="WAHV"/>
    <x v="0"/>
    <s v="Noord-Holland"/>
    <x v="8"/>
    <x v="9"/>
    <x v="0"/>
    <n v="5341"/>
  </r>
  <r>
    <s v="WAHV"/>
    <x v="5"/>
    <s v="Zuid-Holland"/>
    <x v="2"/>
    <x v="6"/>
    <x v="0"/>
    <n v="5267"/>
  </r>
  <r>
    <s v="WAHV"/>
    <x v="1"/>
    <s v="Utrecht"/>
    <x v="6"/>
    <x v="7"/>
    <x v="0"/>
    <n v="4874"/>
  </r>
  <r>
    <s v="WAHV"/>
    <x v="3"/>
    <s v="Zuid-Holland"/>
    <x v="5"/>
    <x v="5"/>
    <x v="0"/>
    <n v="4805"/>
  </r>
  <r>
    <s v="WAHV"/>
    <x v="9"/>
    <s v="Zuid-Holland"/>
    <x v="9"/>
    <x v="11"/>
    <x v="0"/>
    <n v="4697"/>
  </r>
  <r>
    <s v="WAHV"/>
    <x v="6"/>
    <s v="Zuid-Holland"/>
    <x v="5"/>
    <x v="5"/>
    <x v="0"/>
    <n v="4615"/>
  </r>
  <r>
    <s v="WAHV"/>
    <x v="5"/>
    <s v="Zuid-Holland"/>
    <x v="5"/>
    <x v="5"/>
    <x v="0"/>
    <n v="4504"/>
  </r>
  <r>
    <s v="WAHV"/>
    <x v="10"/>
    <s v="Flevoland"/>
    <x v="10"/>
    <x v="12"/>
    <x v="0"/>
    <n v="4426"/>
  </r>
  <r>
    <s v="WAHV"/>
    <x v="2"/>
    <s v="Groningen"/>
    <x v="11"/>
    <x v="13"/>
    <x v="0"/>
    <n v="4385"/>
  </r>
  <r>
    <s v="WAHV"/>
    <x v="0"/>
    <s v="Zuid-Holland"/>
    <x v="12"/>
    <x v="14"/>
    <x v="0"/>
    <n v="4338"/>
  </r>
  <r>
    <s v="WAHV"/>
    <x v="0"/>
    <s v="Utrecht"/>
    <x v="6"/>
    <x v="7"/>
    <x v="0"/>
    <n v="4264"/>
  </r>
  <r>
    <s v="WAHV"/>
    <x v="11"/>
    <s v="Utrecht"/>
    <x v="13"/>
    <x v="15"/>
    <x v="0"/>
    <n v="4207"/>
  </r>
  <r>
    <s v="WAHV"/>
    <x v="10"/>
    <s v="Noord-Brabant"/>
    <x v="14"/>
    <x v="16"/>
    <x v="0"/>
    <n v="4127"/>
  </r>
  <r>
    <s v="WAHV"/>
    <x v="1"/>
    <s v="Zuid-Holland"/>
    <x v="15"/>
    <x v="17"/>
    <x v="0"/>
    <n v="4120"/>
  </r>
  <r>
    <s v="WAHV"/>
    <x v="1"/>
    <s v="Zuid-Holland"/>
    <x v="12"/>
    <x v="14"/>
    <x v="0"/>
    <n v="4060"/>
  </r>
  <r>
    <s v="WAHV"/>
    <x v="6"/>
    <s v="Zuid-Holland"/>
    <x v="2"/>
    <x v="6"/>
    <x v="0"/>
    <n v="4016"/>
  </r>
  <r>
    <s v="WAHV"/>
    <x v="4"/>
    <s v="Zuid-Holland"/>
    <x v="9"/>
    <x v="11"/>
    <x v="0"/>
    <n v="4006"/>
  </r>
  <r>
    <s v="WAHV"/>
    <x v="1"/>
    <s v="Zuid-Holland"/>
    <x v="9"/>
    <x v="11"/>
    <x v="0"/>
    <n v="3970"/>
  </r>
  <r>
    <s v="WAHV"/>
    <x v="2"/>
    <s v="Zuid-Holland"/>
    <x v="5"/>
    <x v="10"/>
    <x v="0"/>
    <n v="3953"/>
  </r>
  <r>
    <s v="WAHV"/>
    <x v="4"/>
    <s v="Zuid-Holland"/>
    <x v="16"/>
    <x v="18"/>
    <x v="0"/>
    <n v="3952"/>
  </r>
  <r>
    <s v="WAHV"/>
    <x v="1"/>
    <s v="Zuid-Holland"/>
    <x v="16"/>
    <x v="18"/>
    <x v="0"/>
    <n v="3935"/>
  </r>
  <r>
    <s v="WAHV"/>
    <x v="10"/>
    <s v="Zuid-Holland"/>
    <x v="9"/>
    <x v="11"/>
    <x v="0"/>
    <n v="3918"/>
  </r>
  <r>
    <s v="WAHV"/>
    <x v="0"/>
    <s v="Zuid-Holland"/>
    <x v="2"/>
    <x v="19"/>
    <x v="0"/>
    <n v="3895"/>
  </r>
  <r>
    <s v="WAHV"/>
    <x v="6"/>
    <s v="Zuid-Holland"/>
    <x v="17"/>
    <x v="20"/>
    <x v="0"/>
    <n v="3893"/>
  </r>
  <r>
    <s v="WAHV"/>
    <x v="3"/>
    <s v="Noord-Holland"/>
    <x v="18"/>
    <x v="21"/>
    <x v="0"/>
    <n v="3882"/>
  </r>
  <r>
    <s v="WAHV"/>
    <x v="5"/>
    <s v="Gelderland"/>
    <x v="0"/>
    <x v="0"/>
    <x v="0"/>
    <n v="3839"/>
  </r>
  <r>
    <s v="WAHV"/>
    <x v="10"/>
    <s v="Flevoland"/>
    <x v="19"/>
    <x v="22"/>
    <x v="0"/>
    <n v="3833"/>
  </r>
  <r>
    <s v="WAHV"/>
    <x v="5"/>
    <s v="Noord-Brabant"/>
    <x v="7"/>
    <x v="8"/>
    <x v="0"/>
    <n v="3734"/>
  </r>
  <r>
    <s v="WAHV"/>
    <x v="10"/>
    <s v="Zeeland"/>
    <x v="20"/>
    <x v="23"/>
    <x v="0"/>
    <n v="3718"/>
  </r>
  <r>
    <s v="WAHV"/>
    <x v="2"/>
    <s v="Zuid-Holland"/>
    <x v="5"/>
    <x v="5"/>
    <x v="0"/>
    <n v="3714"/>
  </r>
  <r>
    <s v="WAHV"/>
    <x v="7"/>
    <s v="Groningen"/>
    <x v="11"/>
    <x v="13"/>
    <x v="0"/>
    <n v="3704"/>
  </r>
  <r>
    <s v="WAHV"/>
    <x v="3"/>
    <s v="Utrecht"/>
    <x v="6"/>
    <x v="7"/>
    <x v="0"/>
    <n v="3669"/>
  </r>
  <r>
    <s v="WAHV"/>
    <x v="2"/>
    <s v="Zuid-Holland"/>
    <x v="2"/>
    <x v="19"/>
    <x v="0"/>
    <n v="3659"/>
  </r>
  <r>
    <s v="WAHV"/>
    <x v="1"/>
    <s v="Noord-Brabant"/>
    <x v="14"/>
    <x v="24"/>
    <x v="0"/>
    <n v="3649"/>
  </r>
  <r>
    <s v="WAHV"/>
    <x v="1"/>
    <s v="Groningen"/>
    <x v="11"/>
    <x v="13"/>
    <x v="0"/>
    <n v="3646"/>
  </r>
  <r>
    <s v="WAHV"/>
    <x v="9"/>
    <s v="Groningen"/>
    <x v="11"/>
    <x v="13"/>
    <x v="0"/>
    <n v="3637"/>
  </r>
  <r>
    <s v="WAHV"/>
    <x v="10"/>
    <s v="Zuid-Holland"/>
    <x v="16"/>
    <x v="18"/>
    <x v="0"/>
    <n v="3631"/>
  </r>
  <r>
    <s v="WAHV"/>
    <x v="10"/>
    <s v="Groningen"/>
    <x v="11"/>
    <x v="13"/>
    <x v="0"/>
    <n v="3629"/>
  </r>
  <r>
    <s v="WAHV"/>
    <x v="9"/>
    <s v="Zuid-Holland"/>
    <x v="9"/>
    <x v="25"/>
    <x v="0"/>
    <n v="3604"/>
  </r>
  <r>
    <s v="WAHV"/>
    <x v="11"/>
    <s v="Groningen"/>
    <x v="11"/>
    <x v="13"/>
    <x v="0"/>
    <n v="3599"/>
  </r>
  <r>
    <s v="WAHV"/>
    <x v="4"/>
    <s v="Groningen"/>
    <x v="11"/>
    <x v="13"/>
    <x v="0"/>
    <n v="3589"/>
  </r>
  <r>
    <s v="WAHV"/>
    <x v="3"/>
    <s v="Zuid-Holland"/>
    <x v="2"/>
    <x v="19"/>
    <x v="0"/>
    <n v="3580"/>
  </r>
  <r>
    <s v="WAHV"/>
    <x v="5"/>
    <s v="Groningen"/>
    <x v="11"/>
    <x v="13"/>
    <x v="0"/>
    <n v="3579"/>
  </r>
  <r>
    <s v="WAHV"/>
    <x v="0"/>
    <s v="Zuid-Holland"/>
    <x v="15"/>
    <x v="17"/>
    <x v="0"/>
    <n v="3575"/>
  </r>
  <r>
    <s v="WAHV"/>
    <x v="11"/>
    <s v="Zuid-Holland"/>
    <x v="9"/>
    <x v="11"/>
    <x v="0"/>
    <n v="3554"/>
  </r>
  <r>
    <s v="WAHV"/>
    <x v="4"/>
    <s v="Zuid-Holland"/>
    <x v="9"/>
    <x v="25"/>
    <x v="0"/>
    <n v="3523"/>
  </r>
  <r>
    <s v="WAHV"/>
    <x v="8"/>
    <s v="Groningen"/>
    <x v="11"/>
    <x v="13"/>
    <x v="0"/>
    <n v="3505"/>
  </r>
  <r>
    <s v="WAHV"/>
    <x v="0"/>
    <s v="Zuid-Holland"/>
    <x v="16"/>
    <x v="18"/>
    <x v="0"/>
    <n v="3478"/>
  </r>
  <r>
    <s v="WAHV"/>
    <x v="6"/>
    <s v="Groningen"/>
    <x v="11"/>
    <x v="13"/>
    <x v="0"/>
    <n v="3434"/>
  </r>
  <r>
    <s v="WAHV"/>
    <x v="0"/>
    <s v="Groningen"/>
    <x v="11"/>
    <x v="13"/>
    <x v="0"/>
    <n v="3362"/>
  </r>
  <r>
    <s v="WAHV"/>
    <x v="3"/>
    <s v="Zuid-Holland"/>
    <x v="16"/>
    <x v="18"/>
    <x v="0"/>
    <n v="3342"/>
  </r>
  <r>
    <s v="WAHV"/>
    <x v="8"/>
    <s v="Zeeland"/>
    <x v="21"/>
    <x v="26"/>
    <x v="0"/>
    <n v="3319"/>
  </r>
  <r>
    <s v="WAHV"/>
    <x v="9"/>
    <s v="Zeeland"/>
    <x v="21"/>
    <x v="26"/>
    <x v="0"/>
    <n v="3296"/>
  </r>
  <r>
    <s v="WAHV"/>
    <x v="7"/>
    <s v="Zuid-Holland"/>
    <x v="9"/>
    <x v="11"/>
    <x v="0"/>
    <n v="3283"/>
  </r>
  <r>
    <s v="WAHV"/>
    <x v="0"/>
    <s v="Zuid-Holland"/>
    <x v="22"/>
    <x v="27"/>
    <x v="0"/>
    <n v="3193"/>
  </r>
  <r>
    <s v="WAHV"/>
    <x v="4"/>
    <s v="Zuid-Holland"/>
    <x v="15"/>
    <x v="17"/>
    <x v="0"/>
    <n v="3180"/>
  </r>
  <r>
    <s v="WAHV"/>
    <x v="10"/>
    <s v="Zuid-Holland"/>
    <x v="12"/>
    <x v="14"/>
    <x v="0"/>
    <n v="3170"/>
  </r>
  <r>
    <s v="WAHV"/>
    <x v="5"/>
    <s v="Zuid-Holland"/>
    <x v="2"/>
    <x v="19"/>
    <x v="0"/>
    <n v="3154"/>
  </r>
  <r>
    <s v="WAHV"/>
    <x v="5"/>
    <s v="Utrecht"/>
    <x v="6"/>
    <x v="7"/>
    <x v="0"/>
    <n v="3151"/>
  </r>
  <r>
    <s v="WAHV"/>
    <x v="10"/>
    <s v="Zuid-Holland"/>
    <x v="15"/>
    <x v="17"/>
    <x v="0"/>
    <n v="3131"/>
  </r>
  <r>
    <s v="WAHV"/>
    <x v="10"/>
    <s v="Zuid-Holland"/>
    <x v="9"/>
    <x v="25"/>
    <x v="0"/>
    <n v="3114"/>
  </r>
  <r>
    <s v="WAHV"/>
    <x v="3"/>
    <s v="Zuid-Holland"/>
    <x v="12"/>
    <x v="14"/>
    <x v="0"/>
    <n v="3104"/>
  </r>
  <r>
    <s v="WAHV"/>
    <x v="2"/>
    <s v="Noord-Holland"/>
    <x v="18"/>
    <x v="28"/>
    <x v="0"/>
    <n v="3103"/>
  </r>
  <r>
    <s v="WAHV"/>
    <x v="4"/>
    <s v="Gelderland"/>
    <x v="23"/>
    <x v="29"/>
    <x v="0"/>
    <n v="3099"/>
  </r>
  <r>
    <s v="WAHV"/>
    <x v="3"/>
    <s v="Zuid-Holland"/>
    <x v="15"/>
    <x v="17"/>
    <x v="0"/>
    <n v="3091"/>
  </r>
  <r>
    <s v="WAHV"/>
    <x v="11"/>
    <s v="Zuid-Holland"/>
    <x v="9"/>
    <x v="25"/>
    <x v="0"/>
    <n v="3079"/>
  </r>
  <r>
    <s v="WAHV"/>
    <x v="7"/>
    <s v="Zuid-Holland"/>
    <x v="9"/>
    <x v="25"/>
    <x v="0"/>
    <n v="3066"/>
  </r>
  <r>
    <s v="WAHV"/>
    <x v="10"/>
    <s v="Limburg"/>
    <x v="24"/>
    <x v="30"/>
    <x v="0"/>
    <n v="3018"/>
  </r>
  <r>
    <s v="WAHV"/>
    <x v="9"/>
    <s v="Flevoland"/>
    <x v="25"/>
    <x v="31"/>
    <x v="0"/>
    <n v="2968"/>
  </r>
  <r>
    <s v="WAHV"/>
    <x v="11"/>
    <s v="Zuid-Holland"/>
    <x v="15"/>
    <x v="17"/>
    <x v="0"/>
    <n v="2907"/>
  </r>
  <r>
    <s v="WAHV"/>
    <x v="10"/>
    <s v="Utrecht"/>
    <x v="13"/>
    <x v="15"/>
    <x v="0"/>
    <n v="2904"/>
  </r>
  <r>
    <s v="WAHV"/>
    <x v="1"/>
    <s v="Zuid-Holland"/>
    <x v="9"/>
    <x v="25"/>
    <x v="0"/>
    <n v="2900"/>
  </r>
  <r>
    <s v="WAHV"/>
    <x v="1"/>
    <s v="Gelderland"/>
    <x v="23"/>
    <x v="29"/>
    <x v="0"/>
    <n v="2893"/>
  </r>
  <r>
    <s v="WAHV"/>
    <x v="4"/>
    <s v="Zuid-Holland"/>
    <x v="12"/>
    <x v="14"/>
    <x v="0"/>
    <n v="2891"/>
  </r>
  <r>
    <s v="WAHV"/>
    <x v="9"/>
    <s v="Noord-Brabant"/>
    <x v="26"/>
    <x v="32"/>
    <x v="0"/>
    <n v="2890"/>
  </r>
  <r>
    <s v="WAHV"/>
    <x v="6"/>
    <s v="Zuid-Holland"/>
    <x v="15"/>
    <x v="17"/>
    <x v="0"/>
    <n v="2890"/>
  </r>
  <r>
    <s v="WAHV"/>
    <x v="2"/>
    <s v="Zuid-Holland"/>
    <x v="15"/>
    <x v="17"/>
    <x v="0"/>
    <n v="2885"/>
  </r>
  <r>
    <s v="WAHV"/>
    <x v="9"/>
    <s v="Zuid-Holland"/>
    <x v="15"/>
    <x v="17"/>
    <x v="0"/>
    <n v="2881"/>
  </r>
  <r>
    <s v="WAHV"/>
    <x v="3"/>
    <s v="Drenthe"/>
    <x v="27"/>
    <x v="33"/>
    <x v="0"/>
    <n v="2878"/>
  </r>
  <r>
    <s v="WAHV"/>
    <x v="11"/>
    <s v="Noord-Brabant"/>
    <x v="28"/>
    <x v="34"/>
    <x v="0"/>
    <n v="2872"/>
  </r>
  <r>
    <s v="WAHV"/>
    <x v="5"/>
    <s v="Zuid-Holland"/>
    <x v="15"/>
    <x v="17"/>
    <x v="0"/>
    <n v="2864"/>
  </r>
  <r>
    <s v="WAHV"/>
    <x v="9"/>
    <s v="Gelderland"/>
    <x v="23"/>
    <x v="29"/>
    <x v="0"/>
    <n v="2861"/>
  </r>
  <r>
    <s v="WAHV"/>
    <x v="0"/>
    <s v="Gelderland"/>
    <x v="23"/>
    <x v="29"/>
    <x v="0"/>
    <n v="2851"/>
  </r>
  <r>
    <s v="WAHV"/>
    <x v="5"/>
    <s v="Zuid-Holland"/>
    <x v="12"/>
    <x v="35"/>
    <x v="0"/>
    <n v="2818"/>
  </r>
  <r>
    <s v="WAHV"/>
    <x v="10"/>
    <s v="Noord-Brabant"/>
    <x v="28"/>
    <x v="34"/>
    <x v="0"/>
    <n v="2785"/>
  </r>
  <r>
    <s v="WAHV"/>
    <x v="5"/>
    <s v="Zuid-Holland"/>
    <x v="12"/>
    <x v="14"/>
    <x v="0"/>
    <n v="2779"/>
  </r>
  <r>
    <s v="WAHV"/>
    <x v="9"/>
    <s v="Flevoland"/>
    <x v="19"/>
    <x v="36"/>
    <x v="0"/>
    <n v="2772"/>
  </r>
  <r>
    <s v="WAHV"/>
    <x v="1"/>
    <s v="Zuid-Holland"/>
    <x v="22"/>
    <x v="27"/>
    <x v="0"/>
    <n v="2757"/>
  </r>
  <r>
    <s v="WAHV"/>
    <x v="1"/>
    <s v="Utrecht"/>
    <x v="13"/>
    <x v="15"/>
    <x v="0"/>
    <n v="2740"/>
  </r>
  <r>
    <s v="WAHV"/>
    <x v="11"/>
    <s v="Gelderland"/>
    <x v="23"/>
    <x v="29"/>
    <x v="0"/>
    <n v="2735"/>
  </r>
  <r>
    <s v="WAHV"/>
    <x v="8"/>
    <s v="Zuid-Holland"/>
    <x v="9"/>
    <x v="25"/>
    <x v="0"/>
    <n v="2734"/>
  </r>
  <r>
    <s v="WAHV"/>
    <x v="5"/>
    <s v="Zuid-Holland"/>
    <x v="16"/>
    <x v="18"/>
    <x v="0"/>
    <n v="2728"/>
  </r>
  <r>
    <s v="WAHV"/>
    <x v="1"/>
    <s v="Utrecht"/>
    <x v="29"/>
    <x v="37"/>
    <x v="0"/>
    <n v="2723"/>
  </r>
  <r>
    <s v="WAHV"/>
    <x v="2"/>
    <s v="Zuid-Holland"/>
    <x v="17"/>
    <x v="20"/>
    <x v="0"/>
    <n v="2710"/>
  </r>
  <r>
    <s v="WAHV"/>
    <x v="5"/>
    <s v="Noord-Brabant"/>
    <x v="30"/>
    <x v="38"/>
    <x v="0"/>
    <n v="2683"/>
  </r>
  <r>
    <s v="WAHV"/>
    <x v="10"/>
    <s v="Zuid-Holland"/>
    <x v="22"/>
    <x v="27"/>
    <x v="0"/>
    <n v="2661"/>
  </r>
  <r>
    <s v="WAHV"/>
    <x v="3"/>
    <s v="Noord-Brabant"/>
    <x v="30"/>
    <x v="38"/>
    <x v="0"/>
    <n v="2658"/>
  </r>
  <r>
    <s v="WAHV"/>
    <x v="4"/>
    <s v="Utrecht"/>
    <x v="13"/>
    <x v="15"/>
    <x v="0"/>
    <n v="2642"/>
  </r>
  <r>
    <s v="WAHV"/>
    <x v="8"/>
    <s v="Zuid-Holland"/>
    <x v="15"/>
    <x v="17"/>
    <x v="0"/>
    <n v="2632"/>
  </r>
  <r>
    <s v="WAHV"/>
    <x v="3"/>
    <s v="Noord-Holland"/>
    <x v="8"/>
    <x v="9"/>
    <x v="0"/>
    <n v="2619"/>
  </r>
  <r>
    <s v="WAHV"/>
    <x v="6"/>
    <s v="Zuid-Holland"/>
    <x v="5"/>
    <x v="39"/>
    <x v="0"/>
    <n v="2619"/>
  </r>
  <r>
    <s v="WAHV"/>
    <x v="4"/>
    <s v="Zuid-Holland"/>
    <x v="22"/>
    <x v="27"/>
    <x v="0"/>
    <n v="2615"/>
  </r>
  <r>
    <s v="WAHV"/>
    <x v="0"/>
    <s v="Zuid-Holland"/>
    <x v="22"/>
    <x v="40"/>
    <x v="0"/>
    <n v="2611"/>
  </r>
  <r>
    <s v="WAHV"/>
    <x v="8"/>
    <s v="Gelderland"/>
    <x v="23"/>
    <x v="29"/>
    <x v="0"/>
    <n v="2608"/>
  </r>
  <r>
    <s v="WAHV"/>
    <x v="2"/>
    <s v="Drenthe"/>
    <x v="27"/>
    <x v="41"/>
    <x v="0"/>
    <n v="2581"/>
  </r>
  <r>
    <s v="WAHV"/>
    <x v="11"/>
    <s v="Zuid-Holland"/>
    <x v="12"/>
    <x v="14"/>
    <x v="0"/>
    <n v="2560"/>
  </r>
  <r>
    <s v="WAHV"/>
    <x v="4"/>
    <s v="Zuid-Holland"/>
    <x v="31"/>
    <x v="42"/>
    <x v="0"/>
    <n v="2560"/>
  </r>
  <r>
    <s v="WAHV"/>
    <x v="1"/>
    <s v="Noord-Brabant"/>
    <x v="28"/>
    <x v="34"/>
    <x v="0"/>
    <n v="2555"/>
  </r>
  <r>
    <s v="WAHV"/>
    <x v="1"/>
    <s v="Zuid-Holland"/>
    <x v="31"/>
    <x v="42"/>
    <x v="0"/>
    <n v="2528"/>
  </r>
  <r>
    <s v="WAHV"/>
    <x v="0"/>
    <s v="Gelderland"/>
    <x v="23"/>
    <x v="43"/>
    <x v="0"/>
    <n v="2506"/>
  </r>
  <r>
    <s v="WAHV"/>
    <x v="10"/>
    <s v="Noord-Brabant"/>
    <x v="26"/>
    <x v="32"/>
    <x v="0"/>
    <n v="2505"/>
  </r>
  <r>
    <s v="WAHV"/>
    <x v="11"/>
    <s v="Zeeland"/>
    <x v="20"/>
    <x v="23"/>
    <x v="0"/>
    <n v="2502"/>
  </r>
  <r>
    <s v="WAHV"/>
    <x v="10"/>
    <s v="Gelderland"/>
    <x v="23"/>
    <x v="29"/>
    <x v="0"/>
    <n v="2498"/>
  </r>
  <r>
    <s v="WAHV"/>
    <x v="11"/>
    <s v="Noord-Brabant"/>
    <x v="26"/>
    <x v="32"/>
    <x v="0"/>
    <n v="2492"/>
  </r>
  <r>
    <s v="WAHV"/>
    <x v="7"/>
    <s v="Zuid-Holland"/>
    <x v="22"/>
    <x v="27"/>
    <x v="0"/>
    <n v="2474"/>
  </r>
  <r>
    <s v="WAHV"/>
    <x v="11"/>
    <s v="Zuid-Holland"/>
    <x v="32"/>
    <x v="44"/>
    <x v="0"/>
    <n v="2474"/>
  </r>
  <r>
    <s v="WAHV"/>
    <x v="3"/>
    <s v="Groningen"/>
    <x v="11"/>
    <x v="13"/>
    <x v="0"/>
    <n v="2463"/>
  </r>
  <r>
    <s v="WAHV"/>
    <x v="4"/>
    <s v="Noord-Brabant"/>
    <x v="3"/>
    <x v="45"/>
    <x v="0"/>
    <n v="2458"/>
  </r>
  <r>
    <s v="WAHV"/>
    <x v="5"/>
    <s v="Noord-Brabant"/>
    <x v="3"/>
    <x v="45"/>
    <x v="0"/>
    <n v="2455"/>
  </r>
  <r>
    <s v="WAHV"/>
    <x v="9"/>
    <s v="Zuid-Holland"/>
    <x v="32"/>
    <x v="44"/>
    <x v="0"/>
    <n v="2454"/>
  </r>
  <r>
    <s v="WAHV"/>
    <x v="6"/>
    <s v="Noord-Brabant"/>
    <x v="33"/>
    <x v="46"/>
    <x v="0"/>
    <n v="2451"/>
  </r>
  <r>
    <s v="WAHV"/>
    <x v="9"/>
    <s v="Noord-Holland"/>
    <x v="8"/>
    <x v="9"/>
    <x v="0"/>
    <n v="2450"/>
  </r>
  <r>
    <s v="WAHV"/>
    <x v="0"/>
    <s v="Noord-Brabant"/>
    <x v="28"/>
    <x v="34"/>
    <x v="0"/>
    <n v="2437"/>
  </r>
  <r>
    <s v="WAHV"/>
    <x v="0"/>
    <s v="Utrecht"/>
    <x v="29"/>
    <x v="37"/>
    <x v="0"/>
    <n v="2432"/>
  </r>
  <r>
    <s v="WAHV"/>
    <x v="10"/>
    <s v="Gelderland"/>
    <x v="34"/>
    <x v="47"/>
    <x v="0"/>
    <n v="2418"/>
  </r>
  <r>
    <s v="WAHV"/>
    <x v="10"/>
    <s v="Zuid-Holland"/>
    <x v="32"/>
    <x v="48"/>
    <x v="0"/>
    <n v="2412"/>
  </r>
  <r>
    <s v="WAHV"/>
    <x v="7"/>
    <s v="Gelderland"/>
    <x v="23"/>
    <x v="29"/>
    <x v="0"/>
    <n v="2399"/>
  </r>
  <r>
    <s v="WAHV"/>
    <x v="10"/>
    <s v="Zuid-Holland"/>
    <x v="35"/>
    <x v="49"/>
    <x v="0"/>
    <n v="2399"/>
  </r>
  <r>
    <s v="WAHV"/>
    <x v="1"/>
    <s v="Overijssel"/>
    <x v="36"/>
    <x v="50"/>
    <x v="0"/>
    <n v="2398"/>
  </r>
  <r>
    <s v="WAHV"/>
    <x v="9"/>
    <s v="Zuid-Holland"/>
    <x v="12"/>
    <x v="14"/>
    <x v="0"/>
    <n v="2381"/>
  </r>
  <r>
    <s v="WAHV"/>
    <x v="9"/>
    <s v="Zuid-Holland"/>
    <x v="32"/>
    <x v="48"/>
    <x v="0"/>
    <n v="2367"/>
  </r>
  <r>
    <s v="WAHV"/>
    <x v="10"/>
    <s v="Zuid-Holland"/>
    <x v="32"/>
    <x v="44"/>
    <x v="0"/>
    <n v="2361"/>
  </r>
  <r>
    <s v="WAHV"/>
    <x v="4"/>
    <s v="Gelderland"/>
    <x v="23"/>
    <x v="43"/>
    <x v="0"/>
    <n v="2360"/>
  </r>
  <r>
    <s v="WAHV"/>
    <x v="3"/>
    <s v="Zuid-Holland"/>
    <x v="22"/>
    <x v="51"/>
    <x v="0"/>
    <n v="2356"/>
  </r>
  <r>
    <s v="WAHV"/>
    <x v="9"/>
    <s v="Zuid-Holland"/>
    <x v="22"/>
    <x v="27"/>
    <x v="0"/>
    <n v="2353"/>
  </r>
  <r>
    <s v="WAHV"/>
    <x v="11"/>
    <s v="Zuid-Holland"/>
    <x v="16"/>
    <x v="18"/>
    <x v="0"/>
    <n v="2340"/>
  </r>
  <r>
    <s v="WAHV"/>
    <x v="0"/>
    <s v="Noord-Brabant"/>
    <x v="3"/>
    <x v="45"/>
    <x v="0"/>
    <n v="2334"/>
  </r>
  <r>
    <s v="WAHV"/>
    <x v="1"/>
    <s v="Noord-Brabant"/>
    <x v="3"/>
    <x v="45"/>
    <x v="0"/>
    <n v="2330"/>
  </r>
  <r>
    <s v="WAHV"/>
    <x v="5"/>
    <s v="Zuid-Holland"/>
    <x v="22"/>
    <x v="27"/>
    <x v="0"/>
    <n v="2329"/>
  </r>
  <r>
    <s v="WAHV"/>
    <x v="0"/>
    <s v="Gelderland"/>
    <x v="34"/>
    <x v="47"/>
    <x v="0"/>
    <n v="2317"/>
  </r>
  <r>
    <s v="WAHV"/>
    <x v="7"/>
    <s v="Zuid-Holland"/>
    <x v="15"/>
    <x v="17"/>
    <x v="0"/>
    <n v="2306"/>
  </r>
  <r>
    <s v="WAHV"/>
    <x v="4"/>
    <s v="Zuid-Holland"/>
    <x v="35"/>
    <x v="49"/>
    <x v="0"/>
    <n v="2305"/>
  </r>
  <r>
    <s v="WAHV"/>
    <x v="2"/>
    <s v="Noord-Brabant"/>
    <x v="3"/>
    <x v="45"/>
    <x v="0"/>
    <n v="2305"/>
  </r>
  <r>
    <s v="WAHV"/>
    <x v="5"/>
    <s v="Noord-Brabant"/>
    <x v="28"/>
    <x v="34"/>
    <x v="0"/>
    <n v="2292"/>
  </r>
  <r>
    <s v="WAHV"/>
    <x v="3"/>
    <s v="Noord-Brabant"/>
    <x v="28"/>
    <x v="34"/>
    <x v="0"/>
    <n v="2290"/>
  </r>
  <r>
    <s v="WAHV"/>
    <x v="8"/>
    <s v="Zuid-Holland"/>
    <x v="22"/>
    <x v="27"/>
    <x v="0"/>
    <n v="2287"/>
  </r>
  <r>
    <s v="WAHV"/>
    <x v="2"/>
    <s v="Noord-Brabant"/>
    <x v="28"/>
    <x v="34"/>
    <x v="0"/>
    <n v="2266"/>
  </r>
  <r>
    <s v="WAHV"/>
    <x v="2"/>
    <s v="Zuid-Holland"/>
    <x v="22"/>
    <x v="27"/>
    <x v="0"/>
    <n v="2265"/>
  </r>
  <r>
    <s v="WAHV"/>
    <x v="10"/>
    <s v="Noord-Holland"/>
    <x v="18"/>
    <x v="52"/>
    <x v="0"/>
    <n v="2264"/>
  </r>
  <r>
    <s v="WAHV"/>
    <x v="9"/>
    <s v="Noord-Brabant"/>
    <x v="3"/>
    <x v="45"/>
    <x v="0"/>
    <n v="2261"/>
  </r>
  <r>
    <s v="WAHV"/>
    <x v="11"/>
    <s v="Zuid-Holland"/>
    <x v="22"/>
    <x v="27"/>
    <x v="0"/>
    <n v="2252"/>
  </r>
  <r>
    <s v="WAHV"/>
    <x v="11"/>
    <s v="Zuid-Holland"/>
    <x v="22"/>
    <x v="40"/>
    <x v="0"/>
    <n v="2247"/>
  </r>
  <r>
    <s v="WAHV"/>
    <x v="6"/>
    <s v="Zuid-Holland"/>
    <x v="2"/>
    <x v="19"/>
    <x v="0"/>
    <n v="2236"/>
  </r>
  <r>
    <s v="WAHV"/>
    <x v="4"/>
    <s v="Overijssel"/>
    <x v="36"/>
    <x v="50"/>
    <x v="0"/>
    <n v="2232"/>
  </r>
  <r>
    <s v="WAHV"/>
    <x v="3"/>
    <s v="Zuid-Holland"/>
    <x v="22"/>
    <x v="27"/>
    <x v="0"/>
    <n v="2215"/>
  </r>
  <r>
    <s v="WAHV"/>
    <x v="1"/>
    <s v="Noord-Holland"/>
    <x v="18"/>
    <x v="52"/>
    <x v="0"/>
    <n v="2212"/>
  </r>
  <r>
    <s v="WAHV"/>
    <x v="0"/>
    <s v="Overijssel"/>
    <x v="36"/>
    <x v="50"/>
    <x v="0"/>
    <n v="2210"/>
  </r>
  <r>
    <s v="WAHV"/>
    <x v="8"/>
    <s v="Utrecht"/>
    <x v="37"/>
    <x v="53"/>
    <x v="0"/>
    <n v="2194"/>
  </r>
  <r>
    <s v="WAHV"/>
    <x v="9"/>
    <s v="Zuid-Holland"/>
    <x v="22"/>
    <x v="40"/>
    <x v="0"/>
    <n v="2187"/>
  </r>
  <r>
    <s v="WAHV"/>
    <x v="10"/>
    <s v="Zuid-Holland"/>
    <x v="22"/>
    <x v="40"/>
    <x v="0"/>
    <n v="2187"/>
  </r>
  <r>
    <s v="WAHV"/>
    <x v="10"/>
    <s v="Zuid-Holland"/>
    <x v="22"/>
    <x v="54"/>
    <x v="0"/>
    <n v="2186"/>
  </r>
  <r>
    <s v="WAHV"/>
    <x v="1"/>
    <s v="Limburg"/>
    <x v="24"/>
    <x v="55"/>
    <x v="0"/>
    <n v="2178"/>
  </r>
  <r>
    <s v="WAHV"/>
    <x v="6"/>
    <s v="Noord-Brabant"/>
    <x v="3"/>
    <x v="45"/>
    <x v="0"/>
    <n v="2177"/>
  </r>
  <r>
    <s v="WAHV"/>
    <x v="1"/>
    <s v="Gelderland"/>
    <x v="23"/>
    <x v="43"/>
    <x v="0"/>
    <n v="2172"/>
  </r>
  <r>
    <s v="WAHV"/>
    <x v="9"/>
    <s v="Noord-Brabant"/>
    <x v="28"/>
    <x v="34"/>
    <x v="0"/>
    <n v="2171"/>
  </r>
  <r>
    <s v="WAHV"/>
    <x v="11"/>
    <s v="Zuid-Holland"/>
    <x v="32"/>
    <x v="48"/>
    <x v="0"/>
    <n v="2164"/>
  </r>
  <r>
    <s v="WAHV"/>
    <x v="1"/>
    <s v="Zuid-Holland"/>
    <x v="32"/>
    <x v="44"/>
    <x v="0"/>
    <n v="2164"/>
  </r>
  <r>
    <s v="WAHV"/>
    <x v="7"/>
    <s v="Zuid-Holland"/>
    <x v="32"/>
    <x v="44"/>
    <x v="0"/>
    <n v="2161"/>
  </r>
  <r>
    <s v="WAHV"/>
    <x v="4"/>
    <s v="Groningen"/>
    <x v="11"/>
    <x v="56"/>
    <x v="0"/>
    <n v="2157"/>
  </r>
  <r>
    <s v="WAHV"/>
    <x v="8"/>
    <s v="Zuid-Holland"/>
    <x v="32"/>
    <x v="44"/>
    <x v="0"/>
    <n v="2156"/>
  </r>
  <r>
    <s v="WAHV"/>
    <x v="1"/>
    <s v="Noord-Holland"/>
    <x v="8"/>
    <x v="9"/>
    <x v="0"/>
    <n v="2155"/>
  </r>
  <r>
    <s v="WAHV"/>
    <x v="0"/>
    <s v="Limburg"/>
    <x v="24"/>
    <x v="55"/>
    <x v="0"/>
    <n v="2149"/>
  </r>
  <r>
    <s v="WAHV"/>
    <x v="0"/>
    <s v="Zuid-Holland"/>
    <x v="31"/>
    <x v="42"/>
    <x v="0"/>
    <n v="2146"/>
  </r>
  <r>
    <s v="WAHV"/>
    <x v="8"/>
    <s v="Noord-Brabant"/>
    <x v="26"/>
    <x v="32"/>
    <x v="0"/>
    <n v="2143"/>
  </r>
  <r>
    <s v="WAHV"/>
    <x v="4"/>
    <s v="Noord-Holland"/>
    <x v="18"/>
    <x v="52"/>
    <x v="0"/>
    <n v="2136"/>
  </r>
  <r>
    <s v="WAHV"/>
    <x v="3"/>
    <s v="Zuid-Holland"/>
    <x v="22"/>
    <x v="40"/>
    <x v="0"/>
    <n v="2122"/>
  </r>
  <r>
    <s v="WAHV"/>
    <x v="1"/>
    <s v="Gelderland"/>
    <x v="34"/>
    <x v="47"/>
    <x v="0"/>
    <n v="2121"/>
  </r>
  <r>
    <s v="WAHV"/>
    <x v="1"/>
    <s v="Zuid-Holland"/>
    <x v="35"/>
    <x v="49"/>
    <x v="0"/>
    <n v="2114"/>
  </r>
  <r>
    <s v="WAHV"/>
    <x v="6"/>
    <s v="Zuid-Holland"/>
    <x v="22"/>
    <x v="27"/>
    <x v="0"/>
    <n v="2105"/>
  </r>
  <r>
    <s v="WAHV"/>
    <x v="2"/>
    <s v="Zuid-Holland"/>
    <x v="12"/>
    <x v="14"/>
    <x v="0"/>
    <n v="2103"/>
  </r>
  <r>
    <s v="WAHV"/>
    <x v="10"/>
    <s v="Zuid-Holland"/>
    <x v="31"/>
    <x v="42"/>
    <x v="0"/>
    <n v="2100"/>
  </r>
  <r>
    <s v="WAHV"/>
    <x v="4"/>
    <s v="Zuid-Holland"/>
    <x v="38"/>
    <x v="57"/>
    <x v="0"/>
    <n v="2097"/>
  </r>
  <r>
    <s v="WAHV"/>
    <x v="4"/>
    <s v="Noord-Brabant"/>
    <x v="28"/>
    <x v="34"/>
    <x v="0"/>
    <n v="2096"/>
  </r>
  <r>
    <s v="WAHV"/>
    <x v="10"/>
    <s v="Limburg"/>
    <x v="24"/>
    <x v="55"/>
    <x v="0"/>
    <n v="2090"/>
  </r>
  <r>
    <s v="WAHV"/>
    <x v="1"/>
    <s v="Zuid-Holland"/>
    <x v="22"/>
    <x v="54"/>
    <x v="0"/>
    <n v="2090"/>
  </r>
  <r>
    <s v="WAHV"/>
    <x v="9"/>
    <s v="Noord-Holland"/>
    <x v="18"/>
    <x v="52"/>
    <x v="0"/>
    <n v="2087"/>
  </r>
  <r>
    <s v="WAHV"/>
    <x v="11"/>
    <s v="Gelderland"/>
    <x v="23"/>
    <x v="43"/>
    <x v="0"/>
    <n v="2086"/>
  </r>
  <r>
    <s v="WAHV"/>
    <x v="1"/>
    <s v="Zuid-Holland"/>
    <x v="2"/>
    <x v="19"/>
    <x v="0"/>
    <n v="2085"/>
  </r>
  <r>
    <s v="WAHV"/>
    <x v="4"/>
    <s v="Zuid-Holland"/>
    <x v="32"/>
    <x v="44"/>
    <x v="0"/>
    <n v="2078"/>
  </r>
  <r>
    <s v="WAHV"/>
    <x v="7"/>
    <s v="Utrecht"/>
    <x v="37"/>
    <x v="53"/>
    <x v="0"/>
    <n v="2064"/>
  </r>
  <r>
    <s v="WAHV"/>
    <x v="9"/>
    <s v="Zuid-Holland"/>
    <x v="35"/>
    <x v="49"/>
    <x v="0"/>
    <n v="2062"/>
  </r>
  <r>
    <s v="WAHV"/>
    <x v="4"/>
    <s v="Zuid-Holland"/>
    <x v="31"/>
    <x v="58"/>
    <x v="0"/>
    <n v="2059"/>
  </r>
  <r>
    <s v="WAHV"/>
    <x v="3"/>
    <s v="Utrecht"/>
    <x v="13"/>
    <x v="15"/>
    <x v="0"/>
    <n v="2058"/>
  </r>
  <r>
    <s v="WAHV"/>
    <x v="3"/>
    <s v="Zuid-Holland"/>
    <x v="32"/>
    <x v="44"/>
    <x v="0"/>
    <n v="2058"/>
  </r>
  <r>
    <s v="WAHV"/>
    <x v="11"/>
    <s v="Zuid-Holland"/>
    <x v="38"/>
    <x v="57"/>
    <x v="0"/>
    <n v="2055"/>
  </r>
  <r>
    <s v="WAHV"/>
    <x v="10"/>
    <s v="Zuid-Holland"/>
    <x v="38"/>
    <x v="57"/>
    <x v="0"/>
    <n v="2050"/>
  </r>
  <r>
    <s v="WAHV"/>
    <x v="11"/>
    <s v="Zuid-Holland"/>
    <x v="35"/>
    <x v="49"/>
    <x v="0"/>
    <n v="2047"/>
  </r>
  <r>
    <s v="WAHV"/>
    <x v="6"/>
    <s v="Zuid-Holland"/>
    <x v="32"/>
    <x v="44"/>
    <x v="0"/>
    <n v="2047"/>
  </r>
  <r>
    <s v="WAHV"/>
    <x v="8"/>
    <s v="Zuid-Holland"/>
    <x v="38"/>
    <x v="57"/>
    <x v="0"/>
    <n v="2044"/>
  </r>
  <r>
    <s v="WAHV"/>
    <x v="3"/>
    <s v="Zuid-Holland"/>
    <x v="32"/>
    <x v="48"/>
    <x v="0"/>
    <n v="2042"/>
  </r>
  <r>
    <s v="WAHV"/>
    <x v="0"/>
    <s v="Zuid-Holland"/>
    <x v="22"/>
    <x v="54"/>
    <x v="0"/>
    <n v="2039"/>
  </r>
  <r>
    <s v="WAHV"/>
    <x v="9"/>
    <s v="Utrecht"/>
    <x v="37"/>
    <x v="53"/>
    <x v="0"/>
    <n v="2038"/>
  </r>
  <r>
    <s v="WAHV"/>
    <x v="1"/>
    <s v="Zuid-Holland"/>
    <x v="22"/>
    <x v="40"/>
    <x v="0"/>
    <n v="2032"/>
  </r>
  <r>
    <s v="WAHV"/>
    <x v="10"/>
    <s v="Gelderland"/>
    <x v="23"/>
    <x v="43"/>
    <x v="0"/>
    <n v="2031"/>
  </r>
  <r>
    <s v="WAHV"/>
    <x v="0"/>
    <s v="Drenthe"/>
    <x v="27"/>
    <x v="33"/>
    <x v="0"/>
    <n v="2029"/>
  </r>
  <r>
    <s v="WAHV"/>
    <x v="11"/>
    <s v="Noord-Brabant"/>
    <x v="3"/>
    <x v="45"/>
    <x v="0"/>
    <n v="2024"/>
  </r>
  <r>
    <s v="WAHV"/>
    <x v="11"/>
    <s v="Utrecht"/>
    <x v="39"/>
    <x v="59"/>
    <x v="0"/>
    <n v="2023"/>
  </r>
  <r>
    <s v="WAHV"/>
    <x v="6"/>
    <s v="Zuid-Holland"/>
    <x v="35"/>
    <x v="60"/>
    <x v="0"/>
    <n v="2015"/>
  </r>
  <r>
    <s v="WAHV"/>
    <x v="3"/>
    <s v="Gelderland"/>
    <x v="23"/>
    <x v="29"/>
    <x v="0"/>
    <n v="2013"/>
  </r>
  <r>
    <s v="WAHV"/>
    <x v="2"/>
    <s v="Utrecht"/>
    <x v="6"/>
    <x v="7"/>
    <x v="0"/>
    <n v="2011"/>
  </r>
  <r>
    <s v="WAHV"/>
    <x v="4"/>
    <s v="Gelderland"/>
    <x v="34"/>
    <x v="47"/>
    <x v="0"/>
    <n v="2004"/>
  </r>
  <r>
    <s v="WAHV"/>
    <x v="3"/>
    <s v="Overijssel"/>
    <x v="36"/>
    <x v="50"/>
    <x v="0"/>
    <n v="1998"/>
  </r>
  <r>
    <s v="WAHV"/>
    <x v="5"/>
    <s v="Zuid-Holland"/>
    <x v="31"/>
    <x v="42"/>
    <x v="0"/>
    <n v="1997"/>
  </r>
  <r>
    <s v="WAHV"/>
    <x v="4"/>
    <s v="Zuid-Holland"/>
    <x v="22"/>
    <x v="54"/>
    <x v="0"/>
    <n v="1992"/>
  </r>
  <r>
    <s v="WAHV"/>
    <x v="0"/>
    <s v="Utrecht"/>
    <x v="13"/>
    <x v="15"/>
    <x v="0"/>
    <n v="1990"/>
  </r>
  <r>
    <s v="WAHV"/>
    <x v="2"/>
    <s v="Zeeland"/>
    <x v="20"/>
    <x v="23"/>
    <x v="0"/>
    <n v="1987"/>
  </r>
  <r>
    <s v="WAHV"/>
    <x v="4"/>
    <s v="Zuid-Holland"/>
    <x v="32"/>
    <x v="48"/>
    <x v="0"/>
    <n v="1985"/>
  </r>
  <r>
    <s v="WAHV"/>
    <x v="8"/>
    <s v="Zuid-Holland"/>
    <x v="35"/>
    <x v="49"/>
    <x v="0"/>
    <n v="1983"/>
  </r>
  <r>
    <s v="WAHV"/>
    <x v="0"/>
    <s v="Zuid-Holland"/>
    <x v="32"/>
    <x v="44"/>
    <x v="0"/>
    <n v="1962"/>
  </r>
  <r>
    <s v="WAHV"/>
    <x v="4"/>
    <s v="Flevoland"/>
    <x v="10"/>
    <x v="12"/>
    <x v="0"/>
    <n v="1961"/>
  </r>
  <r>
    <s v="WAHV"/>
    <x v="4"/>
    <s v="Noord-Brabant"/>
    <x v="26"/>
    <x v="32"/>
    <x v="0"/>
    <n v="1949"/>
  </r>
  <r>
    <s v="WAHV"/>
    <x v="1"/>
    <s v="Utrecht"/>
    <x v="40"/>
    <x v="61"/>
    <x v="0"/>
    <n v="1947"/>
  </r>
  <r>
    <s v="WAHV"/>
    <x v="3"/>
    <s v="Zuid-Holland"/>
    <x v="22"/>
    <x v="54"/>
    <x v="0"/>
    <n v="1947"/>
  </r>
  <r>
    <s v="WAHV"/>
    <x v="11"/>
    <s v="Flevoland"/>
    <x v="41"/>
    <x v="62"/>
    <x v="0"/>
    <n v="1946"/>
  </r>
  <r>
    <s v="WAHV"/>
    <x v="3"/>
    <s v="Gelderland"/>
    <x v="23"/>
    <x v="43"/>
    <x v="0"/>
    <n v="1942"/>
  </r>
  <r>
    <s v="WAHV"/>
    <x v="1"/>
    <s v="Limburg"/>
    <x v="42"/>
    <x v="63"/>
    <x v="0"/>
    <n v="1939"/>
  </r>
  <r>
    <s v="WAHV"/>
    <x v="9"/>
    <s v="Gelderland"/>
    <x v="23"/>
    <x v="43"/>
    <x v="0"/>
    <n v="1937"/>
  </r>
  <r>
    <s v="WAHV"/>
    <x v="8"/>
    <s v="Zuid-Holland"/>
    <x v="12"/>
    <x v="14"/>
    <x v="0"/>
    <n v="1936"/>
  </r>
  <r>
    <s v="WAHV"/>
    <x v="8"/>
    <s v="Zuid-Holland"/>
    <x v="9"/>
    <x v="11"/>
    <x v="0"/>
    <n v="1931"/>
  </r>
  <r>
    <s v="WAHV"/>
    <x v="3"/>
    <s v="Zuid-Holland"/>
    <x v="31"/>
    <x v="42"/>
    <x v="0"/>
    <n v="1930"/>
  </r>
  <r>
    <s v="WAHV"/>
    <x v="11"/>
    <s v="Noord-Holland"/>
    <x v="18"/>
    <x v="52"/>
    <x v="0"/>
    <n v="1920"/>
  </r>
  <r>
    <s v="WAHV"/>
    <x v="8"/>
    <s v="Zuid-Holland"/>
    <x v="32"/>
    <x v="48"/>
    <x v="0"/>
    <n v="1919"/>
  </r>
  <r>
    <s v="WAHV"/>
    <x v="0"/>
    <s v="Zuid-Holland"/>
    <x v="32"/>
    <x v="48"/>
    <x v="0"/>
    <n v="1915"/>
  </r>
  <r>
    <s v="WAHV"/>
    <x v="10"/>
    <s v="Noord-Brabant"/>
    <x v="3"/>
    <x v="45"/>
    <x v="0"/>
    <n v="1911"/>
  </r>
  <r>
    <s v="WAHV"/>
    <x v="10"/>
    <s v="Zuid-Holland"/>
    <x v="43"/>
    <x v="64"/>
    <x v="0"/>
    <n v="1911"/>
  </r>
  <r>
    <s v="WAHV"/>
    <x v="7"/>
    <s v="Flevoland"/>
    <x v="41"/>
    <x v="62"/>
    <x v="0"/>
    <n v="1905"/>
  </r>
  <r>
    <s v="WAHV"/>
    <x v="8"/>
    <s v="Noord-Brabant"/>
    <x v="3"/>
    <x v="45"/>
    <x v="0"/>
    <n v="1904"/>
  </r>
  <r>
    <s v="WAHV"/>
    <x v="10"/>
    <s v="Flevoland"/>
    <x v="41"/>
    <x v="62"/>
    <x v="0"/>
    <n v="1895"/>
  </r>
  <r>
    <s v="WAHV"/>
    <x v="1"/>
    <s v="Utrecht"/>
    <x v="37"/>
    <x v="53"/>
    <x v="0"/>
    <n v="1895"/>
  </r>
  <r>
    <s v="WAHV"/>
    <x v="3"/>
    <s v="Noord-Brabant"/>
    <x v="44"/>
    <x v="65"/>
    <x v="0"/>
    <n v="1895"/>
  </r>
  <r>
    <s v="WAHV"/>
    <x v="11"/>
    <s v="Overijssel"/>
    <x v="36"/>
    <x v="50"/>
    <x v="0"/>
    <n v="1893"/>
  </r>
  <r>
    <s v="WAHV"/>
    <x v="1"/>
    <s v="Zuid-Holland"/>
    <x v="32"/>
    <x v="48"/>
    <x v="0"/>
    <n v="1890"/>
  </r>
  <r>
    <s v="WAHV"/>
    <x v="3"/>
    <s v="Noord-Holland"/>
    <x v="18"/>
    <x v="52"/>
    <x v="0"/>
    <n v="1890"/>
  </r>
  <r>
    <s v="WAHV"/>
    <x v="7"/>
    <s v="Zuid-Holland"/>
    <x v="12"/>
    <x v="14"/>
    <x v="0"/>
    <n v="1885"/>
  </r>
  <r>
    <s v="WAHV"/>
    <x v="2"/>
    <s v="Zuid-Holland"/>
    <x v="32"/>
    <x v="48"/>
    <x v="0"/>
    <n v="1884"/>
  </r>
  <r>
    <s v="WAHV"/>
    <x v="5"/>
    <s v="Zuid-Holland"/>
    <x v="22"/>
    <x v="40"/>
    <x v="0"/>
    <n v="1883"/>
  </r>
  <r>
    <s v="WAHV"/>
    <x v="3"/>
    <s v="Drenthe"/>
    <x v="45"/>
    <x v="66"/>
    <x v="0"/>
    <n v="1879"/>
  </r>
  <r>
    <s v="WAHV"/>
    <x v="8"/>
    <s v="Zuid-Holland"/>
    <x v="22"/>
    <x v="40"/>
    <x v="0"/>
    <n v="1878"/>
  </r>
  <r>
    <s v="WAHV"/>
    <x v="7"/>
    <s v="Zuid-Holland"/>
    <x v="22"/>
    <x v="40"/>
    <x v="0"/>
    <n v="1875"/>
  </r>
  <r>
    <s v="WAHV"/>
    <x v="4"/>
    <s v="Limburg"/>
    <x v="24"/>
    <x v="55"/>
    <x v="0"/>
    <n v="1867"/>
  </r>
  <r>
    <s v="WAHV"/>
    <x v="5"/>
    <s v="Zuid-Holland"/>
    <x v="32"/>
    <x v="44"/>
    <x v="0"/>
    <n v="1867"/>
  </r>
  <r>
    <s v="WAHV"/>
    <x v="10"/>
    <s v="Overijssel"/>
    <x v="36"/>
    <x v="50"/>
    <x v="0"/>
    <n v="1866"/>
  </r>
  <r>
    <s v="WAHV"/>
    <x v="2"/>
    <s v="Zuid-Holland"/>
    <x v="16"/>
    <x v="18"/>
    <x v="0"/>
    <n v="1862"/>
  </r>
  <r>
    <s v="WAHV"/>
    <x v="11"/>
    <s v="Flevoland"/>
    <x v="10"/>
    <x v="12"/>
    <x v="0"/>
    <n v="1855"/>
  </r>
  <r>
    <s v="WAHV"/>
    <x v="0"/>
    <s v="Zuid-Holland"/>
    <x v="9"/>
    <x v="11"/>
    <x v="0"/>
    <n v="1850"/>
  </r>
  <r>
    <s v="WAHV"/>
    <x v="11"/>
    <s v="Zuid-Holland"/>
    <x v="31"/>
    <x v="42"/>
    <x v="0"/>
    <n v="1848"/>
  </r>
  <r>
    <s v="WAHV"/>
    <x v="0"/>
    <s v="Gelderland"/>
    <x v="23"/>
    <x v="67"/>
    <x v="0"/>
    <n v="1848"/>
  </r>
  <r>
    <s v="WAHV"/>
    <x v="2"/>
    <s v="Gelderland"/>
    <x v="23"/>
    <x v="43"/>
    <x v="0"/>
    <n v="1842"/>
  </r>
  <r>
    <s v="WAHV"/>
    <x v="3"/>
    <s v="Utrecht"/>
    <x v="29"/>
    <x v="37"/>
    <x v="0"/>
    <n v="1840"/>
  </r>
  <r>
    <s v="WAHV"/>
    <x v="2"/>
    <s v="Zuid-Holland"/>
    <x v="32"/>
    <x v="44"/>
    <x v="0"/>
    <n v="1836"/>
  </r>
  <r>
    <s v="WAHV"/>
    <x v="5"/>
    <s v="Noord-Brabant"/>
    <x v="44"/>
    <x v="65"/>
    <x v="0"/>
    <n v="1835"/>
  </r>
  <r>
    <s v="WAHV"/>
    <x v="9"/>
    <s v="Zuid-Holland"/>
    <x v="38"/>
    <x v="57"/>
    <x v="0"/>
    <n v="1833"/>
  </r>
  <r>
    <s v="WAHV"/>
    <x v="2"/>
    <s v="Zuid-Holland"/>
    <x v="22"/>
    <x v="40"/>
    <x v="0"/>
    <n v="1833"/>
  </r>
  <r>
    <s v="WAHV"/>
    <x v="1"/>
    <s v="Flevoland"/>
    <x v="41"/>
    <x v="62"/>
    <x v="0"/>
    <n v="1831"/>
  </r>
  <r>
    <s v="WAHV"/>
    <x v="3"/>
    <s v="Noord-Brabant"/>
    <x v="3"/>
    <x v="3"/>
    <x v="0"/>
    <n v="1823"/>
  </r>
  <r>
    <s v="WAHV"/>
    <x v="10"/>
    <s v="Zuid-Holland"/>
    <x v="17"/>
    <x v="68"/>
    <x v="0"/>
    <n v="1810"/>
  </r>
  <r>
    <s v="WAHV"/>
    <x v="2"/>
    <s v="Zuid-Holland"/>
    <x v="31"/>
    <x v="42"/>
    <x v="0"/>
    <n v="1807"/>
  </r>
  <r>
    <s v="WAHV"/>
    <x v="4"/>
    <s v="Utrecht"/>
    <x v="39"/>
    <x v="69"/>
    <x v="0"/>
    <n v="1803"/>
  </r>
  <r>
    <s v="WAHV"/>
    <x v="5"/>
    <s v="Zuid-Holland"/>
    <x v="32"/>
    <x v="48"/>
    <x v="0"/>
    <n v="1792"/>
  </r>
  <r>
    <s v="WAHV"/>
    <x v="0"/>
    <s v="Zuid-Holland"/>
    <x v="43"/>
    <x v="64"/>
    <x v="0"/>
    <n v="1790"/>
  </r>
  <r>
    <s v="WAHV"/>
    <x v="1"/>
    <s v="Noord-Holland"/>
    <x v="46"/>
    <x v="70"/>
    <x v="0"/>
    <n v="1780"/>
  </r>
  <r>
    <s v="WAHV"/>
    <x v="5"/>
    <s v="Gelderland"/>
    <x v="23"/>
    <x v="43"/>
    <x v="0"/>
    <n v="1774"/>
  </r>
  <r>
    <s v="WAHV"/>
    <x v="4"/>
    <s v="Limburg"/>
    <x v="24"/>
    <x v="30"/>
    <x v="0"/>
    <n v="1770"/>
  </r>
  <r>
    <s v="WAHV"/>
    <x v="4"/>
    <s v="Gelderland"/>
    <x v="23"/>
    <x v="67"/>
    <x v="0"/>
    <n v="1769"/>
  </r>
  <r>
    <s v="WAHV"/>
    <x v="1"/>
    <s v="Zuid-Holland"/>
    <x v="38"/>
    <x v="57"/>
    <x v="0"/>
    <n v="1768"/>
  </r>
  <r>
    <s v="WAHV"/>
    <x v="11"/>
    <s v="Zuid-Holland"/>
    <x v="22"/>
    <x v="54"/>
    <x v="0"/>
    <n v="1765"/>
  </r>
  <r>
    <s v="WAHV"/>
    <x v="11"/>
    <s v="Flevoland"/>
    <x v="19"/>
    <x v="22"/>
    <x v="0"/>
    <n v="1763"/>
  </r>
  <r>
    <s v="WAHV"/>
    <x v="3"/>
    <s v="Gelderland"/>
    <x v="34"/>
    <x v="47"/>
    <x v="0"/>
    <n v="1762"/>
  </r>
  <r>
    <s v="WAHV"/>
    <x v="4"/>
    <s v="Gelderland"/>
    <x v="1"/>
    <x v="71"/>
    <x v="0"/>
    <n v="1761"/>
  </r>
  <r>
    <s v="WAHV"/>
    <x v="6"/>
    <s v="Zuid-Holland"/>
    <x v="32"/>
    <x v="48"/>
    <x v="0"/>
    <n v="1761"/>
  </r>
  <r>
    <s v="WAHV"/>
    <x v="1"/>
    <s v="Groningen"/>
    <x v="11"/>
    <x v="56"/>
    <x v="0"/>
    <n v="1758"/>
  </r>
  <r>
    <s v="WAHV"/>
    <x v="0"/>
    <s v="Limburg"/>
    <x v="42"/>
    <x v="63"/>
    <x v="0"/>
    <n v="1754"/>
  </r>
  <r>
    <s v="WAHV"/>
    <x v="2"/>
    <s v="Flevoland"/>
    <x v="19"/>
    <x v="22"/>
    <x v="0"/>
    <n v="1751"/>
  </r>
  <r>
    <s v="WAHV"/>
    <x v="9"/>
    <s v="Overijssel"/>
    <x v="36"/>
    <x v="50"/>
    <x v="0"/>
    <n v="1741"/>
  </r>
  <r>
    <s v="WAHV"/>
    <x v="10"/>
    <s v="Gelderland"/>
    <x v="1"/>
    <x v="71"/>
    <x v="0"/>
    <n v="1739"/>
  </r>
  <r>
    <s v="WAHV"/>
    <x v="0"/>
    <s v="Utrecht"/>
    <x v="37"/>
    <x v="53"/>
    <x v="0"/>
    <n v="1738"/>
  </r>
  <r>
    <s v="WAHV"/>
    <x v="11"/>
    <s v="Limburg"/>
    <x v="24"/>
    <x v="55"/>
    <x v="0"/>
    <n v="1733"/>
  </r>
  <r>
    <s v="WAHV"/>
    <x v="11"/>
    <s v="Gelderland"/>
    <x v="34"/>
    <x v="47"/>
    <x v="0"/>
    <n v="1726"/>
  </r>
  <r>
    <s v="WAHV"/>
    <x v="6"/>
    <s v="Zuid-Holland"/>
    <x v="12"/>
    <x v="14"/>
    <x v="0"/>
    <n v="1725"/>
  </r>
  <r>
    <s v="WAHV"/>
    <x v="5"/>
    <s v="Limburg"/>
    <x v="24"/>
    <x v="55"/>
    <x v="0"/>
    <n v="1722"/>
  </r>
  <r>
    <s v="WAHV"/>
    <x v="2"/>
    <s v="Overijssel"/>
    <x v="36"/>
    <x v="50"/>
    <x v="0"/>
    <n v="1722"/>
  </r>
  <r>
    <s v="WAHV"/>
    <x v="10"/>
    <s v="Zuid-Holland"/>
    <x v="47"/>
    <x v="72"/>
    <x v="0"/>
    <n v="1705"/>
  </r>
  <r>
    <s v="WAHV"/>
    <x v="4"/>
    <s v="Zuid-Holland"/>
    <x v="17"/>
    <x v="68"/>
    <x v="0"/>
    <n v="1705"/>
  </r>
  <r>
    <s v="WAHV"/>
    <x v="9"/>
    <s v="Flevoland"/>
    <x v="41"/>
    <x v="62"/>
    <x v="0"/>
    <n v="1703"/>
  </r>
  <r>
    <s v="WAHV"/>
    <x v="0"/>
    <s v="Noord-Holland"/>
    <x v="18"/>
    <x v="52"/>
    <x v="0"/>
    <n v="1702"/>
  </r>
  <r>
    <s v="WAHV"/>
    <x v="8"/>
    <s v="Noord-Brabant"/>
    <x v="28"/>
    <x v="34"/>
    <x v="0"/>
    <n v="1694"/>
  </r>
  <r>
    <s v="WAHV"/>
    <x v="7"/>
    <s v="Zuid-Holland"/>
    <x v="32"/>
    <x v="48"/>
    <x v="0"/>
    <n v="1692"/>
  </r>
  <r>
    <s v="WAHV"/>
    <x v="10"/>
    <s v="Noord-Holland"/>
    <x v="18"/>
    <x v="73"/>
    <x v="0"/>
    <n v="1691"/>
  </r>
  <r>
    <s v="WAHV"/>
    <x v="3"/>
    <s v="Noord-Brabant"/>
    <x v="3"/>
    <x v="45"/>
    <x v="0"/>
    <n v="1683"/>
  </r>
  <r>
    <s v="WAHV"/>
    <x v="5"/>
    <s v="Overijssel"/>
    <x v="36"/>
    <x v="50"/>
    <x v="0"/>
    <n v="1683"/>
  </r>
  <r>
    <s v="WAHV"/>
    <x v="1"/>
    <s v="Noord-Holland"/>
    <x v="18"/>
    <x v="73"/>
    <x v="0"/>
    <n v="1681"/>
  </r>
  <r>
    <s v="WAHV"/>
    <x v="2"/>
    <s v="Utrecht"/>
    <x v="37"/>
    <x v="53"/>
    <x v="0"/>
    <n v="1681"/>
  </r>
  <r>
    <s v="WAHV"/>
    <x v="10"/>
    <s v="Utrecht"/>
    <x v="40"/>
    <x v="61"/>
    <x v="0"/>
    <n v="1680"/>
  </r>
  <r>
    <s v="WAHV"/>
    <x v="3"/>
    <s v="Zuid-Holland"/>
    <x v="43"/>
    <x v="64"/>
    <x v="0"/>
    <n v="1677"/>
  </r>
  <r>
    <s v="WAHV"/>
    <x v="11"/>
    <s v="Utrecht"/>
    <x v="39"/>
    <x v="74"/>
    <x v="0"/>
    <n v="1675"/>
  </r>
  <r>
    <s v="WAHV"/>
    <x v="7"/>
    <s v="Zuid-Holland"/>
    <x v="43"/>
    <x v="64"/>
    <x v="0"/>
    <n v="1667"/>
  </r>
  <r>
    <s v="WAHV"/>
    <x v="3"/>
    <s v="Noord-Brabant"/>
    <x v="14"/>
    <x v="16"/>
    <x v="0"/>
    <n v="1663"/>
  </r>
  <r>
    <s v="WAHV"/>
    <x v="9"/>
    <s v="Zuid-Holland"/>
    <x v="43"/>
    <x v="64"/>
    <x v="0"/>
    <n v="1655"/>
  </r>
  <r>
    <s v="WAHV"/>
    <x v="6"/>
    <s v="Zuid-Holland"/>
    <x v="22"/>
    <x v="40"/>
    <x v="0"/>
    <n v="1655"/>
  </r>
  <r>
    <s v="WAHV"/>
    <x v="6"/>
    <s v="Overijssel"/>
    <x v="36"/>
    <x v="50"/>
    <x v="0"/>
    <n v="1654"/>
  </r>
  <r>
    <s v="WAHV"/>
    <x v="4"/>
    <s v="Noord-Brabant"/>
    <x v="14"/>
    <x v="16"/>
    <x v="0"/>
    <n v="1648"/>
  </r>
  <r>
    <s v="WAHV"/>
    <x v="0"/>
    <s v="Noord-Holland"/>
    <x v="18"/>
    <x v="75"/>
    <x v="0"/>
    <n v="1639"/>
  </r>
  <r>
    <s v="WAHV"/>
    <x v="3"/>
    <s v="Zuid-Holland"/>
    <x v="48"/>
    <x v="76"/>
    <x v="0"/>
    <n v="1638"/>
  </r>
  <r>
    <s v="WAHV"/>
    <x v="3"/>
    <s v="Gelderland"/>
    <x v="23"/>
    <x v="67"/>
    <x v="0"/>
    <n v="1635"/>
  </r>
  <r>
    <s v="WAHV"/>
    <x v="5"/>
    <s v="Gelderland"/>
    <x v="23"/>
    <x v="67"/>
    <x v="0"/>
    <n v="1635"/>
  </r>
  <r>
    <s v="WAHV"/>
    <x v="1"/>
    <s v="Flevoland"/>
    <x v="19"/>
    <x v="77"/>
    <x v="0"/>
    <n v="1634"/>
  </r>
  <r>
    <s v="WAHV"/>
    <x v="0"/>
    <s v="Noord-Holland"/>
    <x v="46"/>
    <x v="70"/>
    <x v="0"/>
    <n v="1634"/>
  </r>
  <r>
    <s v="WAHV"/>
    <x v="8"/>
    <s v="Overijssel"/>
    <x v="36"/>
    <x v="50"/>
    <x v="0"/>
    <n v="1633"/>
  </r>
  <r>
    <s v="WAHV"/>
    <x v="7"/>
    <s v="Zuid-Holland"/>
    <x v="49"/>
    <x v="78"/>
    <x v="0"/>
    <n v="1631"/>
  </r>
  <r>
    <s v="WAHV"/>
    <x v="2"/>
    <s v="Gelderland"/>
    <x v="23"/>
    <x v="29"/>
    <x v="0"/>
    <n v="1630"/>
  </r>
  <r>
    <s v="WAHV"/>
    <x v="6"/>
    <s v="Zeeland"/>
    <x v="20"/>
    <x v="23"/>
    <x v="0"/>
    <n v="1628"/>
  </r>
  <r>
    <s v="WAHV"/>
    <x v="9"/>
    <s v="Zuid-Holland"/>
    <x v="49"/>
    <x v="79"/>
    <x v="0"/>
    <n v="1626"/>
  </r>
  <r>
    <s v="WAHV"/>
    <x v="11"/>
    <s v="Zuid-Holland"/>
    <x v="48"/>
    <x v="80"/>
    <x v="0"/>
    <n v="1626"/>
  </r>
  <r>
    <s v="WAHV"/>
    <x v="3"/>
    <s v="Limburg"/>
    <x v="24"/>
    <x v="55"/>
    <x v="0"/>
    <n v="1626"/>
  </r>
  <r>
    <s v="WAHV"/>
    <x v="4"/>
    <s v="Noord-Holland"/>
    <x v="50"/>
    <x v="81"/>
    <x v="0"/>
    <n v="1625"/>
  </r>
  <r>
    <s v="WAHV"/>
    <x v="9"/>
    <s v="Limburg"/>
    <x v="51"/>
    <x v="82"/>
    <x v="0"/>
    <n v="1620"/>
  </r>
  <r>
    <s v="WAHV"/>
    <x v="4"/>
    <s v="Flevoland"/>
    <x v="41"/>
    <x v="62"/>
    <x v="0"/>
    <n v="1617"/>
  </r>
  <r>
    <s v="WAHV"/>
    <x v="7"/>
    <s v="Zuid-Holland"/>
    <x v="35"/>
    <x v="49"/>
    <x v="0"/>
    <n v="1614"/>
  </r>
  <r>
    <s v="WAHV"/>
    <x v="0"/>
    <s v="Flevoland"/>
    <x v="41"/>
    <x v="62"/>
    <x v="0"/>
    <n v="1611"/>
  </r>
  <r>
    <s v="WAHV"/>
    <x v="11"/>
    <s v="Zuid-Holland"/>
    <x v="17"/>
    <x v="68"/>
    <x v="0"/>
    <n v="1610"/>
  </r>
  <r>
    <s v="WAHV"/>
    <x v="4"/>
    <s v="Utrecht"/>
    <x v="37"/>
    <x v="53"/>
    <x v="0"/>
    <n v="1610"/>
  </r>
  <r>
    <s v="WAHV"/>
    <x v="5"/>
    <s v="Gelderland"/>
    <x v="23"/>
    <x v="29"/>
    <x v="0"/>
    <n v="1610"/>
  </r>
  <r>
    <s v="WAHV"/>
    <x v="8"/>
    <s v="Flevoland"/>
    <x v="41"/>
    <x v="62"/>
    <x v="0"/>
    <n v="1606"/>
  </r>
  <r>
    <s v="WAHV"/>
    <x v="5"/>
    <s v="Noord-Holland"/>
    <x v="18"/>
    <x v="52"/>
    <x v="0"/>
    <n v="1606"/>
  </r>
  <r>
    <s v="WAHV"/>
    <x v="0"/>
    <s v="Noord-Brabant"/>
    <x v="14"/>
    <x v="24"/>
    <x v="0"/>
    <n v="1605"/>
  </r>
  <r>
    <s v="WAHV"/>
    <x v="4"/>
    <s v="Limburg"/>
    <x v="42"/>
    <x v="63"/>
    <x v="0"/>
    <n v="1600"/>
  </r>
  <r>
    <s v="WAHV"/>
    <x v="4"/>
    <s v="Utrecht"/>
    <x v="37"/>
    <x v="83"/>
    <x v="0"/>
    <n v="1597"/>
  </r>
  <r>
    <s v="WAHV"/>
    <x v="10"/>
    <s v="Utrecht"/>
    <x v="39"/>
    <x v="74"/>
    <x v="0"/>
    <n v="1595"/>
  </r>
  <r>
    <s v="WAHV"/>
    <x v="2"/>
    <s v="Noord-Brabant"/>
    <x v="33"/>
    <x v="46"/>
    <x v="0"/>
    <n v="1594"/>
  </r>
  <r>
    <s v="WAHV"/>
    <x v="4"/>
    <s v="Noord-Holland"/>
    <x v="18"/>
    <x v="73"/>
    <x v="0"/>
    <n v="1581"/>
  </r>
  <r>
    <s v="WAHV"/>
    <x v="1"/>
    <s v="Zuid-Holland"/>
    <x v="17"/>
    <x v="68"/>
    <x v="0"/>
    <n v="1580"/>
  </r>
  <r>
    <s v="WAHV"/>
    <x v="7"/>
    <s v="Noord-Brabant"/>
    <x v="3"/>
    <x v="45"/>
    <x v="0"/>
    <n v="1579"/>
  </r>
  <r>
    <s v="WAHV"/>
    <x v="11"/>
    <s v="Noord-Holland"/>
    <x v="18"/>
    <x v="73"/>
    <x v="0"/>
    <n v="1577"/>
  </r>
  <r>
    <s v="WAHV"/>
    <x v="1"/>
    <s v="Gelderland"/>
    <x v="23"/>
    <x v="67"/>
    <x v="0"/>
    <n v="1577"/>
  </r>
  <r>
    <s v="WAHV"/>
    <x v="11"/>
    <s v="Utrecht"/>
    <x v="40"/>
    <x v="61"/>
    <x v="0"/>
    <n v="1574"/>
  </r>
  <r>
    <s v="WAHV"/>
    <x v="8"/>
    <s v="Zuid-Holland"/>
    <x v="43"/>
    <x v="64"/>
    <x v="0"/>
    <n v="1573"/>
  </r>
  <r>
    <s v="WAHV"/>
    <x v="10"/>
    <s v="Utrecht"/>
    <x v="37"/>
    <x v="53"/>
    <x v="0"/>
    <n v="1570"/>
  </r>
  <r>
    <s v="WAHV"/>
    <x v="11"/>
    <s v="Zuid-Holland"/>
    <x v="49"/>
    <x v="78"/>
    <x v="0"/>
    <n v="1566"/>
  </r>
  <r>
    <s v="WAHV"/>
    <x v="2"/>
    <s v="Noord-Brabant"/>
    <x v="14"/>
    <x v="24"/>
    <x v="0"/>
    <n v="1561"/>
  </r>
  <r>
    <s v="WAHV"/>
    <x v="9"/>
    <s v="Limburg"/>
    <x v="24"/>
    <x v="55"/>
    <x v="0"/>
    <n v="1555"/>
  </r>
  <r>
    <s v="WAHV"/>
    <x v="5"/>
    <s v="Utrecht"/>
    <x v="37"/>
    <x v="53"/>
    <x v="0"/>
    <n v="1553"/>
  </r>
  <r>
    <s v="WAHV"/>
    <x v="2"/>
    <s v="Limburg"/>
    <x v="24"/>
    <x v="55"/>
    <x v="0"/>
    <n v="1553"/>
  </r>
  <r>
    <s v="WAHV"/>
    <x v="11"/>
    <s v="Utrecht"/>
    <x v="37"/>
    <x v="53"/>
    <x v="0"/>
    <n v="1546"/>
  </r>
  <r>
    <s v="WAHV"/>
    <x v="3"/>
    <s v="Zuid-Holland"/>
    <x v="31"/>
    <x v="58"/>
    <x v="0"/>
    <n v="1546"/>
  </r>
  <r>
    <s v="WAHV"/>
    <x v="10"/>
    <s v="Utrecht"/>
    <x v="39"/>
    <x v="59"/>
    <x v="0"/>
    <n v="1542"/>
  </r>
  <r>
    <s v="WAHV"/>
    <x v="7"/>
    <s v="Noord-Brabant"/>
    <x v="28"/>
    <x v="34"/>
    <x v="0"/>
    <n v="1540"/>
  </r>
  <r>
    <s v="WAHV"/>
    <x v="9"/>
    <s v="Zuid-Holland"/>
    <x v="48"/>
    <x v="80"/>
    <x v="0"/>
    <n v="1540"/>
  </r>
  <r>
    <s v="WAHV"/>
    <x v="6"/>
    <s v="Utrecht"/>
    <x v="37"/>
    <x v="53"/>
    <x v="0"/>
    <n v="1539"/>
  </r>
  <r>
    <s v="WAHV"/>
    <x v="9"/>
    <s v="Groningen"/>
    <x v="11"/>
    <x v="84"/>
    <x v="0"/>
    <n v="1537"/>
  </r>
  <r>
    <s v="WAHV"/>
    <x v="10"/>
    <s v="Gelderland"/>
    <x v="23"/>
    <x v="67"/>
    <x v="0"/>
    <n v="1537"/>
  </r>
  <r>
    <s v="WAHV"/>
    <x v="0"/>
    <s v="Zeeland"/>
    <x v="52"/>
    <x v="85"/>
    <x v="0"/>
    <n v="1528"/>
  </r>
  <r>
    <s v="WAHV"/>
    <x v="3"/>
    <s v="Limburg"/>
    <x v="42"/>
    <x v="63"/>
    <x v="0"/>
    <n v="1523"/>
  </r>
  <r>
    <s v="WAHV"/>
    <x v="6"/>
    <s v="Zuid-Holland"/>
    <x v="43"/>
    <x v="64"/>
    <x v="0"/>
    <n v="1522"/>
  </r>
  <r>
    <s v="WAHV"/>
    <x v="11"/>
    <s v="Zuid-Holland"/>
    <x v="43"/>
    <x v="64"/>
    <x v="0"/>
    <n v="1520"/>
  </r>
  <r>
    <s v="WAHV"/>
    <x v="7"/>
    <s v="Groningen"/>
    <x v="11"/>
    <x v="84"/>
    <x v="0"/>
    <n v="1517"/>
  </r>
  <r>
    <s v="WAHV"/>
    <x v="7"/>
    <s v="Overijssel"/>
    <x v="36"/>
    <x v="50"/>
    <x v="0"/>
    <n v="1511"/>
  </r>
  <r>
    <s v="WAHV"/>
    <x v="0"/>
    <s v="Zuid-Holland"/>
    <x v="49"/>
    <x v="79"/>
    <x v="0"/>
    <n v="1509"/>
  </r>
  <r>
    <s v="WAHV"/>
    <x v="7"/>
    <s v="Zuid-Holland"/>
    <x v="38"/>
    <x v="57"/>
    <x v="0"/>
    <n v="1507"/>
  </r>
  <r>
    <s v="WAHV"/>
    <x v="0"/>
    <s v="Zuid-Holland"/>
    <x v="2"/>
    <x v="86"/>
    <x v="0"/>
    <n v="1502"/>
  </r>
  <r>
    <s v="WAHV"/>
    <x v="4"/>
    <s v="Zuid-Holland"/>
    <x v="48"/>
    <x v="80"/>
    <x v="0"/>
    <n v="1499"/>
  </r>
  <r>
    <s v="WAHV"/>
    <x v="4"/>
    <s v="Zuid-Holland"/>
    <x v="12"/>
    <x v="87"/>
    <x v="0"/>
    <n v="1498"/>
  </r>
  <r>
    <s v="WAHV"/>
    <x v="5"/>
    <s v="Zuid-Holland"/>
    <x v="22"/>
    <x v="54"/>
    <x v="0"/>
    <n v="1490"/>
  </r>
  <r>
    <s v="WAHV"/>
    <x v="9"/>
    <s v="Utrecht"/>
    <x v="40"/>
    <x v="61"/>
    <x v="0"/>
    <n v="1478"/>
  </r>
  <r>
    <s v="WAHV"/>
    <x v="4"/>
    <s v="Utrecht"/>
    <x v="29"/>
    <x v="37"/>
    <x v="0"/>
    <n v="1475"/>
  </r>
  <r>
    <s v="WAHV"/>
    <x v="1"/>
    <s v="Zuid-Holland"/>
    <x v="48"/>
    <x v="76"/>
    <x v="0"/>
    <n v="1472"/>
  </r>
  <r>
    <s v="WAHV"/>
    <x v="10"/>
    <s v="Gelderland"/>
    <x v="53"/>
    <x v="88"/>
    <x v="0"/>
    <n v="1471"/>
  </r>
  <r>
    <s v="WAHV"/>
    <x v="11"/>
    <s v="Zuid-Holland"/>
    <x v="2"/>
    <x v="86"/>
    <x v="0"/>
    <n v="1470"/>
  </r>
  <r>
    <s v="WAHV"/>
    <x v="5"/>
    <s v="Noord-Holland"/>
    <x v="18"/>
    <x v="21"/>
    <x v="0"/>
    <n v="1467"/>
  </r>
  <r>
    <s v="WAHV"/>
    <x v="1"/>
    <s v="Zuid-Holland"/>
    <x v="31"/>
    <x v="58"/>
    <x v="0"/>
    <n v="1466"/>
  </r>
  <r>
    <s v="WAHV"/>
    <x v="3"/>
    <s v="Flevoland"/>
    <x v="19"/>
    <x v="36"/>
    <x v="0"/>
    <n v="1464"/>
  </r>
  <r>
    <s v="WAHV"/>
    <x v="9"/>
    <s v="Zuid-Holland"/>
    <x v="49"/>
    <x v="78"/>
    <x v="0"/>
    <n v="1458"/>
  </r>
  <r>
    <s v="WAHV"/>
    <x v="10"/>
    <s v="Utrecht"/>
    <x v="37"/>
    <x v="83"/>
    <x v="0"/>
    <n v="1457"/>
  </r>
  <r>
    <s v="WAHV"/>
    <x v="5"/>
    <s v="Utrecht"/>
    <x v="29"/>
    <x v="37"/>
    <x v="0"/>
    <n v="1456"/>
  </r>
  <r>
    <s v="WAHV"/>
    <x v="1"/>
    <s v="Zuid-Holland"/>
    <x v="5"/>
    <x v="89"/>
    <x v="0"/>
    <n v="1453"/>
  </r>
  <r>
    <s v="WAHV"/>
    <x v="1"/>
    <s v="Zuid-Holland"/>
    <x v="2"/>
    <x v="86"/>
    <x v="0"/>
    <n v="1452"/>
  </r>
  <r>
    <s v="WAHV"/>
    <x v="5"/>
    <s v="Overijssel"/>
    <x v="54"/>
    <x v="90"/>
    <x v="0"/>
    <n v="1450"/>
  </r>
  <r>
    <s v="WAHV"/>
    <x v="3"/>
    <s v="Noord-Holland"/>
    <x v="46"/>
    <x v="70"/>
    <x v="0"/>
    <n v="1448"/>
  </r>
  <r>
    <s v="WAHV"/>
    <x v="1"/>
    <s v="Zuid-Holland"/>
    <x v="43"/>
    <x v="64"/>
    <x v="0"/>
    <n v="1447"/>
  </r>
  <r>
    <s v="WAHV"/>
    <x v="0"/>
    <s v="Zuid-Holland"/>
    <x v="12"/>
    <x v="87"/>
    <x v="0"/>
    <n v="1446"/>
  </r>
  <r>
    <s v="WAHV"/>
    <x v="5"/>
    <s v="Utrecht"/>
    <x v="13"/>
    <x v="15"/>
    <x v="0"/>
    <n v="1442"/>
  </r>
  <r>
    <s v="WAHV"/>
    <x v="8"/>
    <s v="Gelderland"/>
    <x v="23"/>
    <x v="43"/>
    <x v="0"/>
    <n v="1440"/>
  </r>
  <r>
    <s v="WAHV"/>
    <x v="3"/>
    <s v="Flevoland"/>
    <x v="41"/>
    <x v="62"/>
    <x v="0"/>
    <n v="1439"/>
  </r>
  <r>
    <s v="WAHV"/>
    <x v="4"/>
    <s v="Groningen"/>
    <x v="11"/>
    <x v="91"/>
    <x v="0"/>
    <n v="1436"/>
  </r>
  <r>
    <s v="WAHV"/>
    <x v="5"/>
    <s v="Groningen"/>
    <x v="11"/>
    <x v="56"/>
    <x v="0"/>
    <n v="1435"/>
  </r>
  <r>
    <s v="WAHV"/>
    <x v="1"/>
    <s v="Zuid-Holland"/>
    <x v="48"/>
    <x v="80"/>
    <x v="0"/>
    <n v="1434"/>
  </r>
  <r>
    <s v="WAHV"/>
    <x v="9"/>
    <s v="Gelderland"/>
    <x v="34"/>
    <x v="47"/>
    <x v="0"/>
    <n v="1431"/>
  </r>
  <r>
    <s v="WAHV"/>
    <x v="2"/>
    <s v="Gelderland"/>
    <x v="23"/>
    <x v="67"/>
    <x v="0"/>
    <n v="1429"/>
  </r>
  <r>
    <s v="WAHV"/>
    <x v="10"/>
    <s v="Zuid-Holland"/>
    <x v="31"/>
    <x v="58"/>
    <x v="0"/>
    <n v="1428"/>
  </r>
  <r>
    <s v="WAHV"/>
    <x v="4"/>
    <s v="Flevoland"/>
    <x v="19"/>
    <x v="22"/>
    <x v="0"/>
    <n v="1425"/>
  </r>
  <r>
    <s v="WAHV"/>
    <x v="7"/>
    <s v="Zeeland"/>
    <x v="55"/>
    <x v="92"/>
    <x v="0"/>
    <n v="1424"/>
  </r>
  <r>
    <s v="WAHV"/>
    <x v="8"/>
    <s v="Flevoland"/>
    <x v="25"/>
    <x v="31"/>
    <x v="0"/>
    <n v="1422"/>
  </r>
  <r>
    <s v="WAHV"/>
    <x v="2"/>
    <s v="Zuid-Holland"/>
    <x v="43"/>
    <x v="64"/>
    <x v="0"/>
    <n v="1422"/>
  </r>
  <r>
    <s v="WAHV"/>
    <x v="10"/>
    <s v="Limburg"/>
    <x v="42"/>
    <x v="63"/>
    <x v="0"/>
    <n v="1413"/>
  </r>
  <r>
    <s v="WAHV"/>
    <x v="11"/>
    <s v="Limburg"/>
    <x v="42"/>
    <x v="63"/>
    <x v="0"/>
    <n v="1411"/>
  </r>
  <r>
    <s v="WAHV"/>
    <x v="4"/>
    <s v="Zuid-Holland"/>
    <x v="15"/>
    <x v="93"/>
    <x v="0"/>
    <n v="1411"/>
  </r>
  <r>
    <s v="WAHV"/>
    <x v="0"/>
    <s v="Zuid-Holland"/>
    <x v="22"/>
    <x v="94"/>
    <x v="0"/>
    <n v="1411"/>
  </r>
  <r>
    <s v="WAHV"/>
    <x v="11"/>
    <s v="Gelderland"/>
    <x v="23"/>
    <x v="67"/>
    <x v="0"/>
    <n v="1410"/>
  </r>
  <r>
    <s v="WAHV"/>
    <x v="9"/>
    <s v="Zuid-Holland"/>
    <x v="31"/>
    <x v="42"/>
    <x v="0"/>
    <n v="1408"/>
  </r>
  <r>
    <s v="WAHV"/>
    <x v="0"/>
    <s v="Noord-Brabant"/>
    <x v="26"/>
    <x v="32"/>
    <x v="0"/>
    <n v="1406"/>
  </r>
  <r>
    <s v="WAHV"/>
    <x v="3"/>
    <s v="Noord-Holland"/>
    <x v="18"/>
    <x v="73"/>
    <x v="0"/>
    <n v="1406"/>
  </r>
  <r>
    <s v="WAHV"/>
    <x v="4"/>
    <s v="Noord-Holland"/>
    <x v="8"/>
    <x v="95"/>
    <x v="0"/>
    <n v="1405"/>
  </r>
  <r>
    <s v="WAHV"/>
    <x v="0"/>
    <s v="Noord-Holland"/>
    <x v="18"/>
    <x v="73"/>
    <x v="0"/>
    <n v="1404"/>
  </r>
  <r>
    <s v="WAHV"/>
    <x v="3"/>
    <s v="Flevoland"/>
    <x v="25"/>
    <x v="31"/>
    <x v="0"/>
    <n v="1404"/>
  </r>
  <r>
    <s v="WAHV"/>
    <x v="8"/>
    <s v="Groningen"/>
    <x v="11"/>
    <x v="84"/>
    <x v="0"/>
    <n v="1403"/>
  </r>
  <r>
    <s v="WAHV"/>
    <x v="9"/>
    <s v="Zuid-Holland"/>
    <x v="22"/>
    <x v="54"/>
    <x v="0"/>
    <n v="1403"/>
  </r>
  <r>
    <s v="WAHV"/>
    <x v="9"/>
    <s v="Zuid-Holland"/>
    <x v="17"/>
    <x v="68"/>
    <x v="0"/>
    <n v="1401"/>
  </r>
  <r>
    <s v="WAHV"/>
    <x v="10"/>
    <s v="Zuid-Holland"/>
    <x v="2"/>
    <x v="86"/>
    <x v="0"/>
    <n v="1401"/>
  </r>
  <r>
    <s v="WAHV"/>
    <x v="2"/>
    <s v="Zuid-Holland"/>
    <x v="22"/>
    <x v="54"/>
    <x v="0"/>
    <n v="1397"/>
  </r>
  <r>
    <s v="WAHV"/>
    <x v="4"/>
    <s v="Utrecht"/>
    <x v="6"/>
    <x v="96"/>
    <x v="0"/>
    <n v="1396"/>
  </r>
  <r>
    <s v="WAHV"/>
    <x v="1"/>
    <s v="Limburg"/>
    <x v="56"/>
    <x v="97"/>
    <x v="0"/>
    <n v="1396"/>
  </r>
  <r>
    <s v="WAHV"/>
    <x v="10"/>
    <s v="Zuid-Holland"/>
    <x v="48"/>
    <x v="80"/>
    <x v="0"/>
    <n v="1392"/>
  </r>
  <r>
    <s v="WAHV"/>
    <x v="0"/>
    <s v="Zuid-Holland"/>
    <x v="5"/>
    <x v="89"/>
    <x v="0"/>
    <n v="1385"/>
  </r>
  <r>
    <s v="WAHV"/>
    <x v="1"/>
    <s v="Groningen"/>
    <x v="11"/>
    <x v="91"/>
    <x v="0"/>
    <n v="1384"/>
  </r>
  <r>
    <s v="WAHV"/>
    <x v="4"/>
    <s v="Zeeland"/>
    <x v="52"/>
    <x v="85"/>
    <x v="0"/>
    <n v="1383"/>
  </r>
  <r>
    <s v="WAHV"/>
    <x v="5"/>
    <s v="Zuid-Holland"/>
    <x v="43"/>
    <x v="64"/>
    <x v="0"/>
    <n v="1380"/>
  </r>
  <r>
    <s v="WAHV"/>
    <x v="6"/>
    <s v="Utrecht"/>
    <x v="13"/>
    <x v="15"/>
    <x v="0"/>
    <n v="1380"/>
  </r>
  <r>
    <s v="WAHV"/>
    <x v="8"/>
    <s v="Zuid-Holland"/>
    <x v="48"/>
    <x v="80"/>
    <x v="0"/>
    <n v="1375"/>
  </r>
  <r>
    <s v="WAHV"/>
    <x v="4"/>
    <s v="Zeeland"/>
    <x v="21"/>
    <x v="26"/>
    <x v="0"/>
    <n v="1364"/>
  </r>
  <r>
    <s v="WAHV"/>
    <x v="0"/>
    <s v="Utrecht"/>
    <x v="57"/>
    <x v="98"/>
    <x v="0"/>
    <n v="1363"/>
  </r>
  <r>
    <s v="WAHV"/>
    <x v="5"/>
    <s v="Zuid-Holland"/>
    <x v="48"/>
    <x v="76"/>
    <x v="0"/>
    <n v="1363"/>
  </r>
  <r>
    <s v="WAHV"/>
    <x v="0"/>
    <s v="Noord-Brabant"/>
    <x v="14"/>
    <x v="99"/>
    <x v="0"/>
    <n v="1360"/>
  </r>
  <r>
    <s v="WAHV"/>
    <x v="0"/>
    <s v="Zuid-Holland"/>
    <x v="5"/>
    <x v="100"/>
    <x v="0"/>
    <n v="1360"/>
  </r>
  <r>
    <s v="WAHV"/>
    <x v="3"/>
    <s v="Zuid-Holland"/>
    <x v="48"/>
    <x v="80"/>
    <x v="0"/>
    <n v="1360"/>
  </r>
  <r>
    <s v="WAHV"/>
    <x v="4"/>
    <s v="Zuid-Holland"/>
    <x v="43"/>
    <x v="64"/>
    <x v="0"/>
    <n v="1355"/>
  </r>
  <r>
    <s v="WAHV"/>
    <x v="4"/>
    <s v="Zuid-Holland"/>
    <x v="48"/>
    <x v="76"/>
    <x v="0"/>
    <n v="1352"/>
  </r>
  <r>
    <s v="WAHV"/>
    <x v="8"/>
    <s v="Utrecht"/>
    <x v="40"/>
    <x v="61"/>
    <x v="0"/>
    <n v="1348"/>
  </r>
  <r>
    <s v="WAHV"/>
    <x v="2"/>
    <s v="Utrecht"/>
    <x v="13"/>
    <x v="15"/>
    <x v="0"/>
    <n v="1348"/>
  </r>
  <r>
    <s v="WAHV"/>
    <x v="5"/>
    <s v="Zuid-Holland"/>
    <x v="31"/>
    <x v="58"/>
    <x v="0"/>
    <n v="1343"/>
  </r>
  <r>
    <s v="WAHV"/>
    <x v="4"/>
    <s v="Zeeland"/>
    <x v="55"/>
    <x v="92"/>
    <x v="0"/>
    <n v="1342"/>
  </r>
  <r>
    <s v="WAHV"/>
    <x v="1"/>
    <s v="Noord-Brabant"/>
    <x v="26"/>
    <x v="32"/>
    <x v="0"/>
    <n v="1340"/>
  </r>
  <r>
    <s v="WAHV"/>
    <x v="3"/>
    <s v="Gelderland"/>
    <x v="1"/>
    <x v="71"/>
    <x v="0"/>
    <n v="1340"/>
  </r>
  <r>
    <s v="WAHV"/>
    <x v="2"/>
    <s v="Utrecht"/>
    <x v="40"/>
    <x v="61"/>
    <x v="0"/>
    <n v="1338"/>
  </r>
  <r>
    <s v="WAHV"/>
    <x v="4"/>
    <s v="Noord-Holland"/>
    <x v="18"/>
    <x v="101"/>
    <x v="0"/>
    <n v="1337"/>
  </r>
  <r>
    <s v="WAHV"/>
    <x v="7"/>
    <s v="Gelderland"/>
    <x v="23"/>
    <x v="43"/>
    <x v="0"/>
    <n v="1329"/>
  </r>
  <r>
    <s v="WAHV"/>
    <x v="9"/>
    <s v="Zuid-Holland"/>
    <x v="5"/>
    <x v="89"/>
    <x v="0"/>
    <n v="1329"/>
  </r>
  <r>
    <s v="WAHV"/>
    <x v="9"/>
    <s v="Zuid-Holland"/>
    <x v="16"/>
    <x v="18"/>
    <x v="0"/>
    <n v="1328"/>
  </r>
  <r>
    <s v="WAHV"/>
    <x v="0"/>
    <s v="Zuid-Holland"/>
    <x v="31"/>
    <x v="58"/>
    <x v="0"/>
    <n v="1328"/>
  </r>
  <r>
    <s v="WAHV"/>
    <x v="9"/>
    <s v="Noord-Holland"/>
    <x v="18"/>
    <x v="73"/>
    <x v="0"/>
    <n v="1326"/>
  </r>
  <r>
    <s v="WAHV"/>
    <x v="7"/>
    <s v="Noord-Holland"/>
    <x v="18"/>
    <x v="52"/>
    <x v="0"/>
    <n v="1324"/>
  </r>
  <r>
    <s v="WAHV"/>
    <x v="9"/>
    <s v="Zuid-Holland"/>
    <x v="48"/>
    <x v="76"/>
    <x v="0"/>
    <n v="1316"/>
  </r>
  <r>
    <s v="WAHV"/>
    <x v="11"/>
    <s v="Groningen"/>
    <x v="11"/>
    <x v="84"/>
    <x v="0"/>
    <n v="1316"/>
  </r>
  <r>
    <s v="WAHV"/>
    <x v="11"/>
    <s v="Zuid-Holland"/>
    <x v="47"/>
    <x v="72"/>
    <x v="0"/>
    <n v="1316"/>
  </r>
  <r>
    <s v="WAHV"/>
    <x v="9"/>
    <s v="Utrecht"/>
    <x v="37"/>
    <x v="83"/>
    <x v="0"/>
    <n v="1309"/>
  </r>
  <r>
    <s v="WAHV"/>
    <x v="0"/>
    <s v="Utrecht"/>
    <x v="37"/>
    <x v="83"/>
    <x v="0"/>
    <n v="1308"/>
  </r>
  <r>
    <s v="WAHV"/>
    <x v="7"/>
    <s v="Zuid-Holland"/>
    <x v="48"/>
    <x v="80"/>
    <x v="0"/>
    <n v="1307"/>
  </r>
  <r>
    <s v="WAHV"/>
    <x v="8"/>
    <s v="Zuid-Holland"/>
    <x v="16"/>
    <x v="18"/>
    <x v="0"/>
    <n v="1306"/>
  </r>
  <r>
    <s v="WAHV"/>
    <x v="9"/>
    <s v="Zeeland"/>
    <x v="55"/>
    <x v="92"/>
    <x v="0"/>
    <n v="1304"/>
  </r>
  <r>
    <s v="WAHV"/>
    <x v="7"/>
    <s v="Utrecht"/>
    <x v="40"/>
    <x v="61"/>
    <x v="0"/>
    <n v="1302"/>
  </r>
  <r>
    <s v="WAHV"/>
    <x v="4"/>
    <s v="Flevoland"/>
    <x v="10"/>
    <x v="102"/>
    <x v="0"/>
    <n v="1302"/>
  </r>
  <r>
    <s v="WAHV"/>
    <x v="0"/>
    <s v="Zuid-Holland"/>
    <x v="48"/>
    <x v="76"/>
    <x v="0"/>
    <n v="1302"/>
  </r>
  <r>
    <s v="WAHV"/>
    <x v="8"/>
    <s v="Utrecht"/>
    <x v="37"/>
    <x v="83"/>
    <x v="0"/>
    <n v="1301"/>
  </r>
  <r>
    <s v="WAHV"/>
    <x v="1"/>
    <s v="Zeeland"/>
    <x v="58"/>
    <x v="103"/>
    <x v="0"/>
    <n v="1301"/>
  </r>
  <r>
    <s v="WAHV"/>
    <x v="1"/>
    <s v="Noord-Brabant"/>
    <x v="14"/>
    <x v="99"/>
    <x v="0"/>
    <n v="1300"/>
  </r>
  <r>
    <s v="WAHV"/>
    <x v="7"/>
    <s v="Zuid-Holland"/>
    <x v="16"/>
    <x v="18"/>
    <x v="0"/>
    <n v="1296"/>
  </r>
  <r>
    <s v="WAHV"/>
    <x v="4"/>
    <s v="Zeeland"/>
    <x v="58"/>
    <x v="103"/>
    <x v="0"/>
    <n v="1295"/>
  </r>
  <r>
    <s v="WAHV"/>
    <x v="2"/>
    <s v="Noord-Holland"/>
    <x v="18"/>
    <x v="75"/>
    <x v="0"/>
    <n v="1294"/>
  </r>
  <r>
    <s v="WAHV"/>
    <x v="0"/>
    <s v="Utrecht"/>
    <x v="40"/>
    <x v="61"/>
    <x v="0"/>
    <n v="1293"/>
  </r>
  <r>
    <s v="WAHV"/>
    <x v="8"/>
    <s v="Zuid-Holland"/>
    <x v="49"/>
    <x v="78"/>
    <x v="0"/>
    <n v="1290"/>
  </r>
  <r>
    <s v="WAHV"/>
    <x v="9"/>
    <s v="Noord-Holland"/>
    <x v="18"/>
    <x v="101"/>
    <x v="0"/>
    <n v="1290"/>
  </r>
  <r>
    <s v="WAHV"/>
    <x v="2"/>
    <s v="Noord-Holland"/>
    <x v="18"/>
    <x v="52"/>
    <x v="0"/>
    <n v="1287"/>
  </r>
  <r>
    <s v="WAHV"/>
    <x v="6"/>
    <s v="Zuid-Holland"/>
    <x v="22"/>
    <x v="54"/>
    <x v="0"/>
    <n v="1286"/>
  </r>
  <r>
    <s v="WAHV"/>
    <x v="4"/>
    <s v="Flevoland"/>
    <x v="19"/>
    <x v="77"/>
    <x v="0"/>
    <n v="1285"/>
  </r>
  <r>
    <s v="WAHV"/>
    <x v="1"/>
    <s v="Noord-Holland"/>
    <x v="59"/>
    <x v="104"/>
    <x v="0"/>
    <n v="1285"/>
  </r>
  <r>
    <s v="WAHV"/>
    <x v="1"/>
    <s v="Zuid-Holland"/>
    <x v="22"/>
    <x v="94"/>
    <x v="0"/>
    <n v="1280"/>
  </r>
  <r>
    <s v="WAHV"/>
    <x v="5"/>
    <s v="Noord-Holland"/>
    <x v="46"/>
    <x v="70"/>
    <x v="0"/>
    <n v="1279"/>
  </r>
  <r>
    <s v="WAHV"/>
    <x v="0"/>
    <s v="Gelderland"/>
    <x v="53"/>
    <x v="88"/>
    <x v="0"/>
    <n v="1278"/>
  </r>
  <r>
    <s v="WAHV"/>
    <x v="6"/>
    <s v="Gelderland"/>
    <x v="23"/>
    <x v="43"/>
    <x v="0"/>
    <n v="1277"/>
  </r>
  <r>
    <s v="WAHV"/>
    <x v="3"/>
    <s v="Utrecht"/>
    <x v="37"/>
    <x v="53"/>
    <x v="0"/>
    <n v="1275"/>
  </r>
  <r>
    <s v="WAHV"/>
    <x v="1"/>
    <s v="Utrecht"/>
    <x v="37"/>
    <x v="83"/>
    <x v="0"/>
    <n v="1272"/>
  </r>
  <r>
    <s v="WAHV"/>
    <x v="5"/>
    <s v="Utrecht"/>
    <x v="37"/>
    <x v="83"/>
    <x v="0"/>
    <n v="1272"/>
  </r>
  <r>
    <s v="WAHV"/>
    <x v="5"/>
    <s v="Flevoland"/>
    <x v="41"/>
    <x v="62"/>
    <x v="0"/>
    <n v="1271"/>
  </r>
  <r>
    <s v="WAHV"/>
    <x v="11"/>
    <s v="Gelderland"/>
    <x v="53"/>
    <x v="88"/>
    <x v="0"/>
    <n v="1269"/>
  </r>
  <r>
    <s v="WAHV"/>
    <x v="7"/>
    <s v="Groningen"/>
    <x v="60"/>
    <x v="105"/>
    <x v="0"/>
    <n v="1268"/>
  </r>
  <r>
    <s v="WAHV"/>
    <x v="1"/>
    <s v="Zeeland"/>
    <x v="52"/>
    <x v="85"/>
    <x v="0"/>
    <n v="1268"/>
  </r>
  <r>
    <s v="WAHV"/>
    <x v="1"/>
    <s v="Zuid-Holland"/>
    <x v="12"/>
    <x v="87"/>
    <x v="0"/>
    <n v="1268"/>
  </r>
  <r>
    <s v="WAHV"/>
    <x v="7"/>
    <s v="Zuid-Holland"/>
    <x v="49"/>
    <x v="106"/>
    <x v="0"/>
    <n v="1261"/>
  </r>
  <r>
    <s v="WAHV"/>
    <x v="5"/>
    <s v="Zuid-Holland"/>
    <x v="22"/>
    <x v="51"/>
    <x v="0"/>
    <n v="1261"/>
  </r>
  <r>
    <s v="WAHV"/>
    <x v="9"/>
    <s v="Gelderland"/>
    <x v="23"/>
    <x v="67"/>
    <x v="0"/>
    <n v="1259"/>
  </r>
  <r>
    <s v="WAHV"/>
    <x v="4"/>
    <s v="Noord-Brabant"/>
    <x v="14"/>
    <x v="24"/>
    <x v="0"/>
    <n v="1259"/>
  </r>
  <r>
    <s v="WAHV"/>
    <x v="4"/>
    <s v="Zuid-Holland"/>
    <x v="2"/>
    <x v="86"/>
    <x v="0"/>
    <n v="1253"/>
  </r>
  <r>
    <s v="WAHV"/>
    <x v="0"/>
    <s v="Gelderland"/>
    <x v="23"/>
    <x v="107"/>
    <x v="0"/>
    <n v="1252"/>
  </r>
  <r>
    <s v="WAHV"/>
    <x v="8"/>
    <s v="Utrecht"/>
    <x v="61"/>
    <x v="108"/>
    <x v="0"/>
    <n v="1250"/>
  </r>
  <r>
    <s v="WAHV"/>
    <x v="0"/>
    <s v="Noord-Holland"/>
    <x v="62"/>
    <x v="109"/>
    <x v="0"/>
    <n v="1249"/>
  </r>
  <r>
    <s v="WAHV"/>
    <x v="4"/>
    <s v="Noord-Brabant"/>
    <x v="63"/>
    <x v="110"/>
    <x v="0"/>
    <n v="1248"/>
  </r>
  <r>
    <s v="WAHV"/>
    <x v="4"/>
    <s v="Overijssel"/>
    <x v="54"/>
    <x v="90"/>
    <x v="0"/>
    <n v="1248"/>
  </r>
  <r>
    <s v="WAHV"/>
    <x v="11"/>
    <s v="Zuid-Holland"/>
    <x v="48"/>
    <x v="76"/>
    <x v="0"/>
    <n v="1247"/>
  </r>
  <r>
    <s v="WAHV"/>
    <x v="0"/>
    <s v="Zuid-Holland"/>
    <x v="2"/>
    <x v="2"/>
    <x v="0"/>
    <n v="1246"/>
  </r>
  <r>
    <s v="WAHV"/>
    <x v="4"/>
    <s v="Limburg"/>
    <x v="56"/>
    <x v="97"/>
    <x v="0"/>
    <n v="1243"/>
  </r>
  <r>
    <s v="WAHV"/>
    <x v="0"/>
    <s v="Overijssel"/>
    <x v="64"/>
    <x v="111"/>
    <x v="0"/>
    <n v="1241"/>
  </r>
  <r>
    <s v="WAHV"/>
    <x v="6"/>
    <s v="Gelderland"/>
    <x v="23"/>
    <x v="67"/>
    <x v="0"/>
    <n v="1239"/>
  </r>
  <r>
    <s v="WAHV"/>
    <x v="11"/>
    <s v="Utrecht"/>
    <x v="37"/>
    <x v="83"/>
    <x v="0"/>
    <n v="1238"/>
  </r>
  <r>
    <s v="WAHV"/>
    <x v="1"/>
    <s v="Gelderland"/>
    <x v="65"/>
    <x v="112"/>
    <x v="0"/>
    <n v="1238"/>
  </r>
  <r>
    <s v="WAHV"/>
    <x v="6"/>
    <s v="Noord-Holland"/>
    <x v="18"/>
    <x v="52"/>
    <x v="0"/>
    <n v="1238"/>
  </r>
  <r>
    <s v="WAHV"/>
    <x v="3"/>
    <s v="Gelderland"/>
    <x v="65"/>
    <x v="113"/>
    <x v="0"/>
    <n v="1237"/>
  </r>
  <r>
    <s v="WAHV"/>
    <x v="5"/>
    <s v="Zuid-Holland"/>
    <x v="49"/>
    <x v="114"/>
    <x v="0"/>
    <n v="1234"/>
  </r>
  <r>
    <s v="WAHV"/>
    <x v="11"/>
    <s v="Flevoland"/>
    <x v="19"/>
    <x v="36"/>
    <x v="0"/>
    <n v="1233"/>
  </r>
  <r>
    <s v="WAHV"/>
    <x v="4"/>
    <s v="Zuid-Holland"/>
    <x v="16"/>
    <x v="115"/>
    <x v="0"/>
    <n v="1233"/>
  </r>
  <r>
    <s v="WAHV"/>
    <x v="4"/>
    <s v="Limburg"/>
    <x v="66"/>
    <x v="116"/>
    <x v="0"/>
    <n v="1231"/>
  </r>
  <r>
    <s v="WAHV"/>
    <x v="3"/>
    <s v="Zuid-Holland"/>
    <x v="5"/>
    <x v="100"/>
    <x v="0"/>
    <n v="1231"/>
  </r>
  <r>
    <s v="WAHV"/>
    <x v="1"/>
    <s v="Noord-Brabant"/>
    <x v="28"/>
    <x v="117"/>
    <x v="0"/>
    <n v="1230"/>
  </r>
  <r>
    <s v="WAHV"/>
    <x v="2"/>
    <s v="Flevoland"/>
    <x v="41"/>
    <x v="62"/>
    <x v="0"/>
    <n v="1229"/>
  </r>
  <r>
    <s v="WAHV"/>
    <x v="3"/>
    <s v="Noord-Holland"/>
    <x v="18"/>
    <x v="101"/>
    <x v="0"/>
    <n v="1228"/>
  </r>
  <r>
    <s v="WAHV"/>
    <x v="11"/>
    <s v="Zeeland"/>
    <x v="55"/>
    <x v="92"/>
    <x v="0"/>
    <n v="1226"/>
  </r>
  <r>
    <s v="WAHV"/>
    <x v="4"/>
    <s v="Noord-Brabant"/>
    <x v="14"/>
    <x v="99"/>
    <x v="0"/>
    <n v="1226"/>
  </r>
  <r>
    <s v="WAHV"/>
    <x v="7"/>
    <s v="Zuid-Holland"/>
    <x v="22"/>
    <x v="54"/>
    <x v="0"/>
    <n v="1223"/>
  </r>
  <r>
    <s v="WAHV"/>
    <x v="0"/>
    <s v="Drenthe"/>
    <x v="45"/>
    <x v="66"/>
    <x v="0"/>
    <n v="1219"/>
  </r>
  <r>
    <s v="WAHV"/>
    <x v="0"/>
    <s v="Zuid-Holland"/>
    <x v="9"/>
    <x v="25"/>
    <x v="0"/>
    <n v="1219"/>
  </r>
  <r>
    <s v="WAHV"/>
    <x v="10"/>
    <s v="Noord-Brabant"/>
    <x v="28"/>
    <x v="117"/>
    <x v="0"/>
    <n v="1218"/>
  </r>
  <r>
    <s v="WAHV"/>
    <x v="0"/>
    <s v="Groningen"/>
    <x v="11"/>
    <x v="91"/>
    <x v="0"/>
    <n v="1218"/>
  </r>
  <r>
    <s v="WAHV"/>
    <x v="9"/>
    <s v="Zuid-Holland"/>
    <x v="22"/>
    <x v="94"/>
    <x v="0"/>
    <n v="1217"/>
  </r>
  <r>
    <s v="WAHV"/>
    <x v="11"/>
    <s v="Zuid-Holland"/>
    <x v="49"/>
    <x v="106"/>
    <x v="0"/>
    <n v="1216"/>
  </r>
  <r>
    <s v="WAHV"/>
    <x v="1"/>
    <s v="Utrecht"/>
    <x v="6"/>
    <x v="96"/>
    <x v="0"/>
    <n v="1216"/>
  </r>
  <r>
    <s v="WAHV"/>
    <x v="8"/>
    <s v="Zuid-Holland"/>
    <x v="22"/>
    <x v="54"/>
    <x v="0"/>
    <n v="1215"/>
  </r>
  <r>
    <s v="WAHV"/>
    <x v="9"/>
    <s v="Zuid-Holland"/>
    <x v="49"/>
    <x v="106"/>
    <x v="0"/>
    <n v="1215"/>
  </r>
  <r>
    <s v="WAHV"/>
    <x v="6"/>
    <s v="Limburg"/>
    <x v="24"/>
    <x v="55"/>
    <x v="0"/>
    <n v="1214"/>
  </r>
  <r>
    <s v="WAHV"/>
    <x v="7"/>
    <s v="Utrecht"/>
    <x v="37"/>
    <x v="83"/>
    <x v="0"/>
    <n v="1212"/>
  </r>
  <r>
    <s v="WAHV"/>
    <x v="8"/>
    <s v="Limburg"/>
    <x v="24"/>
    <x v="55"/>
    <x v="0"/>
    <n v="1212"/>
  </r>
  <r>
    <s v="WAHV"/>
    <x v="1"/>
    <s v="Noord-Holland"/>
    <x v="67"/>
    <x v="118"/>
    <x v="0"/>
    <n v="1212"/>
  </r>
  <r>
    <s v="WAHV"/>
    <x v="10"/>
    <s v="Noord-Holland"/>
    <x v="62"/>
    <x v="109"/>
    <x v="0"/>
    <n v="1209"/>
  </r>
  <r>
    <s v="WAHV"/>
    <x v="4"/>
    <s v="Gelderland"/>
    <x v="23"/>
    <x v="107"/>
    <x v="0"/>
    <n v="1206"/>
  </r>
  <r>
    <s v="WAHV"/>
    <x v="6"/>
    <s v="Flevoland"/>
    <x v="41"/>
    <x v="62"/>
    <x v="0"/>
    <n v="1206"/>
  </r>
  <r>
    <s v="WAHV"/>
    <x v="10"/>
    <s v="Utrecht"/>
    <x v="6"/>
    <x v="96"/>
    <x v="0"/>
    <n v="1203"/>
  </r>
  <r>
    <s v="WAHV"/>
    <x v="7"/>
    <s v="Gelderland"/>
    <x v="23"/>
    <x v="67"/>
    <x v="0"/>
    <n v="1200"/>
  </r>
  <r>
    <s v="WAHV"/>
    <x v="1"/>
    <s v="Noord-Holland"/>
    <x v="62"/>
    <x v="109"/>
    <x v="0"/>
    <n v="1200"/>
  </r>
  <r>
    <s v="WAHV"/>
    <x v="9"/>
    <s v="Limburg"/>
    <x v="42"/>
    <x v="63"/>
    <x v="0"/>
    <n v="1199"/>
  </r>
  <r>
    <s v="WAHV"/>
    <x v="10"/>
    <s v="Limburg"/>
    <x v="68"/>
    <x v="119"/>
    <x v="0"/>
    <n v="1198"/>
  </r>
  <r>
    <s v="WAHV"/>
    <x v="2"/>
    <s v="Zuid-Holland"/>
    <x v="9"/>
    <x v="120"/>
    <x v="0"/>
    <n v="1198"/>
  </r>
  <r>
    <s v="WAHV"/>
    <x v="11"/>
    <s v="Noord-Brabant"/>
    <x v="28"/>
    <x v="117"/>
    <x v="0"/>
    <n v="1193"/>
  </r>
  <r>
    <s v="WAHV"/>
    <x v="6"/>
    <s v="Utrecht"/>
    <x v="29"/>
    <x v="37"/>
    <x v="0"/>
    <n v="1190"/>
  </r>
  <r>
    <s v="WAHV"/>
    <x v="8"/>
    <s v="Zeeland"/>
    <x v="55"/>
    <x v="92"/>
    <x v="0"/>
    <n v="1189"/>
  </r>
  <r>
    <s v="WAHV"/>
    <x v="9"/>
    <s v="Utrecht"/>
    <x v="61"/>
    <x v="108"/>
    <x v="0"/>
    <n v="1189"/>
  </r>
  <r>
    <s v="WAHV"/>
    <x v="9"/>
    <s v="Overijssel"/>
    <x v="54"/>
    <x v="90"/>
    <x v="0"/>
    <n v="1187"/>
  </r>
  <r>
    <s v="WAHV"/>
    <x v="10"/>
    <s v="Groningen"/>
    <x v="60"/>
    <x v="105"/>
    <x v="0"/>
    <n v="1186"/>
  </r>
  <r>
    <s v="WAHV"/>
    <x v="1"/>
    <s v="Overijssel"/>
    <x v="64"/>
    <x v="111"/>
    <x v="0"/>
    <n v="1186"/>
  </r>
  <r>
    <s v="WAHV"/>
    <x v="11"/>
    <s v="Noord-Holland"/>
    <x v="62"/>
    <x v="109"/>
    <x v="0"/>
    <n v="1185"/>
  </r>
  <r>
    <s v="WAHV"/>
    <x v="0"/>
    <s v="Limburg"/>
    <x v="69"/>
    <x v="121"/>
    <x v="0"/>
    <n v="1184"/>
  </r>
  <r>
    <s v="WAHV"/>
    <x v="10"/>
    <s v="Overijssel"/>
    <x v="64"/>
    <x v="111"/>
    <x v="0"/>
    <n v="1183"/>
  </r>
  <r>
    <s v="WAHV"/>
    <x v="4"/>
    <s v="Noord-Holland"/>
    <x v="67"/>
    <x v="122"/>
    <x v="0"/>
    <n v="1183"/>
  </r>
  <r>
    <s v="WAHV"/>
    <x v="4"/>
    <s v="Noord-Holland"/>
    <x v="70"/>
    <x v="123"/>
    <x v="0"/>
    <n v="1181"/>
  </r>
  <r>
    <s v="WAHV"/>
    <x v="0"/>
    <s v="Limburg"/>
    <x v="66"/>
    <x v="116"/>
    <x v="0"/>
    <n v="1181"/>
  </r>
  <r>
    <s v="WAHV"/>
    <x v="4"/>
    <s v="Noord-Holland"/>
    <x v="67"/>
    <x v="124"/>
    <x v="0"/>
    <n v="1179"/>
  </r>
  <r>
    <s v="WAHV"/>
    <x v="9"/>
    <s v="Gelderland"/>
    <x v="53"/>
    <x v="88"/>
    <x v="0"/>
    <n v="1177"/>
  </r>
  <r>
    <s v="WAHV"/>
    <x v="1"/>
    <s v="Gelderland"/>
    <x v="23"/>
    <x v="107"/>
    <x v="0"/>
    <n v="1177"/>
  </r>
  <r>
    <s v="WAHV"/>
    <x v="7"/>
    <s v="Zuid-Holland"/>
    <x v="5"/>
    <x v="100"/>
    <x v="0"/>
    <n v="1176"/>
  </r>
  <r>
    <s v="WAHV"/>
    <x v="3"/>
    <s v="Zuid-Holland"/>
    <x v="5"/>
    <x v="89"/>
    <x v="0"/>
    <n v="1176"/>
  </r>
  <r>
    <s v="WAHV"/>
    <x v="2"/>
    <s v="Zuid-Holland"/>
    <x v="17"/>
    <x v="125"/>
    <x v="0"/>
    <n v="1175"/>
  </r>
  <r>
    <s v="WAHV"/>
    <x v="4"/>
    <s v="Utrecht"/>
    <x v="71"/>
    <x v="126"/>
    <x v="0"/>
    <n v="1171"/>
  </r>
  <r>
    <s v="WAHV"/>
    <x v="2"/>
    <s v="Utrecht"/>
    <x v="29"/>
    <x v="37"/>
    <x v="0"/>
    <n v="1170"/>
  </r>
  <r>
    <s v="WAHV"/>
    <x v="8"/>
    <s v="Groningen"/>
    <x v="60"/>
    <x v="105"/>
    <x v="0"/>
    <n v="1163"/>
  </r>
  <r>
    <s v="WAHV"/>
    <x v="0"/>
    <s v="Groningen"/>
    <x v="11"/>
    <x v="84"/>
    <x v="0"/>
    <n v="1163"/>
  </r>
  <r>
    <s v="WAHV"/>
    <x v="10"/>
    <s v="Limburg"/>
    <x v="66"/>
    <x v="116"/>
    <x v="0"/>
    <n v="1161"/>
  </r>
  <r>
    <s v="WAHV"/>
    <x v="11"/>
    <s v="Noord-Holland"/>
    <x v="18"/>
    <x v="101"/>
    <x v="0"/>
    <n v="1160"/>
  </r>
  <r>
    <s v="WAHV"/>
    <x v="5"/>
    <s v="Zuid-Holland"/>
    <x v="5"/>
    <x v="89"/>
    <x v="0"/>
    <n v="1159"/>
  </r>
  <r>
    <s v="WAHV"/>
    <x v="10"/>
    <s v="Zuid-Holland"/>
    <x v="16"/>
    <x v="115"/>
    <x v="0"/>
    <n v="1153"/>
  </r>
  <r>
    <s v="WAHV"/>
    <x v="4"/>
    <s v="Noord-Brabant"/>
    <x v="28"/>
    <x v="117"/>
    <x v="0"/>
    <n v="1152"/>
  </r>
  <r>
    <s v="WAHV"/>
    <x v="5"/>
    <s v="Noord-Holland"/>
    <x v="18"/>
    <x v="101"/>
    <x v="0"/>
    <n v="1152"/>
  </r>
  <r>
    <s v="WAHV"/>
    <x v="3"/>
    <s v="Limburg"/>
    <x v="24"/>
    <x v="30"/>
    <x v="0"/>
    <n v="1150"/>
  </r>
  <r>
    <s v="WAHV"/>
    <x v="4"/>
    <s v="Zeeland"/>
    <x v="20"/>
    <x v="23"/>
    <x v="0"/>
    <n v="1149"/>
  </r>
  <r>
    <s v="WAHV"/>
    <x v="11"/>
    <s v="Zeeland"/>
    <x v="21"/>
    <x v="26"/>
    <x v="0"/>
    <n v="1148"/>
  </r>
  <r>
    <s v="WAHV"/>
    <x v="1"/>
    <s v="Gelderland"/>
    <x v="65"/>
    <x v="127"/>
    <x v="0"/>
    <n v="1146"/>
  </r>
  <r>
    <s v="WAHV"/>
    <x v="0"/>
    <s v="Utrecht"/>
    <x v="39"/>
    <x v="128"/>
    <x v="0"/>
    <n v="1145"/>
  </r>
  <r>
    <s v="WAHV"/>
    <x v="0"/>
    <s v="Zuid-Holland"/>
    <x v="38"/>
    <x v="57"/>
    <x v="0"/>
    <n v="1145"/>
  </r>
  <r>
    <s v="WAHV"/>
    <x v="8"/>
    <s v="Limburg"/>
    <x v="42"/>
    <x v="63"/>
    <x v="0"/>
    <n v="1144"/>
  </r>
  <r>
    <s v="WAHV"/>
    <x v="7"/>
    <s v="Limburg"/>
    <x v="24"/>
    <x v="55"/>
    <x v="0"/>
    <n v="1142"/>
  </r>
  <r>
    <s v="WAHV"/>
    <x v="10"/>
    <s v="Zuid-Holland"/>
    <x v="5"/>
    <x v="89"/>
    <x v="0"/>
    <n v="1142"/>
  </r>
  <r>
    <s v="WAHV"/>
    <x v="1"/>
    <s v="Noord-Holland"/>
    <x v="18"/>
    <x v="75"/>
    <x v="0"/>
    <n v="1142"/>
  </r>
  <r>
    <s v="WAHV"/>
    <x v="10"/>
    <s v="Noord-Holland"/>
    <x v="18"/>
    <x v="101"/>
    <x v="0"/>
    <n v="1141"/>
  </r>
  <r>
    <s v="WAHV"/>
    <x v="1"/>
    <s v="Utrecht"/>
    <x v="57"/>
    <x v="98"/>
    <x v="0"/>
    <n v="1138"/>
  </r>
  <r>
    <s v="WAHV"/>
    <x v="4"/>
    <s v="Noord-Holland"/>
    <x v="8"/>
    <x v="129"/>
    <x v="0"/>
    <n v="1137"/>
  </r>
  <r>
    <s v="WAHV"/>
    <x v="10"/>
    <s v="Zeeland"/>
    <x v="58"/>
    <x v="103"/>
    <x v="0"/>
    <n v="1136"/>
  </r>
  <r>
    <s v="WAHV"/>
    <x v="1"/>
    <s v="Limburg"/>
    <x v="66"/>
    <x v="116"/>
    <x v="0"/>
    <n v="1136"/>
  </r>
  <r>
    <s v="WAHV"/>
    <x v="11"/>
    <s v="Groningen"/>
    <x v="72"/>
    <x v="130"/>
    <x v="0"/>
    <n v="1135"/>
  </r>
  <r>
    <s v="WAHV"/>
    <x v="11"/>
    <s v="Zuid-Holland"/>
    <x v="31"/>
    <x v="58"/>
    <x v="0"/>
    <n v="1134"/>
  </r>
  <r>
    <s v="WAHV"/>
    <x v="1"/>
    <s v="Flevoland"/>
    <x v="10"/>
    <x v="102"/>
    <x v="0"/>
    <n v="1134"/>
  </r>
  <r>
    <s v="WAHV"/>
    <x v="10"/>
    <s v="Utrecht"/>
    <x v="71"/>
    <x v="126"/>
    <x v="0"/>
    <n v="1132"/>
  </r>
  <r>
    <s v="WAHV"/>
    <x v="9"/>
    <s v="Noord-Holland"/>
    <x v="62"/>
    <x v="109"/>
    <x v="0"/>
    <n v="1130"/>
  </r>
  <r>
    <s v="WAHV"/>
    <x v="5"/>
    <s v="Utrecht"/>
    <x v="57"/>
    <x v="98"/>
    <x v="0"/>
    <n v="1128"/>
  </r>
  <r>
    <s v="WAHV"/>
    <x v="2"/>
    <s v="Zuid-Holland"/>
    <x v="31"/>
    <x v="58"/>
    <x v="0"/>
    <n v="1128"/>
  </r>
  <r>
    <s v="WAHV"/>
    <x v="1"/>
    <s v="Limburg"/>
    <x v="24"/>
    <x v="131"/>
    <x v="0"/>
    <n v="1125"/>
  </r>
  <r>
    <s v="WAHV"/>
    <x v="5"/>
    <s v="Limburg"/>
    <x v="24"/>
    <x v="30"/>
    <x v="0"/>
    <n v="1123"/>
  </r>
  <r>
    <s v="WAHV"/>
    <x v="4"/>
    <s v="Zuid-Holland"/>
    <x v="5"/>
    <x v="89"/>
    <x v="0"/>
    <n v="1122"/>
  </r>
  <r>
    <s v="WAHV"/>
    <x v="11"/>
    <s v="Zuid-Holland"/>
    <x v="5"/>
    <x v="89"/>
    <x v="0"/>
    <n v="1121"/>
  </r>
  <r>
    <s v="WAHV"/>
    <x v="0"/>
    <s v="Flevoland"/>
    <x v="10"/>
    <x v="102"/>
    <x v="0"/>
    <n v="1121"/>
  </r>
  <r>
    <s v="WAHV"/>
    <x v="2"/>
    <s v="Zuid-Holland"/>
    <x v="5"/>
    <x v="89"/>
    <x v="0"/>
    <n v="1119"/>
  </r>
  <r>
    <s v="WAHV"/>
    <x v="9"/>
    <s v="Zuid-Holland"/>
    <x v="2"/>
    <x v="86"/>
    <x v="0"/>
    <n v="1118"/>
  </r>
  <r>
    <s v="WAHV"/>
    <x v="9"/>
    <s v="Zuid-Holland"/>
    <x v="73"/>
    <x v="132"/>
    <x v="0"/>
    <n v="1118"/>
  </r>
  <r>
    <s v="WAHV"/>
    <x v="2"/>
    <s v="Zuid-Holland"/>
    <x v="12"/>
    <x v="35"/>
    <x v="0"/>
    <n v="1114"/>
  </r>
  <r>
    <s v="WAHV"/>
    <x v="11"/>
    <s v="Zuid-Holland"/>
    <x v="22"/>
    <x v="94"/>
    <x v="0"/>
    <n v="1113"/>
  </r>
  <r>
    <s v="WAHV"/>
    <x v="11"/>
    <s v="Limburg"/>
    <x v="51"/>
    <x v="82"/>
    <x v="0"/>
    <n v="1112"/>
  </r>
  <r>
    <s v="WAHV"/>
    <x v="8"/>
    <s v="Zuid-Holland"/>
    <x v="48"/>
    <x v="76"/>
    <x v="0"/>
    <n v="1111"/>
  </r>
  <r>
    <s v="WAHV"/>
    <x v="4"/>
    <s v="Zuid-Holland"/>
    <x v="22"/>
    <x v="133"/>
    <x v="0"/>
    <n v="1110"/>
  </r>
  <r>
    <s v="WAHV"/>
    <x v="3"/>
    <s v="Zeeland"/>
    <x v="52"/>
    <x v="85"/>
    <x v="0"/>
    <n v="1109"/>
  </r>
  <r>
    <s v="WAHV"/>
    <x v="5"/>
    <s v="Limburg"/>
    <x v="66"/>
    <x v="116"/>
    <x v="0"/>
    <n v="1108"/>
  </r>
  <r>
    <s v="WAHV"/>
    <x v="5"/>
    <s v="Limburg"/>
    <x v="42"/>
    <x v="63"/>
    <x v="0"/>
    <n v="1108"/>
  </r>
  <r>
    <s v="WAHV"/>
    <x v="7"/>
    <s v="Zuid-Holland"/>
    <x v="73"/>
    <x v="132"/>
    <x v="0"/>
    <n v="1105"/>
  </r>
  <r>
    <s v="WAHV"/>
    <x v="11"/>
    <s v="Groningen"/>
    <x v="60"/>
    <x v="105"/>
    <x v="0"/>
    <n v="1105"/>
  </r>
  <r>
    <s v="WAHV"/>
    <x v="10"/>
    <s v="Zuid-Holland"/>
    <x v="48"/>
    <x v="76"/>
    <x v="0"/>
    <n v="1105"/>
  </r>
  <r>
    <s v="WAHV"/>
    <x v="9"/>
    <s v="Noord-Holland"/>
    <x v="18"/>
    <x v="75"/>
    <x v="0"/>
    <n v="1103"/>
  </r>
  <r>
    <s v="WAHV"/>
    <x v="3"/>
    <s v="Noord-Holland"/>
    <x v="67"/>
    <x v="122"/>
    <x v="0"/>
    <n v="1103"/>
  </r>
  <r>
    <s v="WAHV"/>
    <x v="0"/>
    <s v="Noord-Holland"/>
    <x v="74"/>
    <x v="134"/>
    <x v="0"/>
    <n v="1102"/>
  </r>
  <r>
    <s v="WAHV"/>
    <x v="4"/>
    <s v="Overijssel"/>
    <x v="64"/>
    <x v="111"/>
    <x v="0"/>
    <n v="1101"/>
  </r>
  <r>
    <s v="WAHV"/>
    <x v="3"/>
    <s v="Gelderland"/>
    <x v="65"/>
    <x v="112"/>
    <x v="0"/>
    <n v="1100"/>
  </r>
  <r>
    <s v="WAHV"/>
    <x v="2"/>
    <s v="Utrecht"/>
    <x v="37"/>
    <x v="83"/>
    <x v="0"/>
    <n v="1099"/>
  </r>
  <r>
    <s v="WAHV"/>
    <x v="9"/>
    <s v="Gelderland"/>
    <x v="23"/>
    <x v="107"/>
    <x v="0"/>
    <n v="1098"/>
  </r>
  <r>
    <s v="WAHV"/>
    <x v="8"/>
    <s v="Noord-Holland"/>
    <x v="18"/>
    <x v="73"/>
    <x v="0"/>
    <n v="1097"/>
  </r>
  <r>
    <s v="WAHV"/>
    <x v="3"/>
    <s v="Noord-Brabant"/>
    <x v="63"/>
    <x v="110"/>
    <x v="0"/>
    <n v="1094"/>
  </r>
  <r>
    <s v="WAHV"/>
    <x v="6"/>
    <s v="Noord-Holland"/>
    <x v="46"/>
    <x v="70"/>
    <x v="0"/>
    <n v="1094"/>
  </r>
  <r>
    <s v="WAHV"/>
    <x v="5"/>
    <s v="Zeeland"/>
    <x v="52"/>
    <x v="85"/>
    <x v="0"/>
    <n v="1093"/>
  </r>
  <r>
    <s v="WAHV"/>
    <x v="10"/>
    <s v="Gelderland"/>
    <x v="23"/>
    <x v="107"/>
    <x v="0"/>
    <n v="1092"/>
  </r>
  <r>
    <s v="WAHV"/>
    <x v="1"/>
    <s v="Noord-Holland"/>
    <x v="67"/>
    <x v="124"/>
    <x v="0"/>
    <n v="1090"/>
  </r>
  <r>
    <s v="WAHV"/>
    <x v="10"/>
    <s v="Noord-Holland"/>
    <x v="70"/>
    <x v="123"/>
    <x v="0"/>
    <n v="1088"/>
  </r>
  <r>
    <s v="WAHV"/>
    <x v="11"/>
    <s v="Limburg"/>
    <x v="56"/>
    <x v="97"/>
    <x v="0"/>
    <n v="1087"/>
  </r>
  <r>
    <s v="WAHV"/>
    <x v="4"/>
    <s v="Limburg"/>
    <x v="75"/>
    <x v="135"/>
    <x v="0"/>
    <n v="1086"/>
  </r>
  <r>
    <s v="WAHV"/>
    <x v="9"/>
    <s v="Zuid-Holland"/>
    <x v="31"/>
    <x v="58"/>
    <x v="0"/>
    <n v="1083"/>
  </r>
  <r>
    <s v="WAHV"/>
    <x v="10"/>
    <s v="Noord-Holland"/>
    <x v="18"/>
    <x v="75"/>
    <x v="0"/>
    <n v="1083"/>
  </r>
  <r>
    <s v="WAHV"/>
    <x v="10"/>
    <s v="Zeeland"/>
    <x v="52"/>
    <x v="85"/>
    <x v="0"/>
    <n v="1082"/>
  </r>
  <r>
    <s v="WAHV"/>
    <x v="4"/>
    <s v="Gelderland"/>
    <x v="65"/>
    <x v="112"/>
    <x v="0"/>
    <n v="1082"/>
  </r>
  <r>
    <s v="WAHV"/>
    <x v="11"/>
    <s v="Zeeland"/>
    <x v="58"/>
    <x v="103"/>
    <x v="0"/>
    <n v="1081"/>
  </r>
  <r>
    <s v="WAHV"/>
    <x v="3"/>
    <s v="Zuid-Holland"/>
    <x v="12"/>
    <x v="87"/>
    <x v="0"/>
    <n v="1080"/>
  </r>
  <r>
    <s v="WAHV"/>
    <x v="4"/>
    <s v="Drenthe"/>
    <x v="76"/>
    <x v="136"/>
    <x v="0"/>
    <n v="1078"/>
  </r>
  <r>
    <s v="WAHV"/>
    <x v="2"/>
    <s v="Zuid-Holland"/>
    <x v="2"/>
    <x v="86"/>
    <x v="0"/>
    <n v="1078"/>
  </r>
  <r>
    <s v="WAHV"/>
    <x v="11"/>
    <s v="Noord-Holland"/>
    <x v="67"/>
    <x v="122"/>
    <x v="0"/>
    <n v="1077"/>
  </r>
  <r>
    <s v="WAHV"/>
    <x v="0"/>
    <s v="Noord-Holland"/>
    <x v="8"/>
    <x v="129"/>
    <x v="0"/>
    <n v="1077"/>
  </r>
  <r>
    <s v="WAHV"/>
    <x v="9"/>
    <s v="Noord-Brabant"/>
    <x v="63"/>
    <x v="110"/>
    <x v="0"/>
    <n v="1075"/>
  </r>
  <r>
    <s v="WAHV"/>
    <x v="6"/>
    <s v="Zuid-Holland"/>
    <x v="17"/>
    <x v="125"/>
    <x v="0"/>
    <n v="1074"/>
  </r>
  <r>
    <s v="WAHV"/>
    <x v="10"/>
    <s v="Noord-Holland"/>
    <x v="50"/>
    <x v="81"/>
    <x v="0"/>
    <n v="1073"/>
  </r>
  <r>
    <s v="WAHV"/>
    <x v="6"/>
    <s v="Noord-Brabant"/>
    <x v="26"/>
    <x v="32"/>
    <x v="0"/>
    <n v="1073"/>
  </r>
  <r>
    <s v="WAHV"/>
    <x v="10"/>
    <s v="Zuid-Holland"/>
    <x v="12"/>
    <x v="87"/>
    <x v="0"/>
    <n v="1072"/>
  </r>
  <r>
    <s v="WAHV"/>
    <x v="0"/>
    <s v="Limburg"/>
    <x v="51"/>
    <x v="82"/>
    <x v="0"/>
    <n v="1071"/>
  </r>
  <r>
    <s v="WAHV"/>
    <x v="11"/>
    <s v="Flevoland"/>
    <x v="25"/>
    <x v="31"/>
    <x v="0"/>
    <n v="1070"/>
  </r>
  <r>
    <s v="WAHV"/>
    <x v="8"/>
    <s v="Gelderland"/>
    <x v="23"/>
    <x v="107"/>
    <x v="0"/>
    <n v="1068"/>
  </r>
  <r>
    <s v="WAHV"/>
    <x v="11"/>
    <s v="Utrecht"/>
    <x v="61"/>
    <x v="137"/>
    <x v="0"/>
    <n v="1068"/>
  </r>
  <r>
    <s v="WAHV"/>
    <x v="0"/>
    <s v="Gelderland"/>
    <x v="65"/>
    <x v="112"/>
    <x v="0"/>
    <n v="1068"/>
  </r>
  <r>
    <s v="WAHV"/>
    <x v="6"/>
    <s v="Drenthe"/>
    <x v="77"/>
    <x v="138"/>
    <x v="0"/>
    <n v="1068"/>
  </r>
  <r>
    <s v="WAHV"/>
    <x v="6"/>
    <s v="Noord-Holland"/>
    <x v="18"/>
    <x v="101"/>
    <x v="0"/>
    <n v="1068"/>
  </r>
  <r>
    <s v="WAHV"/>
    <x v="9"/>
    <s v="Noord-Holland"/>
    <x v="67"/>
    <x v="122"/>
    <x v="0"/>
    <n v="1067"/>
  </r>
  <r>
    <s v="WAHV"/>
    <x v="3"/>
    <s v="Utrecht"/>
    <x v="57"/>
    <x v="98"/>
    <x v="0"/>
    <n v="1066"/>
  </r>
  <r>
    <s v="WAHV"/>
    <x v="1"/>
    <s v="Noord-Holland"/>
    <x v="18"/>
    <x v="101"/>
    <x v="0"/>
    <n v="1064"/>
  </r>
  <r>
    <s v="WAHV"/>
    <x v="7"/>
    <s v="Zuid-Holland"/>
    <x v="22"/>
    <x v="94"/>
    <x v="0"/>
    <n v="1063"/>
  </r>
  <r>
    <s v="WAHV"/>
    <x v="8"/>
    <s v="Zuid-Holland"/>
    <x v="31"/>
    <x v="42"/>
    <x v="0"/>
    <n v="1062"/>
  </r>
  <r>
    <s v="WAHV"/>
    <x v="10"/>
    <s v="Gelderland"/>
    <x v="65"/>
    <x v="112"/>
    <x v="0"/>
    <n v="1062"/>
  </r>
  <r>
    <s v="WAHV"/>
    <x v="0"/>
    <s v="Zuid-Holland"/>
    <x v="48"/>
    <x v="80"/>
    <x v="0"/>
    <n v="1062"/>
  </r>
  <r>
    <s v="WAHV"/>
    <x v="0"/>
    <s v="Noord-Holland"/>
    <x v="67"/>
    <x v="122"/>
    <x v="0"/>
    <n v="1060"/>
  </r>
  <r>
    <s v="WAHV"/>
    <x v="0"/>
    <s v="Zeeland"/>
    <x v="55"/>
    <x v="92"/>
    <x v="0"/>
    <n v="1060"/>
  </r>
  <r>
    <s v="WAHV"/>
    <x v="10"/>
    <s v="Noord-Holland"/>
    <x v="8"/>
    <x v="95"/>
    <x v="0"/>
    <n v="1059"/>
  </r>
  <r>
    <s v="WAHV"/>
    <x v="10"/>
    <s v="Flevoland"/>
    <x v="10"/>
    <x v="102"/>
    <x v="0"/>
    <n v="1058"/>
  </r>
  <r>
    <s v="WAHV"/>
    <x v="1"/>
    <s v="Zeeland"/>
    <x v="55"/>
    <x v="92"/>
    <x v="0"/>
    <n v="1056"/>
  </r>
  <r>
    <s v="WAHV"/>
    <x v="10"/>
    <s v="Zuid-Holland"/>
    <x v="22"/>
    <x v="94"/>
    <x v="0"/>
    <n v="1055"/>
  </r>
  <r>
    <s v="WAHV"/>
    <x v="4"/>
    <s v="Noord-Holland"/>
    <x v="62"/>
    <x v="139"/>
    <x v="0"/>
    <n v="1055"/>
  </r>
  <r>
    <s v="WAHV"/>
    <x v="10"/>
    <s v="Noord-Brabant"/>
    <x v="63"/>
    <x v="110"/>
    <x v="0"/>
    <n v="1054"/>
  </r>
  <r>
    <s v="WAHV"/>
    <x v="7"/>
    <s v="Noord-Holland"/>
    <x v="18"/>
    <x v="73"/>
    <x v="0"/>
    <n v="1051"/>
  </r>
  <r>
    <s v="WAHV"/>
    <x v="10"/>
    <s v="Zuid-Holland"/>
    <x v="2"/>
    <x v="140"/>
    <x v="0"/>
    <n v="1049"/>
  </r>
  <r>
    <s v="WAHV"/>
    <x v="0"/>
    <s v="Utrecht"/>
    <x v="71"/>
    <x v="126"/>
    <x v="0"/>
    <n v="1048"/>
  </r>
  <r>
    <s v="WAHV"/>
    <x v="5"/>
    <s v="Zuid-Holland"/>
    <x v="2"/>
    <x v="86"/>
    <x v="0"/>
    <n v="1048"/>
  </r>
  <r>
    <s v="WAHV"/>
    <x v="8"/>
    <s v="Noord-Brabant"/>
    <x v="14"/>
    <x v="99"/>
    <x v="0"/>
    <n v="1045"/>
  </r>
  <r>
    <s v="WAHV"/>
    <x v="11"/>
    <s v="Noord-Brabant"/>
    <x v="63"/>
    <x v="110"/>
    <x v="0"/>
    <n v="1044"/>
  </r>
  <r>
    <s v="WAHV"/>
    <x v="5"/>
    <s v="Noord-Holland"/>
    <x v="18"/>
    <x v="75"/>
    <x v="0"/>
    <n v="1044"/>
  </r>
  <r>
    <s v="WAHV"/>
    <x v="7"/>
    <s v="Noord-Holland"/>
    <x v="18"/>
    <x v="101"/>
    <x v="0"/>
    <n v="1043"/>
  </r>
  <r>
    <s v="WAHV"/>
    <x v="10"/>
    <s v="Utrecht"/>
    <x v="61"/>
    <x v="108"/>
    <x v="0"/>
    <n v="1042"/>
  </r>
  <r>
    <s v="WAHV"/>
    <x v="5"/>
    <s v="Utrecht"/>
    <x v="40"/>
    <x v="61"/>
    <x v="0"/>
    <n v="1042"/>
  </r>
  <r>
    <s v="WAHV"/>
    <x v="4"/>
    <s v="Noord-Holland"/>
    <x v="18"/>
    <x v="75"/>
    <x v="0"/>
    <n v="1041"/>
  </r>
  <r>
    <s v="WAHV"/>
    <x v="8"/>
    <s v="Flevoland"/>
    <x v="10"/>
    <x v="102"/>
    <x v="0"/>
    <n v="1040"/>
  </r>
  <r>
    <s v="WAHV"/>
    <x v="9"/>
    <s v="Noord-Holland"/>
    <x v="78"/>
    <x v="141"/>
    <x v="0"/>
    <n v="1038"/>
  </r>
  <r>
    <s v="WAHV"/>
    <x v="4"/>
    <s v="Zuid-Holland"/>
    <x v="48"/>
    <x v="142"/>
    <x v="0"/>
    <n v="1033"/>
  </r>
  <r>
    <s v="WAHV"/>
    <x v="2"/>
    <s v="Noord-Holland"/>
    <x v="46"/>
    <x v="70"/>
    <x v="0"/>
    <n v="1033"/>
  </r>
  <r>
    <s v="WAHV"/>
    <x v="3"/>
    <s v="Zuid-Holland"/>
    <x v="15"/>
    <x v="93"/>
    <x v="0"/>
    <n v="1032"/>
  </r>
  <r>
    <s v="WAHV"/>
    <x v="5"/>
    <s v="Gelderland"/>
    <x v="65"/>
    <x v="113"/>
    <x v="0"/>
    <n v="1032"/>
  </r>
  <r>
    <s v="WAHV"/>
    <x v="5"/>
    <s v="Noord-Holland"/>
    <x v="18"/>
    <x v="73"/>
    <x v="0"/>
    <n v="1032"/>
  </r>
  <r>
    <s v="WAHV"/>
    <x v="4"/>
    <s v="Noord-Brabant"/>
    <x v="79"/>
    <x v="143"/>
    <x v="0"/>
    <n v="1031"/>
  </r>
  <r>
    <s v="WAHV"/>
    <x v="4"/>
    <s v="Overijssel"/>
    <x v="80"/>
    <x v="144"/>
    <x v="0"/>
    <n v="1031"/>
  </r>
  <r>
    <s v="WAHV"/>
    <x v="3"/>
    <s v="Utrecht"/>
    <x v="71"/>
    <x v="126"/>
    <x v="0"/>
    <n v="1031"/>
  </r>
  <r>
    <s v="WAHV"/>
    <x v="1"/>
    <s v="Gelderland"/>
    <x v="1"/>
    <x v="71"/>
    <x v="0"/>
    <n v="1028"/>
  </r>
  <r>
    <s v="WAHV"/>
    <x v="2"/>
    <s v="Zuid-Holland"/>
    <x v="22"/>
    <x v="94"/>
    <x v="0"/>
    <n v="1028"/>
  </r>
  <r>
    <s v="WAHV"/>
    <x v="3"/>
    <s v="Gelderland"/>
    <x v="65"/>
    <x v="145"/>
    <x v="0"/>
    <n v="1027"/>
  </r>
  <r>
    <s v="WAHV"/>
    <x v="4"/>
    <s v="Gelderland"/>
    <x v="53"/>
    <x v="88"/>
    <x v="0"/>
    <n v="1026"/>
  </r>
  <r>
    <s v="WAHV"/>
    <x v="7"/>
    <s v="Gelderland"/>
    <x v="23"/>
    <x v="107"/>
    <x v="0"/>
    <n v="1025"/>
  </r>
  <r>
    <s v="WAHV"/>
    <x v="9"/>
    <s v="Flevoland"/>
    <x v="10"/>
    <x v="102"/>
    <x v="0"/>
    <n v="1025"/>
  </r>
  <r>
    <s v="WAHV"/>
    <x v="1"/>
    <s v="Limburg"/>
    <x v="51"/>
    <x v="82"/>
    <x v="0"/>
    <n v="1025"/>
  </r>
  <r>
    <s v="WAHV"/>
    <x v="10"/>
    <s v="Limburg"/>
    <x v="56"/>
    <x v="97"/>
    <x v="0"/>
    <n v="1023"/>
  </r>
  <r>
    <s v="WAHV"/>
    <x v="0"/>
    <s v="Noord-Holland"/>
    <x v="18"/>
    <x v="101"/>
    <x v="0"/>
    <n v="1023"/>
  </r>
  <r>
    <s v="WAHV"/>
    <x v="8"/>
    <s v="Gelderland"/>
    <x v="23"/>
    <x v="67"/>
    <x v="0"/>
    <n v="1022"/>
  </r>
  <r>
    <s v="WAHV"/>
    <x v="10"/>
    <s v="Overijssel"/>
    <x v="54"/>
    <x v="90"/>
    <x v="0"/>
    <n v="1021"/>
  </r>
  <r>
    <s v="WAHV"/>
    <x v="2"/>
    <s v="Noord-Holland"/>
    <x v="18"/>
    <x v="101"/>
    <x v="0"/>
    <n v="1021"/>
  </r>
  <r>
    <s v="WAHV"/>
    <x v="3"/>
    <s v="Groningen"/>
    <x v="11"/>
    <x v="84"/>
    <x v="0"/>
    <n v="1019"/>
  </r>
  <r>
    <s v="WAHV"/>
    <x v="6"/>
    <s v="Noord-Brabant"/>
    <x v="14"/>
    <x v="99"/>
    <x v="0"/>
    <n v="1019"/>
  </r>
  <r>
    <s v="WAHV"/>
    <x v="4"/>
    <s v="Noord-Holland"/>
    <x v="78"/>
    <x v="141"/>
    <x v="0"/>
    <n v="1018"/>
  </r>
  <r>
    <s v="WAHV"/>
    <x v="8"/>
    <s v="Zuid-Holland"/>
    <x v="17"/>
    <x v="68"/>
    <x v="0"/>
    <n v="1016"/>
  </r>
  <r>
    <s v="WAHV"/>
    <x v="7"/>
    <s v="Noord-Holland"/>
    <x v="18"/>
    <x v="75"/>
    <x v="0"/>
    <n v="1014"/>
  </r>
  <r>
    <s v="WAHV"/>
    <x v="4"/>
    <s v="Utrecht"/>
    <x v="40"/>
    <x v="61"/>
    <x v="0"/>
    <n v="1014"/>
  </r>
  <r>
    <s v="WAHV"/>
    <x v="10"/>
    <s v="Zuid-Holland"/>
    <x v="49"/>
    <x v="79"/>
    <x v="0"/>
    <n v="1013"/>
  </r>
  <r>
    <s v="WAHV"/>
    <x v="1"/>
    <s v="Zuid-Holland"/>
    <x v="16"/>
    <x v="115"/>
    <x v="0"/>
    <n v="1012"/>
  </r>
  <r>
    <s v="WAHV"/>
    <x v="3"/>
    <s v="Zuid-Holland"/>
    <x v="2"/>
    <x v="86"/>
    <x v="0"/>
    <n v="1012"/>
  </r>
  <r>
    <s v="WAHV"/>
    <x v="4"/>
    <s v="Noord-Holland"/>
    <x v="62"/>
    <x v="109"/>
    <x v="0"/>
    <n v="1009"/>
  </r>
  <r>
    <s v="WAHV"/>
    <x v="3"/>
    <s v="Noord-Holland"/>
    <x v="8"/>
    <x v="95"/>
    <x v="0"/>
    <n v="1009"/>
  </r>
  <r>
    <s v="WAHV"/>
    <x v="6"/>
    <s v="Utrecht"/>
    <x v="40"/>
    <x v="61"/>
    <x v="0"/>
    <n v="1009"/>
  </r>
  <r>
    <s v="WAHV"/>
    <x v="0"/>
    <s v="Noord-Holland"/>
    <x v="78"/>
    <x v="141"/>
    <x v="0"/>
    <n v="1008"/>
  </r>
  <r>
    <s v="WAHV"/>
    <x v="9"/>
    <s v="Zeeland"/>
    <x v="58"/>
    <x v="103"/>
    <x v="0"/>
    <n v="1007"/>
  </r>
  <r>
    <s v="WAHV"/>
    <x v="0"/>
    <s v="Limburg"/>
    <x v="56"/>
    <x v="146"/>
    <x v="0"/>
    <n v="1007"/>
  </r>
  <r>
    <s v="WAHV"/>
    <x v="8"/>
    <s v="Zuid-Holland"/>
    <x v="22"/>
    <x v="94"/>
    <x v="0"/>
    <n v="1006"/>
  </r>
  <r>
    <s v="WAHV"/>
    <x v="11"/>
    <s v="Utrecht"/>
    <x v="61"/>
    <x v="108"/>
    <x v="0"/>
    <n v="1005"/>
  </r>
  <r>
    <s v="WAHV"/>
    <x v="11"/>
    <s v="Gelderland"/>
    <x v="23"/>
    <x v="107"/>
    <x v="0"/>
    <n v="1004"/>
  </r>
  <r>
    <s v="WAHV"/>
    <x v="3"/>
    <s v="Zuid-Holland"/>
    <x v="22"/>
    <x v="94"/>
    <x v="0"/>
    <n v="1004"/>
  </r>
  <r>
    <s v="WAHV"/>
    <x v="6"/>
    <s v="Noord-Holland"/>
    <x v="18"/>
    <x v="28"/>
    <x v="0"/>
    <n v="1004"/>
  </r>
  <r>
    <s v="WAHV"/>
    <x v="4"/>
    <s v="Limburg"/>
    <x v="68"/>
    <x v="119"/>
    <x v="0"/>
    <n v="1003"/>
  </r>
  <r>
    <s v="WAHV"/>
    <x v="0"/>
    <s v="Groningen"/>
    <x v="60"/>
    <x v="147"/>
    <x v="0"/>
    <n v="1003"/>
  </r>
  <r>
    <s v="WAHV"/>
    <x v="3"/>
    <s v="Zuid-Holland"/>
    <x v="4"/>
    <x v="148"/>
    <x v="0"/>
    <n v="1003"/>
  </r>
  <r>
    <s v="WAHV"/>
    <x v="4"/>
    <s v="Drenthe"/>
    <x v="81"/>
    <x v="149"/>
    <x v="0"/>
    <n v="1001"/>
  </r>
  <r>
    <s v="WAHV"/>
    <x v="1"/>
    <s v="Gelderland"/>
    <x v="65"/>
    <x v="145"/>
    <x v="0"/>
    <n v="1001"/>
  </r>
  <r>
    <s v="WAHV"/>
    <x v="6"/>
    <s v="Noord-Brabant"/>
    <x v="14"/>
    <x v="24"/>
    <x v="0"/>
    <n v="1001"/>
  </r>
  <r>
    <s v="WAHV"/>
    <x v="11"/>
    <s v="Overijssel"/>
    <x v="64"/>
    <x v="111"/>
    <x v="0"/>
    <n v="1000"/>
  </r>
  <r>
    <s v="WAHV"/>
    <x v="1"/>
    <s v="Noord-Holland"/>
    <x v="8"/>
    <x v="95"/>
    <x v="0"/>
    <n v="997"/>
  </r>
  <r>
    <s v="WAHV"/>
    <x v="3"/>
    <s v="Limburg"/>
    <x v="66"/>
    <x v="116"/>
    <x v="0"/>
    <n v="995"/>
  </r>
  <r>
    <s v="WAHV"/>
    <x v="9"/>
    <s v="Groningen"/>
    <x v="60"/>
    <x v="105"/>
    <x v="0"/>
    <n v="994"/>
  </r>
  <r>
    <s v="WAHV"/>
    <x v="1"/>
    <s v="Zuid-Holland"/>
    <x v="4"/>
    <x v="148"/>
    <x v="0"/>
    <n v="994"/>
  </r>
  <r>
    <s v="WAHV"/>
    <x v="1"/>
    <s v="Zuid-Holland"/>
    <x v="22"/>
    <x v="133"/>
    <x v="0"/>
    <n v="994"/>
  </r>
  <r>
    <s v="WAHV"/>
    <x v="5"/>
    <s v="Zuid-Holland"/>
    <x v="47"/>
    <x v="72"/>
    <x v="0"/>
    <n v="994"/>
  </r>
  <r>
    <s v="WAHV"/>
    <x v="9"/>
    <s v="Zuid-Holland"/>
    <x v="49"/>
    <x v="150"/>
    <x v="0"/>
    <n v="992"/>
  </r>
  <r>
    <s v="WAHV"/>
    <x v="10"/>
    <s v="Zuid-Holland"/>
    <x v="22"/>
    <x v="133"/>
    <x v="0"/>
    <n v="992"/>
  </r>
  <r>
    <s v="WAHV"/>
    <x v="3"/>
    <s v="Utrecht"/>
    <x v="37"/>
    <x v="83"/>
    <x v="0"/>
    <n v="990"/>
  </r>
  <r>
    <s v="WAHV"/>
    <x v="8"/>
    <s v="Gelderland"/>
    <x v="53"/>
    <x v="88"/>
    <x v="0"/>
    <n v="988"/>
  </r>
  <r>
    <s v="WAHV"/>
    <x v="1"/>
    <s v="Groningen"/>
    <x v="11"/>
    <x v="84"/>
    <x v="0"/>
    <n v="988"/>
  </r>
  <r>
    <s v="WAHV"/>
    <x v="11"/>
    <s v="Overijssel"/>
    <x v="54"/>
    <x v="90"/>
    <x v="0"/>
    <n v="987"/>
  </r>
  <r>
    <s v="WAHV"/>
    <x v="0"/>
    <s v="Gelderland"/>
    <x v="82"/>
    <x v="151"/>
    <x v="0"/>
    <n v="987"/>
  </r>
  <r>
    <s v="WAHV"/>
    <x v="6"/>
    <s v="Overijssel"/>
    <x v="54"/>
    <x v="90"/>
    <x v="0"/>
    <n v="986"/>
  </r>
  <r>
    <s v="WAHV"/>
    <x v="6"/>
    <s v="Utrecht"/>
    <x v="57"/>
    <x v="98"/>
    <x v="0"/>
    <n v="986"/>
  </r>
  <r>
    <s v="WAHV"/>
    <x v="6"/>
    <s v="Zuid-Holland"/>
    <x v="9"/>
    <x v="120"/>
    <x v="0"/>
    <n v="985"/>
  </r>
  <r>
    <s v="WAHV"/>
    <x v="9"/>
    <s v="Zuid-Holland"/>
    <x v="48"/>
    <x v="142"/>
    <x v="0"/>
    <n v="984"/>
  </r>
  <r>
    <s v="WAHV"/>
    <x v="10"/>
    <s v="Gelderland"/>
    <x v="83"/>
    <x v="152"/>
    <x v="0"/>
    <n v="984"/>
  </r>
  <r>
    <s v="WAHV"/>
    <x v="10"/>
    <s v="Gelderland"/>
    <x v="65"/>
    <x v="127"/>
    <x v="0"/>
    <n v="984"/>
  </r>
  <r>
    <s v="WAHV"/>
    <x v="10"/>
    <s v="Overijssel"/>
    <x v="84"/>
    <x v="153"/>
    <x v="0"/>
    <n v="983"/>
  </r>
  <r>
    <s v="WAHV"/>
    <x v="10"/>
    <s v="Zuid-Holland"/>
    <x v="73"/>
    <x v="132"/>
    <x v="0"/>
    <n v="983"/>
  </r>
  <r>
    <s v="WAHV"/>
    <x v="4"/>
    <s v="Groningen"/>
    <x v="60"/>
    <x v="105"/>
    <x v="0"/>
    <n v="983"/>
  </r>
  <r>
    <s v="WAHV"/>
    <x v="10"/>
    <s v="Zuid-Holland"/>
    <x v="15"/>
    <x v="93"/>
    <x v="0"/>
    <n v="981"/>
  </r>
  <r>
    <s v="WAHV"/>
    <x v="4"/>
    <s v="Noord-Brabant"/>
    <x v="85"/>
    <x v="154"/>
    <x v="0"/>
    <n v="981"/>
  </r>
  <r>
    <s v="WAHV"/>
    <x v="2"/>
    <s v="Noord-Brabant"/>
    <x v="14"/>
    <x v="99"/>
    <x v="0"/>
    <n v="981"/>
  </r>
  <r>
    <s v="WAHV"/>
    <x v="7"/>
    <s v="Zuid-Holland"/>
    <x v="48"/>
    <x v="76"/>
    <x v="0"/>
    <n v="980"/>
  </r>
  <r>
    <s v="WAHV"/>
    <x v="11"/>
    <s v="Zuid-Holland"/>
    <x v="49"/>
    <x v="155"/>
    <x v="0"/>
    <n v="979"/>
  </r>
  <r>
    <s v="WAHV"/>
    <x v="6"/>
    <s v="Noord-Holland"/>
    <x v="18"/>
    <x v="156"/>
    <x v="0"/>
    <n v="979"/>
  </r>
  <r>
    <s v="WAHV"/>
    <x v="10"/>
    <s v="Noord-Holland"/>
    <x v="78"/>
    <x v="141"/>
    <x v="0"/>
    <n v="978"/>
  </r>
  <r>
    <s v="WAHV"/>
    <x v="1"/>
    <s v="Noord-Holland"/>
    <x v="8"/>
    <x v="129"/>
    <x v="0"/>
    <n v="978"/>
  </r>
  <r>
    <s v="WAHV"/>
    <x v="3"/>
    <s v="Overijssel"/>
    <x v="64"/>
    <x v="111"/>
    <x v="0"/>
    <n v="978"/>
  </r>
  <r>
    <s v="WAHV"/>
    <x v="8"/>
    <s v="Noord-Holland"/>
    <x v="18"/>
    <x v="101"/>
    <x v="0"/>
    <n v="977"/>
  </r>
  <r>
    <s v="WAHV"/>
    <x v="5"/>
    <s v="Zuid-Holland"/>
    <x v="12"/>
    <x v="87"/>
    <x v="0"/>
    <n v="977"/>
  </r>
  <r>
    <s v="WAHV"/>
    <x v="0"/>
    <s v="Zuid-Holland"/>
    <x v="73"/>
    <x v="132"/>
    <x v="0"/>
    <n v="976"/>
  </r>
  <r>
    <s v="WAHV"/>
    <x v="1"/>
    <s v="Utrecht"/>
    <x v="71"/>
    <x v="126"/>
    <x v="0"/>
    <n v="975"/>
  </r>
  <r>
    <s v="WAHV"/>
    <x v="0"/>
    <s v="Limburg"/>
    <x v="24"/>
    <x v="131"/>
    <x v="0"/>
    <n v="975"/>
  </r>
  <r>
    <s v="WAHV"/>
    <x v="1"/>
    <s v="Zuid-Holland"/>
    <x v="15"/>
    <x v="93"/>
    <x v="0"/>
    <n v="974"/>
  </r>
  <r>
    <s v="WAHV"/>
    <x v="3"/>
    <s v="Overijssel"/>
    <x v="86"/>
    <x v="157"/>
    <x v="0"/>
    <n v="972"/>
  </r>
  <r>
    <s v="WAHV"/>
    <x v="2"/>
    <s v="Zuid-Holland"/>
    <x v="12"/>
    <x v="87"/>
    <x v="0"/>
    <n v="972"/>
  </r>
  <r>
    <s v="WAHV"/>
    <x v="6"/>
    <s v="Noord-Holland"/>
    <x v="50"/>
    <x v="81"/>
    <x v="0"/>
    <n v="972"/>
  </r>
  <r>
    <s v="WAHV"/>
    <x v="11"/>
    <s v="Noord-Brabant"/>
    <x v="28"/>
    <x v="158"/>
    <x v="0"/>
    <n v="970"/>
  </r>
  <r>
    <s v="WAHV"/>
    <x v="4"/>
    <s v="Utrecht"/>
    <x v="87"/>
    <x v="159"/>
    <x v="0"/>
    <n v="970"/>
  </r>
  <r>
    <s v="WAHV"/>
    <x v="0"/>
    <s v="Overijssel"/>
    <x v="80"/>
    <x v="144"/>
    <x v="0"/>
    <n v="969"/>
  </r>
  <r>
    <s v="WAHV"/>
    <x v="0"/>
    <s v="Overijssel"/>
    <x v="54"/>
    <x v="90"/>
    <x v="0"/>
    <n v="968"/>
  </r>
  <r>
    <s v="WAHV"/>
    <x v="10"/>
    <s v="Limburg"/>
    <x v="75"/>
    <x v="135"/>
    <x v="0"/>
    <n v="967"/>
  </r>
  <r>
    <s v="WAHV"/>
    <x v="0"/>
    <s v="Noord-Holland"/>
    <x v="67"/>
    <x v="124"/>
    <x v="0"/>
    <n v="967"/>
  </r>
  <r>
    <s v="WAHV"/>
    <x v="7"/>
    <s v="Noord-Holland"/>
    <x v="62"/>
    <x v="109"/>
    <x v="0"/>
    <n v="966"/>
  </r>
  <r>
    <s v="WAHV"/>
    <x v="4"/>
    <s v="Zuid-Holland"/>
    <x v="88"/>
    <x v="160"/>
    <x v="0"/>
    <n v="966"/>
  </r>
  <r>
    <s v="WAHV"/>
    <x v="1"/>
    <s v="Overijssel"/>
    <x v="80"/>
    <x v="144"/>
    <x v="0"/>
    <n v="966"/>
  </r>
  <r>
    <s v="WAHV"/>
    <x v="0"/>
    <s v="Zuid-Holland"/>
    <x v="49"/>
    <x v="155"/>
    <x v="0"/>
    <n v="966"/>
  </r>
  <r>
    <s v="WAHV"/>
    <x v="7"/>
    <s v="Zuid-Holland"/>
    <x v="5"/>
    <x v="89"/>
    <x v="0"/>
    <n v="965"/>
  </r>
  <r>
    <s v="WAHV"/>
    <x v="2"/>
    <s v="Limburg"/>
    <x v="24"/>
    <x v="131"/>
    <x v="0"/>
    <n v="964"/>
  </r>
  <r>
    <s v="WAHV"/>
    <x v="9"/>
    <s v="Gelderland"/>
    <x v="83"/>
    <x v="152"/>
    <x v="0"/>
    <n v="959"/>
  </r>
  <r>
    <s v="WAHV"/>
    <x v="4"/>
    <s v="Limburg"/>
    <x v="56"/>
    <x v="161"/>
    <x v="0"/>
    <n v="959"/>
  </r>
  <r>
    <s v="WAHV"/>
    <x v="1"/>
    <s v="Utrecht"/>
    <x v="40"/>
    <x v="162"/>
    <x v="0"/>
    <n v="958"/>
  </r>
  <r>
    <s v="WAHV"/>
    <x v="8"/>
    <s v="Overijssel"/>
    <x v="54"/>
    <x v="90"/>
    <x v="0"/>
    <n v="956"/>
  </r>
  <r>
    <s v="WAHV"/>
    <x v="0"/>
    <s v="Zuid-Holland"/>
    <x v="16"/>
    <x v="115"/>
    <x v="0"/>
    <n v="956"/>
  </r>
  <r>
    <s v="WAHV"/>
    <x v="6"/>
    <s v="Utrecht"/>
    <x v="37"/>
    <x v="83"/>
    <x v="0"/>
    <n v="956"/>
  </r>
  <r>
    <s v="WAHV"/>
    <x v="11"/>
    <s v="Noord-Holland"/>
    <x v="67"/>
    <x v="124"/>
    <x v="0"/>
    <n v="953"/>
  </r>
  <r>
    <s v="WAHV"/>
    <x v="6"/>
    <s v="Limburg"/>
    <x v="42"/>
    <x v="63"/>
    <x v="0"/>
    <n v="953"/>
  </r>
  <r>
    <s v="WAHV"/>
    <x v="8"/>
    <s v="Zuid-Holland"/>
    <x v="49"/>
    <x v="106"/>
    <x v="0"/>
    <n v="952"/>
  </r>
  <r>
    <s v="WAHV"/>
    <x v="3"/>
    <s v="Overijssel"/>
    <x v="84"/>
    <x v="153"/>
    <x v="0"/>
    <n v="952"/>
  </r>
  <r>
    <s v="WAHV"/>
    <x v="7"/>
    <s v="Noord-Brabant"/>
    <x v="14"/>
    <x v="99"/>
    <x v="0"/>
    <n v="951"/>
  </r>
  <r>
    <s v="WAHV"/>
    <x v="4"/>
    <s v="Gelderland"/>
    <x v="65"/>
    <x v="145"/>
    <x v="0"/>
    <n v="951"/>
  </r>
  <r>
    <s v="WAHV"/>
    <x v="8"/>
    <s v="Zuid-Holland"/>
    <x v="5"/>
    <x v="89"/>
    <x v="0"/>
    <n v="949"/>
  </r>
  <r>
    <s v="WAHV"/>
    <x v="1"/>
    <s v="Noord-Holland"/>
    <x v="78"/>
    <x v="141"/>
    <x v="0"/>
    <n v="949"/>
  </r>
  <r>
    <s v="WAHV"/>
    <x v="1"/>
    <s v="Zuid-Holland"/>
    <x v="48"/>
    <x v="142"/>
    <x v="0"/>
    <n v="948"/>
  </r>
  <r>
    <s v="WAHV"/>
    <x v="0"/>
    <s v="Noord-Holland"/>
    <x v="8"/>
    <x v="95"/>
    <x v="0"/>
    <n v="948"/>
  </r>
  <r>
    <s v="WAHV"/>
    <x v="1"/>
    <s v="Overijssel"/>
    <x v="54"/>
    <x v="90"/>
    <x v="0"/>
    <n v="947"/>
  </r>
  <r>
    <s v="WAHV"/>
    <x v="3"/>
    <s v="Zuid-Holland"/>
    <x v="16"/>
    <x v="115"/>
    <x v="0"/>
    <n v="947"/>
  </r>
  <r>
    <s v="WAHV"/>
    <x v="5"/>
    <s v="Flevoland"/>
    <x v="10"/>
    <x v="12"/>
    <x v="0"/>
    <n v="947"/>
  </r>
  <r>
    <s v="WAHV"/>
    <x v="2"/>
    <s v="Gelderland"/>
    <x v="53"/>
    <x v="88"/>
    <x v="0"/>
    <n v="946"/>
  </r>
  <r>
    <s v="WAHV"/>
    <x v="9"/>
    <s v="Gelderland"/>
    <x v="23"/>
    <x v="163"/>
    <x v="0"/>
    <n v="945"/>
  </r>
  <r>
    <s v="WAHV"/>
    <x v="11"/>
    <s v="Zeeland"/>
    <x v="52"/>
    <x v="85"/>
    <x v="0"/>
    <n v="944"/>
  </r>
  <r>
    <s v="WAHV"/>
    <x v="8"/>
    <s v="Zuid-Holland"/>
    <x v="5"/>
    <x v="100"/>
    <x v="0"/>
    <n v="943"/>
  </r>
  <r>
    <s v="WAHV"/>
    <x v="10"/>
    <s v="Zuid-Holland"/>
    <x v="49"/>
    <x v="150"/>
    <x v="0"/>
    <n v="942"/>
  </r>
  <r>
    <s v="WAHV"/>
    <x v="4"/>
    <s v="Gelderland"/>
    <x v="82"/>
    <x v="164"/>
    <x v="0"/>
    <n v="941"/>
  </r>
  <r>
    <s v="WAHV"/>
    <x v="3"/>
    <s v="Limburg"/>
    <x v="24"/>
    <x v="131"/>
    <x v="0"/>
    <n v="940"/>
  </r>
  <r>
    <s v="WAHV"/>
    <x v="6"/>
    <s v="Utrecht"/>
    <x v="39"/>
    <x v="69"/>
    <x v="0"/>
    <n v="940"/>
  </r>
  <r>
    <s v="WAHV"/>
    <x v="4"/>
    <s v="Groningen"/>
    <x v="11"/>
    <x v="165"/>
    <x v="0"/>
    <n v="939"/>
  </r>
  <r>
    <s v="WAHV"/>
    <x v="0"/>
    <s v="Noord-Holland"/>
    <x v="62"/>
    <x v="166"/>
    <x v="0"/>
    <n v="939"/>
  </r>
  <r>
    <s v="WAHV"/>
    <x v="9"/>
    <s v="Noord-Holland"/>
    <x v="67"/>
    <x v="124"/>
    <x v="0"/>
    <n v="936"/>
  </r>
  <r>
    <s v="WAHV"/>
    <x v="11"/>
    <s v="Noord-Holland"/>
    <x v="8"/>
    <x v="167"/>
    <x v="0"/>
    <n v="936"/>
  </r>
  <r>
    <s v="WAHV"/>
    <x v="11"/>
    <s v="Noord-Holland"/>
    <x v="78"/>
    <x v="141"/>
    <x v="0"/>
    <n v="936"/>
  </r>
  <r>
    <s v="WAHV"/>
    <x v="4"/>
    <s v="Limburg"/>
    <x v="24"/>
    <x v="131"/>
    <x v="0"/>
    <n v="936"/>
  </r>
  <r>
    <s v="WAHV"/>
    <x v="1"/>
    <s v="Limburg"/>
    <x v="75"/>
    <x v="135"/>
    <x v="0"/>
    <n v="936"/>
  </r>
  <r>
    <s v="WAHV"/>
    <x v="1"/>
    <s v="Noord-Holland"/>
    <x v="70"/>
    <x v="123"/>
    <x v="0"/>
    <n v="932"/>
  </r>
  <r>
    <s v="WAHV"/>
    <x v="1"/>
    <s v="Utrecht"/>
    <x v="61"/>
    <x v="108"/>
    <x v="0"/>
    <n v="932"/>
  </r>
  <r>
    <s v="WAHV"/>
    <x v="0"/>
    <s v="Limburg"/>
    <x v="75"/>
    <x v="135"/>
    <x v="0"/>
    <n v="932"/>
  </r>
  <r>
    <s v="WAHV"/>
    <x v="5"/>
    <s v="Noord-Brabant"/>
    <x v="14"/>
    <x v="99"/>
    <x v="0"/>
    <n v="932"/>
  </r>
  <r>
    <s v="WAHV"/>
    <x v="11"/>
    <s v="Gelderland"/>
    <x v="83"/>
    <x v="152"/>
    <x v="0"/>
    <n v="931"/>
  </r>
  <r>
    <s v="WAHV"/>
    <x v="1"/>
    <s v="Limburg"/>
    <x v="56"/>
    <x v="146"/>
    <x v="0"/>
    <n v="931"/>
  </r>
  <r>
    <s v="WAHV"/>
    <x v="3"/>
    <s v="Flevoland"/>
    <x v="10"/>
    <x v="102"/>
    <x v="0"/>
    <n v="931"/>
  </r>
  <r>
    <s v="WAHV"/>
    <x v="6"/>
    <s v="Zuid-Holland"/>
    <x v="31"/>
    <x v="42"/>
    <x v="0"/>
    <n v="931"/>
  </r>
  <r>
    <s v="WAHV"/>
    <x v="4"/>
    <s v="Utrecht"/>
    <x v="40"/>
    <x v="162"/>
    <x v="0"/>
    <n v="930"/>
  </r>
  <r>
    <s v="WAHV"/>
    <x v="0"/>
    <s v="Noord-Holland"/>
    <x v="70"/>
    <x v="123"/>
    <x v="0"/>
    <n v="930"/>
  </r>
  <r>
    <s v="WAHV"/>
    <x v="3"/>
    <s v="Utrecht"/>
    <x v="87"/>
    <x v="159"/>
    <x v="0"/>
    <n v="928"/>
  </r>
  <r>
    <s v="WAHV"/>
    <x v="5"/>
    <s v="Zuid-Holland"/>
    <x v="22"/>
    <x v="94"/>
    <x v="0"/>
    <n v="928"/>
  </r>
  <r>
    <s v="WAHV"/>
    <x v="9"/>
    <s v="Limburg"/>
    <x v="66"/>
    <x v="116"/>
    <x v="0"/>
    <n v="927"/>
  </r>
  <r>
    <s v="WAHV"/>
    <x v="9"/>
    <s v="Zuid-Holland"/>
    <x v="22"/>
    <x v="133"/>
    <x v="0"/>
    <n v="927"/>
  </r>
  <r>
    <s v="WAHV"/>
    <x v="4"/>
    <s v="Zuid-Holland"/>
    <x v="4"/>
    <x v="168"/>
    <x v="0"/>
    <n v="927"/>
  </r>
  <r>
    <s v="WAHV"/>
    <x v="10"/>
    <s v="Noord-Holland"/>
    <x v="67"/>
    <x v="124"/>
    <x v="0"/>
    <n v="926"/>
  </r>
  <r>
    <s v="WAHV"/>
    <x v="10"/>
    <s v="Zeeland"/>
    <x v="55"/>
    <x v="92"/>
    <x v="0"/>
    <n v="926"/>
  </r>
  <r>
    <s v="WAHV"/>
    <x v="2"/>
    <s v="Zuid-Holland"/>
    <x v="5"/>
    <x v="39"/>
    <x v="0"/>
    <n v="926"/>
  </r>
  <r>
    <s v="WAHV"/>
    <x v="1"/>
    <s v="Gelderland"/>
    <x v="83"/>
    <x v="152"/>
    <x v="0"/>
    <n v="925"/>
  </r>
  <r>
    <s v="WAHV"/>
    <x v="8"/>
    <s v="Noord-Holland"/>
    <x v="67"/>
    <x v="122"/>
    <x v="0"/>
    <n v="924"/>
  </r>
  <r>
    <s v="WAHV"/>
    <x v="2"/>
    <s v="Limburg"/>
    <x v="42"/>
    <x v="63"/>
    <x v="0"/>
    <n v="924"/>
  </r>
  <r>
    <s v="WAHV"/>
    <x v="10"/>
    <s v="Noord-Holland"/>
    <x v="8"/>
    <x v="129"/>
    <x v="0"/>
    <n v="923"/>
  </r>
  <r>
    <s v="WAHV"/>
    <x v="3"/>
    <s v="Noord-Brabant"/>
    <x v="14"/>
    <x v="99"/>
    <x v="0"/>
    <n v="921"/>
  </r>
  <r>
    <s v="WAHV"/>
    <x v="3"/>
    <s v="Noord-Holland"/>
    <x v="18"/>
    <x v="75"/>
    <x v="0"/>
    <n v="920"/>
  </r>
  <r>
    <s v="WAHV"/>
    <x v="5"/>
    <s v="Gelderland"/>
    <x v="1"/>
    <x v="71"/>
    <x v="0"/>
    <n v="920"/>
  </r>
  <r>
    <s v="WAHV"/>
    <x v="10"/>
    <s v="Zuid-Holland"/>
    <x v="88"/>
    <x v="169"/>
    <x v="0"/>
    <n v="919"/>
  </r>
  <r>
    <s v="WAHV"/>
    <x v="3"/>
    <s v="Gelderland"/>
    <x v="53"/>
    <x v="88"/>
    <x v="0"/>
    <n v="919"/>
  </r>
  <r>
    <s v="WAHV"/>
    <x v="11"/>
    <s v="Zuid-Holland"/>
    <x v="16"/>
    <x v="115"/>
    <x v="0"/>
    <n v="918"/>
  </r>
  <r>
    <s v="WAHV"/>
    <x v="9"/>
    <s v="Limburg"/>
    <x v="75"/>
    <x v="135"/>
    <x v="0"/>
    <n v="917"/>
  </r>
  <r>
    <s v="WAHV"/>
    <x v="11"/>
    <s v="Limburg"/>
    <x v="68"/>
    <x v="119"/>
    <x v="0"/>
    <n v="915"/>
  </r>
  <r>
    <s v="WAHV"/>
    <x v="9"/>
    <s v="Limburg"/>
    <x v="68"/>
    <x v="119"/>
    <x v="0"/>
    <n v="914"/>
  </r>
  <r>
    <s v="WAHV"/>
    <x v="9"/>
    <s v="Zuid-Holland"/>
    <x v="5"/>
    <x v="100"/>
    <x v="0"/>
    <n v="914"/>
  </r>
  <r>
    <s v="WAHV"/>
    <x v="4"/>
    <s v="Noord-Holland"/>
    <x v="46"/>
    <x v="170"/>
    <x v="0"/>
    <n v="914"/>
  </r>
  <r>
    <s v="WAHV"/>
    <x v="0"/>
    <s v="Gelderland"/>
    <x v="82"/>
    <x v="164"/>
    <x v="0"/>
    <n v="914"/>
  </r>
  <r>
    <s v="WAHV"/>
    <x v="0"/>
    <s v="Gelderland"/>
    <x v="65"/>
    <x v="171"/>
    <x v="0"/>
    <n v="913"/>
  </r>
  <r>
    <s v="WAHV"/>
    <x v="2"/>
    <s v="Zuid-Holland"/>
    <x v="22"/>
    <x v="51"/>
    <x v="0"/>
    <n v="913"/>
  </r>
  <r>
    <s v="WAHV"/>
    <x v="4"/>
    <s v="Zuid-Holland"/>
    <x v="4"/>
    <x v="148"/>
    <x v="0"/>
    <n v="912"/>
  </r>
  <r>
    <s v="WAHV"/>
    <x v="1"/>
    <s v="Zuid-Holland"/>
    <x v="73"/>
    <x v="132"/>
    <x v="0"/>
    <n v="912"/>
  </r>
  <r>
    <s v="WAHV"/>
    <x v="5"/>
    <s v="Groningen"/>
    <x v="11"/>
    <x v="91"/>
    <x v="0"/>
    <n v="912"/>
  </r>
  <r>
    <s v="WAHV"/>
    <x v="5"/>
    <s v="Overijssel"/>
    <x v="64"/>
    <x v="111"/>
    <x v="0"/>
    <n v="912"/>
  </r>
  <r>
    <s v="WAHV"/>
    <x v="3"/>
    <s v="Noord-Holland"/>
    <x v="78"/>
    <x v="141"/>
    <x v="0"/>
    <n v="911"/>
  </r>
  <r>
    <s v="WAHV"/>
    <x v="6"/>
    <s v="Zuid-Holland"/>
    <x v="22"/>
    <x v="51"/>
    <x v="0"/>
    <n v="911"/>
  </r>
  <r>
    <s v="WAHV"/>
    <x v="7"/>
    <s v="Gelderland"/>
    <x v="53"/>
    <x v="88"/>
    <x v="0"/>
    <n v="910"/>
  </r>
  <r>
    <s v="WAHV"/>
    <x v="4"/>
    <s v="Noord-Holland"/>
    <x v="59"/>
    <x v="172"/>
    <x v="0"/>
    <n v="910"/>
  </r>
  <r>
    <s v="WAHV"/>
    <x v="0"/>
    <s v="Utrecht"/>
    <x v="6"/>
    <x v="96"/>
    <x v="0"/>
    <n v="910"/>
  </r>
  <r>
    <s v="WAHV"/>
    <x v="9"/>
    <s v="Noord-Holland"/>
    <x v="70"/>
    <x v="123"/>
    <x v="0"/>
    <n v="906"/>
  </r>
  <r>
    <s v="WAHV"/>
    <x v="11"/>
    <s v="Zuid-Holland"/>
    <x v="4"/>
    <x v="148"/>
    <x v="0"/>
    <n v="905"/>
  </r>
  <r>
    <s v="WAHV"/>
    <x v="0"/>
    <s v="Zuid-Holland"/>
    <x v="88"/>
    <x v="169"/>
    <x v="0"/>
    <n v="905"/>
  </r>
  <r>
    <s v="WAHV"/>
    <x v="0"/>
    <s v="Flevoland"/>
    <x v="25"/>
    <x v="31"/>
    <x v="0"/>
    <n v="904"/>
  </r>
  <r>
    <s v="WAHV"/>
    <x v="9"/>
    <s v="Overijssel"/>
    <x v="80"/>
    <x v="144"/>
    <x v="0"/>
    <n v="903"/>
  </r>
  <r>
    <s v="WAHV"/>
    <x v="9"/>
    <s v="Utrecht"/>
    <x v="61"/>
    <x v="137"/>
    <x v="0"/>
    <n v="903"/>
  </r>
  <r>
    <s v="WAHV"/>
    <x v="0"/>
    <s v="Gelderland"/>
    <x v="83"/>
    <x v="152"/>
    <x v="0"/>
    <n v="902"/>
  </r>
  <r>
    <s v="WAHV"/>
    <x v="6"/>
    <s v="Noord-Holland"/>
    <x v="18"/>
    <x v="75"/>
    <x v="0"/>
    <n v="902"/>
  </r>
  <r>
    <s v="WAHV"/>
    <x v="1"/>
    <s v="Gelderland"/>
    <x v="82"/>
    <x v="151"/>
    <x v="0"/>
    <n v="901"/>
  </r>
  <r>
    <s v="WAHV"/>
    <x v="6"/>
    <s v="Utrecht"/>
    <x v="39"/>
    <x v="173"/>
    <x v="0"/>
    <n v="901"/>
  </r>
  <r>
    <s v="WAHV"/>
    <x v="6"/>
    <s v="Zuid-Holland"/>
    <x v="38"/>
    <x v="174"/>
    <x v="0"/>
    <n v="901"/>
  </r>
  <r>
    <s v="WAHV"/>
    <x v="11"/>
    <s v="Noord-Holland"/>
    <x v="18"/>
    <x v="75"/>
    <x v="0"/>
    <n v="900"/>
  </r>
  <r>
    <s v="WAHV"/>
    <x v="4"/>
    <s v="Zuid-Holland"/>
    <x v="43"/>
    <x v="175"/>
    <x v="0"/>
    <n v="900"/>
  </r>
  <r>
    <s v="WAHV"/>
    <x v="11"/>
    <s v="Zuid-Holland"/>
    <x v="49"/>
    <x v="176"/>
    <x v="0"/>
    <n v="899"/>
  </r>
  <r>
    <s v="WAHV"/>
    <x v="4"/>
    <s v="Groningen"/>
    <x v="11"/>
    <x v="84"/>
    <x v="0"/>
    <n v="899"/>
  </r>
  <r>
    <s v="WAHV"/>
    <x v="0"/>
    <s v="Limburg"/>
    <x v="68"/>
    <x v="119"/>
    <x v="0"/>
    <n v="899"/>
  </r>
  <r>
    <s v="WAHV"/>
    <x v="11"/>
    <s v="Zuid-Holland"/>
    <x v="22"/>
    <x v="133"/>
    <x v="0"/>
    <n v="897"/>
  </r>
  <r>
    <s v="WAHV"/>
    <x v="0"/>
    <s v="Gelderland"/>
    <x v="1"/>
    <x v="71"/>
    <x v="0"/>
    <n v="896"/>
  </r>
  <r>
    <s v="WAHV"/>
    <x v="3"/>
    <s v="Limburg"/>
    <x v="75"/>
    <x v="135"/>
    <x v="0"/>
    <n v="896"/>
  </r>
  <r>
    <s v="WAHV"/>
    <x v="3"/>
    <s v="Noord-Brabant"/>
    <x v="79"/>
    <x v="143"/>
    <x v="0"/>
    <n v="896"/>
  </r>
  <r>
    <s v="WAHV"/>
    <x v="11"/>
    <s v="Limburg"/>
    <x v="66"/>
    <x v="116"/>
    <x v="0"/>
    <n v="895"/>
  </r>
  <r>
    <s v="WAHV"/>
    <x v="10"/>
    <s v="Zuid-Holland"/>
    <x v="4"/>
    <x v="168"/>
    <x v="0"/>
    <n v="895"/>
  </r>
  <r>
    <s v="WAHV"/>
    <x v="5"/>
    <s v="Gelderland"/>
    <x v="65"/>
    <x v="112"/>
    <x v="0"/>
    <n v="894"/>
  </r>
  <r>
    <s v="WAHV"/>
    <x v="0"/>
    <s v="Zuid-Holland"/>
    <x v="48"/>
    <x v="142"/>
    <x v="0"/>
    <n v="893"/>
  </r>
  <r>
    <s v="WAHV"/>
    <x v="5"/>
    <s v="Flevoland"/>
    <x v="19"/>
    <x v="36"/>
    <x v="0"/>
    <n v="893"/>
  </r>
  <r>
    <s v="WAHV"/>
    <x v="7"/>
    <s v="Groningen"/>
    <x v="11"/>
    <x v="91"/>
    <x v="0"/>
    <n v="891"/>
  </r>
  <r>
    <s v="WAHV"/>
    <x v="0"/>
    <s v="Zuid-Holland"/>
    <x v="15"/>
    <x v="93"/>
    <x v="0"/>
    <n v="891"/>
  </r>
  <r>
    <s v="WAHV"/>
    <x v="10"/>
    <s v="Utrecht"/>
    <x v="39"/>
    <x v="69"/>
    <x v="0"/>
    <n v="890"/>
  </r>
  <r>
    <s v="WAHV"/>
    <x v="1"/>
    <s v="Noord-Brabant"/>
    <x v="63"/>
    <x v="110"/>
    <x v="0"/>
    <n v="890"/>
  </r>
  <r>
    <s v="WAHV"/>
    <x v="3"/>
    <s v="Zuid-Holland"/>
    <x v="22"/>
    <x v="133"/>
    <x v="0"/>
    <n v="890"/>
  </r>
  <r>
    <s v="WAHV"/>
    <x v="7"/>
    <s v="Flevoland"/>
    <x v="10"/>
    <x v="102"/>
    <x v="0"/>
    <n v="889"/>
  </r>
  <r>
    <s v="WAHV"/>
    <x v="7"/>
    <s v="Limburg"/>
    <x v="42"/>
    <x v="63"/>
    <x v="0"/>
    <n v="889"/>
  </r>
  <r>
    <s v="WAHV"/>
    <x v="9"/>
    <s v="Zeeland"/>
    <x v="52"/>
    <x v="85"/>
    <x v="0"/>
    <n v="889"/>
  </r>
  <r>
    <s v="WAHV"/>
    <x v="1"/>
    <s v="Zuid-Holland"/>
    <x v="49"/>
    <x v="79"/>
    <x v="0"/>
    <n v="888"/>
  </r>
  <r>
    <s v="WAHV"/>
    <x v="9"/>
    <s v="Limburg"/>
    <x v="56"/>
    <x v="97"/>
    <x v="0"/>
    <n v="887"/>
  </r>
  <r>
    <s v="WAHV"/>
    <x v="11"/>
    <s v="Utrecht"/>
    <x v="71"/>
    <x v="126"/>
    <x v="0"/>
    <n v="887"/>
  </r>
  <r>
    <s v="WAHV"/>
    <x v="4"/>
    <s v="Zuid-Holland"/>
    <x v="88"/>
    <x v="169"/>
    <x v="0"/>
    <n v="886"/>
  </r>
  <r>
    <s v="WAHV"/>
    <x v="10"/>
    <s v="Limburg"/>
    <x v="56"/>
    <x v="161"/>
    <x v="0"/>
    <n v="884"/>
  </r>
  <r>
    <s v="WAHV"/>
    <x v="0"/>
    <s v="Zuid-Holland"/>
    <x v="49"/>
    <x v="150"/>
    <x v="0"/>
    <n v="884"/>
  </r>
  <r>
    <s v="WAHV"/>
    <x v="3"/>
    <s v="Noord-Holland"/>
    <x v="59"/>
    <x v="104"/>
    <x v="0"/>
    <n v="884"/>
  </r>
  <r>
    <s v="WAHV"/>
    <x v="6"/>
    <s v="Noord-Holland"/>
    <x v="18"/>
    <x v="73"/>
    <x v="0"/>
    <n v="884"/>
  </r>
  <r>
    <s v="WAHV"/>
    <x v="7"/>
    <s v="Zuid-Holland"/>
    <x v="31"/>
    <x v="42"/>
    <x v="0"/>
    <n v="883"/>
  </r>
  <r>
    <s v="WAHV"/>
    <x v="8"/>
    <s v="Noord-Holland"/>
    <x v="78"/>
    <x v="141"/>
    <x v="0"/>
    <n v="883"/>
  </r>
  <r>
    <s v="WAHV"/>
    <x v="8"/>
    <s v="Noord-Holland"/>
    <x v="18"/>
    <x v="75"/>
    <x v="0"/>
    <n v="882"/>
  </r>
  <r>
    <s v="WAHV"/>
    <x v="10"/>
    <s v="Groningen"/>
    <x v="72"/>
    <x v="130"/>
    <x v="0"/>
    <n v="882"/>
  </r>
  <r>
    <s v="WAHV"/>
    <x v="5"/>
    <s v="Flevoland"/>
    <x v="19"/>
    <x v="22"/>
    <x v="0"/>
    <n v="882"/>
  </r>
  <r>
    <s v="WAHV"/>
    <x v="11"/>
    <s v="Noord-Holland"/>
    <x v="8"/>
    <x v="129"/>
    <x v="0"/>
    <n v="881"/>
  </r>
  <r>
    <s v="WAHV"/>
    <x v="11"/>
    <s v="Limburg"/>
    <x v="75"/>
    <x v="135"/>
    <x v="0"/>
    <n v="880"/>
  </r>
  <r>
    <s v="WAHV"/>
    <x v="4"/>
    <s v="Gelderland"/>
    <x v="65"/>
    <x v="127"/>
    <x v="0"/>
    <n v="878"/>
  </r>
  <r>
    <s v="WAHV"/>
    <x v="1"/>
    <s v="Noord-Holland"/>
    <x v="67"/>
    <x v="122"/>
    <x v="0"/>
    <n v="878"/>
  </r>
  <r>
    <s v="WAHV"/>
    <x v="5"/>
    <s v="Overijssel"/>
    <x v="84"/>
    <x v="153"/>
    <x v="0"/>
    <n v="878"/>
  </r>
  <r>
    <s v="WAHV"/>
    <x v="2"/>
    <s v="Overijssel"/>
    <x v="80"/>
    <x v="144"/>
    <x v="0"/>
    <n v="878"/>
  </r>
  <r>
    <s v="WAHV"/>
    <x v="1"/>
    <s v="Zuid-Holland"/>
    <x v="88"/>
    <x v="169"/>
    <x v="0"/>
    <n v="877"/>
  </r>
  <r>
    <s v="WAHV"/>
    <x v="0"/>
    <s v="Drenthe"/>
    <x v="76"/>
    <x v="136"/>
    <x v="0"/>
    <n v="877"/>
  </r>
  <r>
    <s v="WAHV"/>
    <x v="5"/>
    <s v="Utrecht"/>
    <x v="71"/>
    <x v="126"/>
    <x v="0"/>
    <n v="876"/>
  </r>
  <r>
    <s v="WAHV"/>
    <x v="11"/>
    <s v="Flevoland"/>
    <x v="10"/>
    <x v="102"/>
    <x v="0"/>
    <n v="875"/>
  </r>
  <r>
    <s v="WAHV"/>
    <x v="5"/>
    <s v="Gelderland"/>
    <x v="53"/>
    <x v="88"/>
    <x v="0"/>
    <n v="874"/>
  </r>
  <r>
    <s v="WAHV"/>
    <x v="5"/>
    <s v="Noord-Holland"/>
    <x v="67"/>
    <x v="124"/>
    <x v="0"/>
    <n v="874"/>
  </r>
  <r>
    <s v="WAHV"/>
    <x v="3"/>
    <s v="Gelderland"/>
    <x v="83"/>
    <x v="152"/>
    <x v="0"/>
    <n v="873"/>
  </r>
  <r>
    <s v="WAHV"/>
    <x v="8"/>
    <s v="Limburg"/>
    <x v="56"/>
    <x v="97"/>
    <x v="0"/>
    <n v="871"/>
  </r>
  <r>
    <s v="WAHV"/>
    <x v="0"/>
    <s v="Utrecht"/>
    <x v="61"/>
    <x v="137"/>
    <x v="0"/>
    <n v="870"/>
  </r>
  <r>
    <s v="WAHV"/>
    <x v="6"/>
    <s v="Zuid-Holland"/>
    <x v="88"/>
    <x v="160"/>
    <x v="0"/>
    <n v="870"/>
  </r>
  <r>
    <s v="WAHV"/>
    <x v="4"/>
    <s v="Gelderland"/>
    <x v="82"/>
    <x v="151"/>
    <x v="0"/>
    <n v="869"/>
  </r>
  <r>
    <s v="WAHV"/>
    <x v="0"/>
    <s v="Zuid-Holland"/>
    <x v="22"/>
    <x v="133"/>
    <x v="0"/>
    <n v="869"/>
  </r>
  <r>
    <s v="WAHV"/>
    <x v="3"/>
    <s v="Noord-Holland"/>
    <x v="67"/>
    <x v="124"/>
    <x v="0"/>
    <n v="869"/>
  </r>
  <r>
    <s v="WAHV"/>
    <x v="6"/>
    <s v="Zeeland"/>
    <x v="58"/>
    <x v="177"/>
    <x v="0"/>
    <n v="868"/>
  </r>
  <r>
    <s v="WAHV"/>
    <x v="8"/>
    <s v="Noord-Holland"/>
    <x v="18"/>
    <x v="52"/>
    <x v="0"/>
    <n v="867"/>
  </r>
  <r>
    <s v="WAHV"/>
    <x v="4"/>
    <s v="Utrecht"/>
    <x v="61"/>
    <x v="108"/>
    <x v="0"/>
    <n v="867"/>
  </r>
  <r>
    <s v="WAHV"/>
    <x v="1"/>
    <s v="Utrecht"/>
    <x v="39"/>
    <x v="128"/>
    <x v="0"/>
    <n v="867"/>
  </r>
  <r>
    <s v="WAHV"/>
    <x v="11"/>
    <s v="Noord-Holland"/>
    <x v="70"/>
    <x v="123"/>
    <x v="0"/>
    <n v="866"/>
  </r>
  <r>
    <s v="WAHV"/>
    <x v="5"/>
    <s v="Zuid-Holland"/>
    <x v="88"/>
    <x v="169"/>
    <x v="0"/>
    <n v="866"/>
  </r>
  <r>
    <s v="WAHV"/>
    <x v="1"/>
    <s v="Limburg"/>
    <x v="68"/>
    <x v="119"/>
    <x v="0"/>
    <n v="864"/>
  </r>
  <r>
    <s v="WAHV"/>
    <x v="7"/>
    <s v="Utrecht"/>
    <x v="61"/>
    <x v="137"/>
    <x v="0"/>
    <n v="863"/>
  </r>
  <r>
    <s v="WAHV"/>
    <x v="7"/>
    <s v="Zuid-Holland"/>
    <x v="17"/>
    <x v="68"/>
    <x v="0"/>
    <n v="863"/>
  </r>
  <r>
    <s v="WAHV"/>
    <x v="10"/>
    <s v="Utrecht"/>
    <x v="61"/>
    <x v="137"/>
    <x v="0"/>
    <n v="863"/>
  </r>
  <r>
    <s v="WAHV"/>
    <x v="2"/>
    <s v="Gelderland"/>
    <x v="65"/>
    <x v="113"/>
    <x v="0"/>
    <n v="863"/>
  </r>
  <r>
    <s v="WAHV"/>
    <x v="2"/>
    <s v="Noord-Holland"/>
    <x v="18"/>
    <x v="73"/>
    <x v="0"/>
    <n v="863"/>
  </r>
  <r>
    <s v="WAHV"/>
    <x v="9"/>
    <s v="Utrecht"/>
    <x v="71"/>
    <x v="126"/>
    <x v="0"/>
    <n v="862"/>
  </r>
  <r>
    <s v="WAHV"/>
    <x v="10"/>
    <s v="Zeeland"/>
    <x v="58"/>
    <x v="178"/>
    <x v="0"/>
    <n v="862"/>
  </r>
  <r>
    <s v="WAHV"/>
    <x v="5"/>
    <s v="Overijssel"/>
    <x v="54"/>
    <x v="179"/>
    <x v="0"/>
    <n v="862"/>
  </r>
  <r>
    <s v="WAHV"/>
    <x v="6"/>
    <s v="Zuid-Holland"/>
    <x v="15"/>
    <x v="93"/>
    <x v="0"/>
    <n v="862"/>
  </r>
  <r>
    <s v="WAHV"/>
    <x v="1"/>
    <s v="Zuid-Holland"/>
    <x v="2"/>
    <x v="140"/>
    <x v="0"/>
    <n v="861"/>
  </r>
  <r>
    <s v="WAHV"/>
    <x v="3"/>
    <s v="Limburg"/>
    <x v="68"/>
    <x v="119"/>
    <x v="0"/>
    <n v="861"/>
  </r>
  <r>
    <s v="WAHV"/>
    <x v="0"/>
    <s v="Zuid-Holland"/>
    <x v="5"/>
    <x v="180"/>
    <x v="0"/>
    <n v="860"/>
  </r>
  <r>
    <s v="WAHV"/>
    <x v="6"/>
    <s v="Zuid-Holland"/>
    <x v="31"/>
    <x v="58"/>
    <x v="0"/>
    <n v="860"/>
  </r>
  <r>
    <s v="WAHV"/>
    <x v="10"/>
    <s v="Zuid-Holland"/>
    <x v="49"/>
    <x v="78"/>
    <x v="0"/>
    <n v="859"/>
  </r>
  <r>
    <s v="WAHV"/>
    <x v="1"/>
    <s v="Zuid-Holland"/>
    <x v="38"/>
    <x v="181"/>
    <x v="0"/>
    <n v="859"/>
  </r>
  <r>
    <s v="WAHV"/>
    <x v="2"/>
    <s v="Flevoland"/>
    <x v="10"/>
    <x v="12"/>
    <x v="0"/>
    <n v="859"/>
  </r>
  <r>
    <s v="WAHV"/>
    <x v="8"/>
    <s v="Flevoland"/>
    <x v="19"/>
    <x v="36"/>
    <x v="0"/>
    <n v="858"/>
  </r>
  <r>
    <s v="WAHV"/>
    <x v="9"/>
    <s v="Overijssel"/>
    <x v="84"/>
    <x v="153"/>
    <x v="0"/>
    <n v="858"/>
  </r>
  <r>
    <s v="WAHV"/>
    <x v="3"/>
    <s v="Zuid-Holland"/>
    <x v="88"/>
    <x v="169"/>
    <x v="0"/>
    <n v="858"/>
  </r>
  <r>
    <s v="WAHV"/>
    <x v="11"/>
    <s v="Zuid-Holland"/>
    <x v="48"/>
    <x v="142"/>
    <x v="0"/>
    <n v="856"/>
  </r>
  <r>
    <s v="WAHV"/>
    <x v="11"/>
    <s v="Zuid-Holland"/>
    <x v="4"/>
    <x v="182"/>
    <x v="0"/>
    <n v="856"/>
  </r>
  <r>
    <s v="WAHV"/>
    <x v="10"/>
    <s v="Gelderland"/>
    <x v="65"/>
    <x v="145"/>
    <x v="0"/>
    <n v="855"/>
  </r>
  <r>
    <s v="WAHV"/>
    <x v="8"/>
    <s v="Gelderland"/>
    <x v="23"/>
    <x v="163"/>
    <x v="0"/>
    <n v="854"/>
  </r>
  <r>
    <s v="WAHV"/>
    <x v="11"/>
    <s v="Zuid-Holland"/>
    <x v="12"/>
    <x v="87"/>
    <x v="0"/>
    <n v="854"/>
  </r>
  <r>
    <s v="WAHV"/>
    <x v="10"/>
    <s v="Noord-Brabant"/>
    <x v="28"/>
    <x v="158"/>
    <x v="0"/>
    <n v="854"/>
  </r>
  <r>
    <s v="WAHV"/>
    <x v="10"/>
    <s v="Zuid-Holland"/>
    <x v="88"/>
    <x v="160"/>
    <x v="0"/>
    <n v="854"/>
  </r>
  <r>
    <s v="WAHV"/>
    <x v="1"/>
    <s v="Noord-Brabant"/>
    <x v="28"/>
    <x v="158"/>
    <x v="0"/>
    <n v="854"/>
  </r>
  <r>
    <s v="WAHV"/>
    <x v="8"/>
    <s v="Noord-Holland"/>
    <x v="62"/>
    <x v="109"/>
    <x v="0"/>
    <n v="853"/>
  </r>
  <r>
    <s v="WAHV"/>
    <x v="3"/>
    <s v="Utrecht"/>
    <x v="6"/>
    <x v="96"/>
    <x v="0"/>
    <n v="853"/>
  </r>
  <r>
    <s v="WAHV"/>
    <x v="5"/>
    <s v="Zuid-Holland"/>
    <x v="22"/>
    <x v="133"/>
    <x v="0"/>
    <n v="852"/>
  </r>
  <r>
    <s v="WAHV"/>
    <x v="4"/>
    <s v="Noord-Holland"/>
    <x v="67"/>
    <x v="118"/>
    <x v="0"/>
    <n v="849"/>
  </r>
  <r>
    <s v="WAHV"/>
    <x v="6"/>
    <s v="Zuid-Holland"/>
    <x v="22"/>
    <x v="94"/>
    <x v="0"/>
    <n v="849"/>
  </r>
  <r>
    <s v="WAHV"/>
    <x v="5"/>
    <s v="Zuid-Holland"/>
    <x v="15"/>
    <x v="93"/>
    <x v="0"/>
    <n v="848"/>
  </r>
  <r>
    <s v="WAHV"/>
    <x v="2"/>
    <s v="Noord-Brabant"/>
    <x v="30"/>
    <x v="38"/>
    <x v="0"/>
    <n v="848"/>
  </r>
  <r>
    <s v="WAHV"/>
    <x v="10"/>
    <s v="Noord-Brabant"/>
    <x v="79"/>
    <x v="143"/>
    <x v="0"/>
    <n v="847"/>
  </r>
  <r>
    <s v="WAHV"/>
    <x v="5"/>
    <s v="Gelderland"/>
    <x v="65"/>
    <x v="127"/>
    <x v="0"/>
    <n v="847"/>
  </r>
  <r>
    <s v="WAHV"/>
    <x v="8"/>
    <s v="Overijssel"/>
    <x v="80"/>
    <x v="144"/>
    <x v="0"/>
    <n v="846"/>
  </r>
  <r>
    <s v="WAHV"/>
    <x v="10"/>
    <s v="Noord-Holland"/>
    <x v="89"/>
    <x v="183"/>
    <x v="0"/>
    <n v="846"/>
  </r>
  <r>
    <s v="WAHV"/>
    <x v="0"/>
    <s v="Limburg"/>
    <x v="56"/>
    <x v="97"/>
    <x v="0"/>
    <n v="846"/>
  </r>
  <r>
    <s v="WAHV"/>
    <x v="7"/>
    <s v="Limburg"/>
    <x v="56"/>
    <x v="97"/>
    <x v="0"/>
    <n v="845"/>
  </r>
  <r>
    <s v="WAHV"/>
    <x v="9"/>
    <s v="Noord-Holland"/>
    <x v="59"/>
    <x v="104"/>
    <x v="0"/>
    <n v="845"/>
  </r>
  <r>
    <s v="WAHV"/>
    <x v="9"/>
    <s v="Limburg"/>
    <x v="56"/>
    <x v="161"/>
    <x v="0"/>
    <n v="844"/>
  </r>
  <r>
    <s v="WAHV"/>
    <x v="1"/>
    <s v="Overijssel"/>
    <x v="84"/>
    <x v="153"/>
    <x v="0"/>
    <n v="844"/>
  </r>
  <r>
    <s v="WAHV"/>
    <x v="11"/>
    <s v="Noord-Brabant"/>
    <x v="79"/>
    <x v="143"/>
    <x v="0"/>
    <n v="843"/>
  </r>
  <r>
    <s v="WAHV"/>
    <x v="6"/>
    <s v="Zuid-Holland"/>
    <x v="5"/>
    <x v="89"/>
    <x v="0"/>
    <n v="843"/>
  </r>
  <r>
    <s v="WAHV"/>
    <x v="10"/>
    <s v="Drenthe"/>
    <x v="81"/>
    <x v="149"/>
    <x v="0"/>
    <n v="842"/>
  </r>
  <r>
    <s v="WAHV"/>
    <x v="3"/>
    <s v="Noord-Holland"/>
    <x v="8"/>
    <x v="129"/>
    <x v="0"/>
    <n v="842"/>
  </r>
  <r>
    <s v="WAHV"/>
    <x v="8"/>
    <s v="Zeeland"/>
    <x v="58"/>
    <x v="103"/>
    <x v="0"/>
    <n v="839"/>
  </r>
  <r>
    <s v="WAHV"/>
    <x v="9"/>
    <s v="Zuid-Holland"/>
    <x v="38"/>
    <x v="181"/>
    <x v="0"/>
    <n v="839"/>
  </r>
  <r>
    <s v="WAHV"/>
    <x v="8"/>
    <s v="Zuid-Holland"/>
    <x v="2"/>
    <x v="86"/>
    <x v="0"/>
    <n v="838"/>
  </r>
  <r>
    <s v="WAHV"/>
    <x v="2"/>
    <s v="Noord-Holland"/>
    <x v="67"/>
    <x v="124"/>
    <x v="0"/>
    <n v="837"/>
  </r>
  <r>
    <s v="WAHV"/>
    <x v="6"/>
    <s v="Limburg"/>
    <x v="24"/>
    <x v="131"/>
    <x v="0"/>
    <n v="837"/>
  </r>
  <r>
    <s v="WAHV"/>
    <x v="8"/>
    <s v="Zuid-Holland"/>
    <x v="31"/>
    <x v="58"/>
    <x v="0"/>
    <n v="836"/>
  </r>
  <r>
    <s v="WAHV"/>
    <x v="9"/>
    <s v="Utrecht"/>
    <x v="40"/>
    <x v="162"/>
    <x v="0"/>
    <n v="836"/>
  </r>
  <r>
    <s v="WAHV"/>
    <x v="4"/>
    <s v="Zuid-Holland"/>
    <x v="38"/>
    <x v="181"/>
    <x v="0"/>
    <n v="836"/>
  </r>
  <r>
    <s v="WAHV"/>
    <x v="0"/>
    <s v="Noord-Holland"/>
    <x v="59"/>
    <x v="104"/>
    <x v="0"/>
    <n v="835"/>
  </r>
  <r>
    <s v="WAHV"/>
    <x v="10"/>
    <s v="Utrecht"/>
    <x v="39"/>
    <x v="128"/>
    <x v="0"/>
    <n v="834"/>
  </r>
  <r>
    <s v="WAHV"/>
    <x v="1"/>
    <s v="Gelderland"/>
    <x v="0"/>
    <x v="184"/>
    <x v="0"/>
    <n v="834"/>
  </r>
  <r>
    <s v="WAHV"/>
    <x v="3"/>
    <s v="Limburg"/>
    <x v="69"/>
    <x v="121"/>
    <x v="0"/>
    <n v="834"/>
  </r>
  <r>
    <s v="WAHV"/>
    <x v="5"/>
    <s v="Limburg"/>
    <x v="24"/>
    <x v="131"/>
    <x v="0"/>
    <n v="834"/>
  </r>
  <r>
    <s v="WAHV"/>
    <x v="9"/>
    <s v="Gelderland"/>
    <x v="65"/>
    <x v="112"/>
    <x v="0"/>
    <n v="832"/>
  </r>
  <r>
    <s v="WAHV"/>
    <x v="1"/>
    <s v="Limburg"/>
    <x v="56"/>
    <x v="161"/>
    <x v="0"/>
    <n v="832"/>
  </r>
  <r>
    <s v="WAHV"/>
    <x v="9"/>
    <s v="Gelderland"/>
    <x v="23"/>
    <x v="185"/>
    <x v="0"/>
    <n v="831"/>
  </r>
  <r>
    <s v="WAHV"/>
    <x v="9"/>
    <s v="Zuid-Holland"/>
    <x v="12"/>
    <x v="87"/>
    <x v="0"/>
    <n v="831"/>
  </r>
  <r>
    <s v="WAHV"/>
    <x v="11"/>
    <s v="Overijssel"/>
    <x v="84"/>
    <x v="153"/>
    <x v="0"/>
    <n v="831"/>
  </r>
  <r>
    <s v="WAHV"/>
    <x v="11"/>
    <s v="Gelderland"/>
    <x v="65"/>
    <x v="145"/>
    <x v="0"/>
    <n v="830"/>
  </r>
  <r>
    <s v="WAHV"/>
    <x v="2"/>
    <s v="Noord-Brabant"/>
    <x v="26"/>
    <x v="32"/>
    <x v="0"/>
    <n v="830"/>
  </r>
  <r>
    <s v="WAHV"/>
    <x v="3"/>
    <s v="Overijssel"/>
    <x v="80"/>
    <x v="144"/>
    <x v="0"/>
    <n v="829"/>
  </r>
  <r>
    <s v="WAHV"/>
    <x v="1"/>
    <s v="Gelderland"/>
    <x v="82"/>
    <x v="164"/>
    <x v="0"/>
    <n v="826"/>
  </r>
  <r>
    <s v="WAHV"/>
    <x v="5"/>
    <s v="Limburg"/>
    <x v="75"/>
    <x v="135"/>
    <x v="0"/>
    <n v="826"/>
  </r>
  <r>
    <s v="WAHV"/>
    <x v="10"/>
    <s v="Utrecht"/>
    <x v="40"/>
    <x v="162"/>
    <x v="0"/>
    <n v="825"/>
  </r>
  <r>
    <s v="WAHV"/>
    <x v="0"/>
    <s v="Gelderland"/>
    <x v="0"/>
    <x v="184"/>
    <x v="0"/>
    <n v="825"/>
  </r>
  <r>
    <s v="WAHV"/>
    <x v="1"/>
    <s v="Noord-Holland"/>
    <x v="62"/>
    <x v="186"/>
    <x v="0"/>
    <n v="824"/>
  </r>
  <r>
    <s v="WAHV"/>
    <x v="4"/>
    <s v="Gelderland"/>
    <x v="34"/>
    <x v="187"/>
    <x v="0"/>
    <n v="823"/>
  </r>
  <r>
    <s v="WAHV"/>
    <x v="8"/>
    <s v="Noord-Brabant"/>
    <x v="63"/>
    <x v="110"/>
    <x v="0"/>
    <n v="822"/>
  </r>
  <r>
    <s v="WAHV"/>
    <x v="11"/>
    <s v="Zuid-Holland"/>
    <x v="2"/>
    <x v="140"/>
    <x v="0"/>
    <n v="821"/>
  </r>
  <r>
    <s v="WAHV"/>
    <x v="1"/>
    <s v="Utrecht"/>
    <x v="39"/>
    <x v="69"/>
    <x v="0"/>
    <n v="821"/>
  </r>
  <r>
    <s v="WAHV"/>
    <x v="4"/>
    <s v="Noord-Holland"/>
    <x v="67"/>
    <x v="188"/>
    <x v="0"/>
    <n v="820"/>
  </r>
  <r>
    <s v="WAHV"/>
    <x v="1"/>
    <s v="Limburg"/>
    <x v="56"/>
    <x v="189"/>
    <x v="0"/>
    <n v="820"/>
  </r>
  <r>
    <s v="WAHV"/>
    <x v="2"/>
    <s v="Zuid-Holland"/>
    <x v="15"/>
    <x v="93"/>
    <x v="0"/>
    <n v="820"/>
  </r>
  <r>
    <s v="WAHV"/>
    <x v="7"/>
    <s v="Overijssel"/>
    <x v="80"/>
    <x v="144"/>
    <x v="0"/>
    <n v="819"/>
  </r>
  <r>
    <s v="WAHV"/>
    <x v="10"/>
    <s v="Zuid-Holland"/>
    <x v="73"/>
    <x v="190"/>
    <x v="0"/>
    <n v="819"/>
  </r>
  <r>
    <s v="WAHV"/>
    <x v="4"/>
    <s v="Overijssel"/>
    <x v="84"/>
    <x v="153"/>
    <x v="0"/>
    <n v="819"/>
  </r>
  <r>
    <s v="WAHV"/>
    <x v="5"/>
    <s v="Zeeland"/>
    <x v="58"/>
    <x v="178"/>
    <x v="0"/>
    <n v="819"/>
  </r>
  <r>
    <s v="WAHV"/>
    <x v="2"/>
    <s v="Zeeland"/>
    <x v="58"/>
    <x v="178"/>
    <x v="0"/>
    <n v="819"/>
  </r>
  <r>
    <s v="WAHV"/>
    <x v="0"/>
    <s v="Utrecht"/>
    <x v="39"/>
    <x v="191"/>
    <x v="0"/>
    <n v="818"/>
  </r>
  <r>
    <s v="WAHV"/>
    <x v="0"/>
    <s v="Zuid-Holland"/>
    <x v="88"/>
    <x v="160"/>
    <x v="0"/>
    <n v="818"/>
  </r>
  <r>
    <s v="WAHV"/>
    <x v="10"/>
    <s v="Zuid-Holland"/>
    <x v="49"/>
    <x v="176"/>
    <x v="0"/>
    <n v="817"/>
  </r>
  <r>
    <s v="WAHV"/>
    <x v="4"/>
    <s v="Zuid-Holland"/>
    <x v="90"/>
    <x v="192"/>
    <x v="0"/>
    <n v="817"/>
  </r>
  <r>
    <s v="WAHV"/>
    <x v="4"/>
    <s v="Overijssel"/>
    <x v="36"/>
    <x v="193"/>
    <x v="0"/>
    <n v="816"/>
  </r>
  <r>
    <s v="WAHV"/>
    <x v="1"/>
    <s v="Zeeland"/>
    <x v="58"/>
    <x v="177"/>
    <x v="0"/>
    <n v="816"/>
  </r>
  <r>
    <s v="WAHV"/>
    <x v="2"/>
    <s v="Gelderland"/>
    <x v="83"/>
    <x v="152"/>
    <x v="0"/>
    <n v="816"/>
  </r>
  <r>
    <s v="WAHV"/>
    <x v="9"/>
    <s v="Noord-Brabant"/>
    <x v="79"/>
    <x v="143"/>
    <x v="0"/>
    <n v="815"/>
  </r>
  <r>
    <s v="WAHV"/>
    <x v="4"/>
    <s v="Noord-Holland"/>
    <x v="59"/>
    <x v="104"/>
    <x v="0"/>
    <n v="815"/>
  </r>
  <r>
    <s v="WAHV"/>
    <x v="3"/>
    <s v="Zuid-Holland"/>
    <x v="43"/>
    <x v="175"/>
    <x v="0"/>
    <n v="815"/>
  </r>
  <r>
    <s v="WAHV"/>
    <x v="0"/>
    <s v="Zuid-Holland"/>
    <x v="4"/>
    <x v="168"/>
    <x v="0"/>
    <n v="814"/>
  </r>
  <r>
    <s v="WAHV"/>
    <x v="3"/>
    <s v="Noord-Brabant"/>
    <x v="28"/>
    <x v="117"/>
    <x v="0"/>
    <n v="814"/>
  </r>
  <r>
    <s v="WAHV"/>
    <x v="3"/>
    <s v="Zeeland"/>
    <x v="58"/>
    <x v="177"/>
    <x v="0"/>
    <n v="814"/>
  </r>
  <r>
    <s v="WAHV"/>
    <x v="8"/>
    <s v="Limburg"/>
    <x v="68"/>
    <x v="119"/>
    <x v="0"/>
    <n v="813"/>
  </r>
  <r>
    <s v="WAHV"/>
    <x v="4"/>
    <s v="Zuid-Holland"/>
    <x v="49"/>
    <x v="176"/>
    <x v="0"/>
    <n v="813"/>
  </r>
  <r>
    <s v="WAHV"/>
    <x v="0"/>
    <s v="Zeeland"/>
    <x v="58"/>
    <x v="177"/>
    <x v="0"/>
    <n v="810"/>
  </r>
  <r>
    <s v="WAHV"/>
    <x v="0"/>
    <s v="Zuid-Holland"/>
    <x v="2"/>
    <x v="140"/>
    <x v="0"/>
    <n v="810"/>
  </r>
  <r>
    <s v="WAHV"/>
    <x v="6"/>
    <s v="Noord-Holland"/>
    <x v="62"/>
    <x v="139"/>
    <x v="0"/>
    <n v="810"/>
  </r>
  <r>
    <s v="WAHV"/>
    <x v="11"/>
    <s v="Zuid-Holland"/>
    <x v="90"/>
    <x v="192"/>
    <x v="0"/>
    <n v="809"/>
  </r>
  <r>
    <s v="WAHV"/>
    <x v="1"/>
    <s v="Overijssel"/>
    <x v="86"/>
    <x v="157"/>
    <x v="0"/>
    <n v="808"/>
  </r>
  <r>
    <s v="WAHV"/>
    <x v="9"/>
    <s v="Overijssel"/>
    <x v="64"/>
    <x v="111"/>
    <x v="0"/>
    <n v="807"/>
  </r>
  <r>
    <s v="WAHV"/>
    <x v="8"/>
    <s v="Noord-Holland"/>
    <x v="67"/>
    <x v="124"/>
    <x v="0"/>
    <n v="806"/>
  </r>
  <r>
    <s v="WAHV"/>
    <x v="4"/>
    <s v="Limburg"/>
    <x v="56"/>
    <x v="194"/>
    <x v="0"/>
    <n v="806"/>
  </r>
  <r>
    <s v="WAHV"/>
    <x v="3"/>
    <s v="Drenthe"/>
    <x v="76"/>
    <x v="136"/>
    <x v="0"/>
    <n v="806"/>
  </r>
  <r>
    <s v="WAHV"/>
    <x v="2"/>
    <s v="Zuid-Holland"/>
    <x v="47"/>
    <x v="72"/>
    <x v="0"/>
    <n v="806"/>
  </r>
  <r>
    <s v="WAHV"/>
    <x v="5"/>
    <s v="Noord-Brabant"/>
    <x v="14"/>
    <x v="24"/>
    <x v="0"/>
    <n v="805"/>
  </r>
  <r>
    <s v="WAHV"/>
    <x v="10"/>
    <s v="Gelderland"/>
    <x v="23"/>
    <x v="185"/>
    <x v="0"/>
    <n v="804"/>
  </r>
  <r>
    <s v="WAHV"/>
    <x v="4"/>
    <s v="Zuid-Holland"/>
    <x v="73"/>
    <x v="132"/>
    <x v="0"/>
    <n v="804"/>
  </r>
  <r>
    <s v="WAHV"/>
    <x v="3"/>
    <s v="Zeeland"/>
    <x v="58"/>
    <x v="178"/>
    <x v="0"/>
    <n v="804"/>
  </r>
  <r>
    <s v="WAHV"/>
    <x v="9"/>
    <s v="Zuid-Holland"/>
    <x v="2"/>
    <x v="140"/>
    <x v="0"/>
    <n v="803"/>
  </r>
  <r>
    <s v="WAHV"/>
    <x v="4"/>
    <s v="Zuid-Holland"/>
    <x v="2"/>
    <x v="140"/>
    <x v="0"/>
    <n v="803"/>
  </r>
  <r>
    <s v="WAHV"/>
    <x v="4"/>
    <s v="Noord-Brabant"/>
    <x v="91"/>
    <x v="195"/>
    <x v="0"/>
    <n v="802"/>
  </r>
  <r>
    <s v="WAHV"/>
    <x v="1"/>
    <s v="Noord-Brabant"/>
    <x v="85"/>
    <x v="154"/>
    <x v="0"/>
    <n v="802"/>
  </r>
  <r>
    <s v="WAHV"/>
    <x v="5"/>
    <s v="Noord-Holland"/>
    <x v="8"/>
    <x v="129"/>
    <x v="0"/>
    <n v="801"/>
  </r>
  <r>
    <s v="WAHV"/>
    <x v="7"/>
    <s v="Zuid-Holland"/>
    <x v="31"/>
    <x v="58"/>
    <x v="0"/>
    <n v="798"/>
  </r>
  <r>
    <s v="WAHV"/>
    <x v="5"/>
    <s v="Zeeland"/>
    <x v="58"/>
    <x v="103"/>
    <x v="0"/>
    <n v="797"/>
  </r>
  <r>
    <s v="WAHV"/>
    <x v="3"/>
    <s v="Zuid-Holland"/>
    <x v="48"/>
    <x v="142"/>
    <x v="0"/>
    <n v="796"/>
  </r>
  <r>
    <s v="WAHV"/>
    <x v="9"/>
    <s v="Gelderland"/>
    <x v="82"/>
    <x v="164"/>
    <x v="0"/>
    <n v="795"/>
  </r>
  <r>
    <s v="WAHV"/>
    <x v="4"/>
    <s v="Utrecht"/>
    <x v="61"/>
    <x v="137"/>
    <x v="0"/>
    <n v="795"/>
  </r>
  <r>
    <s v="WAHV"/>
    <x v="4"/>
    <s v="Noord-Brabant"/>
    <x v="28"/>
    <x v="158"/>
    <x v="0"/>
    <n v="794"/>
  </r>
  <r>
    <s v="WAHV"/>
    <x v="1"/>
    <s v="Zuid-Holland"/>
    <x v="88"/>
    <x v="160"/>
    <x v="0"/>
    <n v="794"/>
  </r>
  <r>
    <s v="WAHV"/>
    <x v="10"/>
    <s v="Noord-Holland"/>
    <x v="67"/>
    <x v="122"/>
    <x v="0"/>
    <n v="792"/>
  </r>
  <r>
    <s v="WAHV"/>
    <x v="6"/>
    <s v="Overijssel"/>
    <x v="86"/>
    <x v="157"/>
    <x v="0"/>
    <n v="792"/>
  </r>
  <r>
    <s v="WAHV"/>
    <x v="10"/>
    <s v="Zuid-Holland"/>
    <x v="38"/>
    <x v="181"/>
    <x v="0"/>
    <n v="789"/>
  </r>
  <r>
    <s v="WAHV"/>
    <x v="3"/>
    <s v="Noord-Holland"/>
    <x v="70"/>
    <x v="123"/>
    <x v="0"/>
    <n v="789"/>
  </r>
  <r>
    <s v="WAHV"/>
    <x v="3"/>
    <s v="Utrecht"/>
    <x v="40"/>
    <x v="162"/>
    <x v="0"/>
    <n v="789"/>
  </r>
  <r>
    <s v="WAHV"/>
    <x v="2"/>
    <s v="Limburg"/>
    <x v="69"/>
    <x v="121"/>
    <x v="0"/>
    <n v="789"/>
  </r>
  <r>
    <s v="WAHV"/>
    <x v="6"/>
    <s v="Gelderland"/>
    <x v="1"/>
    <x v="71"/>
    <x v="0"/>
    <n v="788"/>
  </r>
  <r>
    <s v="WAHV"/>
    <x v="4"/>
    <s v="Overijssel"/>
    <x v="86"/>
    <x v="157"/>
    <x v="0"/>
    <n v="787"/>
  </r>
  <r>
    <s v="WAHV"/>
    <x v="3"/>
    <s v="Utrecht"/>
    <x v="40"/>
    <x v="61"/>
    <x v="0"/>
    <n v="787"/>
  </r>
  <r>
    <s v="WAHV"/>
    <x v="7"/>
    <s v="Gelderland"/>
    <x v="23"/>
    <x v="185"/>
    <x v="0"/>
    <n v="786"/>
  </r>
  <r>
    <s v="WAHV"/>
    <x v="9"/>
    <s v="Zeeland"/>
    <x v="58"/>
    <x v="178"/>
    <x v="0"/>
    <n v="786"/>
  </r>
  <r>
    <s v="WAHV"/>
    <x v="11"/>
    <s v="Utrecht"/>
    <x v="40"/>
    <x v="162"/>
    <x v="0"/>
    <n v="786"/>
  </r>
  <r>
    <s v="WAHV"/>
    <x v="0"/>
    <s v="Noord-Brabant"/>
    <x v="63"/>
    <x v="110"/>
    <x v="0"/>
    <n v="786"/>
  </r>
  <r>
    <s v="WAHV"/>
    <x v="2"/>
    <s v="Zeeland"/>
    <x v="58"/>
    <x v="177"/>
    <x v="0"/>
    <n v="786"/>
  </r>
  <r>
    <s v="WAHV"/>
    <x v="0"/>
    <s v="Utrecht"/>
    <x v="40"/>
    <x v="162"/>
    <x v="0"/>
    <n v="784"/>
  </r>
  <r>
    <s v="WAHV"/>
    <x v="5"/>
    <s v="Noord-Holland"/>
    <x v="62"/>
    <x v="166"/>
    <x v="0"/>
    <n v="784"/>
  </r>
  <r>
    <s v="WAHV"/>
    <x v="9"/>
    <s v="Noord-Brabant"/>
    <x v="92"/>
    <x v="196"/>
    <x v="0"/>
    <n v="783"/>
  </r>
  <r>
    <s v="WAHV"/>
    <x v="4"/>
    <s v="Zuid-Holland"/>
    <x v="49"/>
    <x v="79"/>
    <x v="0"/>
    <n v="783"/>
  </r>
  <r>
    <s v="WAHV"/>
    <x v="5"/>
    <s v="Gelderland"/>
    <x v="83"/>
    <x v="152"/>
    <x v="0"/>
    <n v="783"/>
  </r>
  <r>
    <s v="WAHV"/>
    <x v="6"/>
    <s v="Gelderland"/>
    <x v="65"/>
    <x v="113"/>
    <x v="0"/>
    <n v="783"/>
  </r>
  <r>
    <s v="WAHV"/>
    <x v="1"/>
    <s v="Limburg"/>
    <x v="93"/>
    <x v="197"/>
    <x v="0"/>
    <n v="782"/>
  </r>
  <r>
    <s v="WAHV"/>
    <x v="0"/>
    <s v="Noord-Brabant"/>
    <x v="28"/>
    <x v="158"/>
    <x v="0"/>
    <n v="782"/>
  </r>
  <r>
    <s v="WAHV"/>
    <x v="3"/>
    <s v="Gelderland"/>
    <x v="65"/>
    <x v="127"/>
    <x v="0"/>
    <n v="782"/>
  </r>
  <r>
    <s v="WAHV"/>
    <x v="3"/>
    <s v="Zuid-Holland"/>
    <x v="88"/>
    <x v="160"/>
    <x v="0"/>
    <n v="782"/>
  </r>
  <r>
    <s v="WAHV"/>
    <x v="1"/>
    <s v="Zeeland"/>
    <x v="58"/>
    <x v="178"/>
    <x v="0"/>
    <n v="781"/>
  </r>
  <r>
    <s v="WAHV"/>
    <x v="2"/>
    <s v="Zeeland"/>
    <x v="52"/>
    <x v="85"/>
    <x v="0"/>
    <n v="781"/>
  </r>
  <r>
    <s v="WAHV"/>
    <x v="2"/>
    <s v="Zuid-Holland"/>
    <x v="88"/>
    <x v="169"/>
    <x v="0"/>
    <n v="781"/>
  </r>
  <r>
    <s v="WAHV"/>
    <x v="11"/>
    <s v="Drenthe"/>
    <x v="81"/>
    <x v="149"/>
    <x v="0"/>
    <n v="779"/>
  </r>
  <r>
    <s v="WAHV"/>
    <x v="4"/>
    <s v="Noord-Brabant"/>
    <x v="79"/>
    <x v="198"/>
    <x v="0"/>
    <n v="779"/>
  </r>
  <r>
    <s v="WAHV"/>
    <x v="4"/>
    <s v="Utrecht"/>
    <x v="39"/>
    <x v="128"/>
    <x v="0"/>
    <n v="779"/>
  </r>
  <r>
    <s v="WAHV"/>
    <x v="11"/>
    <s v="Gelderland"/>
    <x v="65"/>
    <x v="112"/>
    <x v="0"/>
    <n v="777"/>
  </r>
  <r>
    <s v="WAHV"/>
    <x v="3"/>
    <s v="Zeeland"/>
    <x v="58"/>
    <x v="103"/>
    <x v="0"/>
    <n v="777"/>
  </r>
  <r>
    <s v="WAHV"/>
    <x v="8"/>
    <s v="Limburg"/>
    <x v="66"/>
    <x v="116"/>
    <x v="0"/>
    <n v="776"/>
  </r>
  <r>
    <s v="WAHV"/>
    <x v="10"/>
    <s v="Noord-Holland"/>
    <x v="59"/>
    <x v="104"/>
    <x v="0"/>
    <n v="776"/>
  </r>
  <r>
    <s v="WAHV"/>
    <x v="1"/>
    <s v="Noord-Brabant"/>
    <x v="79"/>
    <x v="143"/>
    <x v="0"/>
    <n v="776"/>
  </r>
  <r>
    <s v="WAHV"/>
    <x v="6"/>
    <s v="Limburg"/>
    <x v="66"/>
    <x v="116"/>
    <x v="0"/>
    <n v="776"/>
  </r>
  <r>
    <s v="WAHV"/>
    <x v="7"/>
    <s v="Noord-Holland"/>
    <x v="78"/>
    <x v="141"/>
    <x v="0"/>
    <n v="775"/>
  </r>
  <r>
    <s v="WAHV"/>
    <x v="9"/>
    <s v="Noord-Holland"/>
    <x v="8"/>
    <x v="95"/>
    <x v="0"/>
    <n v="775"/>
  </r>
  <r>
    <s v="WAHV"/>
    <x v="1"/>
    <s v="Utrecht"/>
    <x v="87"/>
    <x v="159"/>
    <x v="0"/>
    <n v="775"/>
  </r>
  <r>
    <s v="WAHV"/>
    <x v="1"/>
    <s v="Noord-Brabant"/>
    <x v="79"/>
    <x v="198"/>
    <x v="0"/>
    <n v="774"/>
  </r>
  <r>
    <s v="WAHV"/>
    <x v="5"/>
    <s v="Overijssel"/>
    <x v="36"/>
    <x v="193"/>
    <x v="0"/>
    <n v="774"/>
  </r>
  <r>
    <s v="WAHV"/>
    <x v="7"/>
    <s v="Noord-Brabant"/>
    <x v="63"/>
    <x v="110"/>
    <x v="0"/>
    <n v="773"/>
  </r>
  <r>
    <s v="WAHV"/>
    <x v="7"/>
    <s v="Zuid-Holland"/>
    <x v="88"/>
    <x v="169"/>
    <x v="0"/>
    <n v="773"/>
  </r>
  <r>
    <s v="WAHV"/>
    <x v="11"/>
    <s v="Limburg"/>
    <x v="56"/>
    <x v="161"/>
    <x v="0"/>
    <n v="773"/>
  </r>
  <r>
    <s v="WAHV"/>
    <x v="11"/>
    <s v="Noord-Holland"/>
    <x v="8"/>
    <x v="95"/>
    <x v="0"/>
    <n v="772"/>
  </r>
  <r>
    <s v="WAHV"/>
    <x v="0"/>
    <s v="Zeeland"/>
    <x v="58"/>
    <x v="103"/>
    <x v="0"/>
    <n v="772"/>
  </r>
  <r>
    <s v="WAHV"/>
    <x v="0"/>
    <s v="Noord-Brabant"/>
    <x v="85"/>
    <x v="154"/>
    <x v="0"/>
    <n v="770"/>
  </r>
  <r>
    <s v="WAHV"/>
    <x v="0"/>
    <s v="Zuid-Holland"/>
    <x v="4"/>
    <x v="148"/>
    <x v="0"/>
    <n v="770"/>
  </r>
  <r>
    <s v="WAHV"/>
    <x v="10"/>
    <s v="Zuid-Holland"/>
    <x v="4"/>
    <x v="148"/>
    <x v="0"/>
    <n v="769"/>
  </r>
  <r>
    <s v="WAHV"/>
    <x v="1"/>
    <s v="Groningen"/>
    <x v="11"/>
    <x v="165"/>
    <x v="0"/>
    <n v="769"/>
  </r>
  <r>
    <s v="WAHV"/>
    <x v="11"/>
    <s v="Gelderland"/>
    <x v="23"/>
    <x v="185"/>
    <x v="0"/>
    <n v="768"/>
  </r>
  <r>
    <s v="WAHV"/>
    <x v="6"/>
    <s v="Noord-Holland"/>
    <x v="67"/>
    <x v="122"/>
    <x v="0"/>
    <n v="767"/>
  </r>
  <r>
    <s v="WAHV"/>
    <x v="11"/>
    <s v="Zuid-Holland"/>
    <x v="88"/>
    <x v="169"/>
    <x v="0"/>
    <n v="766"/>
  </r>
  <r>
    <s v="WAHV"/>
    <x v="2"/>
    <s v="Limburg"/>
    <x v="75"/>
    <x v="135"/>
    <x v="0"/>
    <n v="766"/>
  </r>
  <r>
    <s v="WAHV"/>
    <x v="0"/>
    <s v="Noord-Brabant"/>
    <x v="28"/>
    <x v="117"/>
    <x v="0"/>
    <n v="765"/>
  </r>
  <r>
    <s v="WAHV"/>
    <x v="5"/>
    <s v="Gelderland"/>
    <x v="65"/>
    <x v="145"/>
    <x v="0"/>
    <n v="765"/>
  </r>
  <r>
    <s v="WAHV"/>
    <x v="2"/>
    <s v="Zuid-Holland"/>
    <x v="5"/>
    <x v="199"/>
    <x v="0"/>
    <n v="765"/>
  </r>
  <r>
    <s v="WAHV"/>
    <x v="2"/>
    <s v="Noord-Holland"/>
    <x v="62"/>
    <x v="139"/>
    <x v="0"/>
    <n v="764"/>
  </r>
  <r>
    <s v="WAHV"/>
    <x v="2"/>
    <s v="Zuid-Holland"/>
    <x v="88"/>
    <x v="160"/>
    <x v="0"/>
    <n v="763"/>
  </r>
  <r>
    <s v="WAHV"/>
    <x v="7"/>
    <s v="Gelderland"/>
    <x v="83"/>
    <x v="152"/>
    <x v="0"/>
    <n v="762"/>
  </r>
  <r>
    <s v="WAHV"/>
    <x v="6"/>
    <s v="Gelderland"/>
    <x v="65"/>
    <x v="145"/>
    <x v="0"/>
    <n v="762"/>
  </r>
  <r>
    <s v="WAHV"/>
    <x v="8"/>
    <s v="Utrecht"/>
    <x v="71"/>
    <x v="126"/>
    <x v="0"/>
    <n v="761"/>
  </r>
  <r>
    <s v="WAHV"/>
    <x v="4"/>
    <s v="Zeeland"/>
    <x v="58"/>
    <x v="177"/>
    <x v="0"/>
    <n v="761"/>
  </r>
  <r>
    <s v="WAHV"/>
    <x v="9"/>
    <s v="Zuid-Holland"/>
    <x v="88"/>
    <x v="169"/>
    <x v="0"/>
    <n v="758"/>
  </r>
  <r>
    <s v="WAHV"/>
    <x v="4"/>
    <s v="Gelderland"/>
    <x v="23"/>
    <x v="185"/>
    <x v="0"/>
    <n v="758"/>
  </r>
  <r>
    <s v="WAHV"/>
    <x v="1"/>
    <s v="Zuid-Holland"/>
    <x v="90"/>
    <x v="192"/>
    <x v="0"/>
    <n v="758"/>
  </r>
  <r>
    <s v="WAHV"/>
    <x v="3"/>
    <s v="Zuid-Holland"/>
    <x v="49"/>
    <x v="79"/>
    <x v="0"/>
    <n v="758"/>
  </r>
  <r>
    <s v="WAHV"/>
    <x v="6"/>
    <s v="Gelderland"/>
    <x v="53"/>
    <x v="88"/>
    <x v="0"/>
    <n v="758"/>
  </r>
  <r>
    <s v="WAHV"/>
    <x v="6"/>
    <s v="Zuid-Holland"/>
    <x v="5"/>
    <x v="199"/>
    <x v="0"/>
    <n v="758"/>
  </r>
  <r>
    <s v="WAHV"/>
    <x v="9"/>
    <s v="Noord-Brabant"/>
    <x v="85"/>
    <x v="154"/>
    <x v="0"/>
    <n v="756"/>
  </r>
  <r>
    <s v="WAHV"/>
    <x v="3"/>
    <s v="Gelderland"/>
    <x v="82"/>
    <x v="164"/>
    <x v="0"/>
    <n v="756"/>
  </r>
  <r>
    <s v="WAHV"/>
    <x v="3"/>
    <s v="Zuid-Holland"/>
    <x v="73"/>
    <x v="132"/>
    <x v="0"/>
    <n v="756"/>
  </r>
  <r>
    <s v="WAHV"/>
    <x v="6"/>
    <s v="Gelderland"/>
    <x v="23"/>
    <x v="29"/>
    <x v="0"/>
    <n v="756"/>
  </r>
  <r>
    <s v="WAHV"/>
    <x v="6"/>
    <s v="Noord-Holland"/>
    <x v="67"/>
    <x v="124"/>
    <x v="0"/>
    <n v="756"/>
  </r>
  <r>
    <s v="WAHV"/>
    <x v="3"/>
    <s v="Zuid-Holland"/>
    <x v="5"/>
    <x v="199"/>
    <x v="0"/>
    <n v="755"/>
  </r>
  <r>
    <s v="WAHV"/>
    <x v="4"/>
    <s v="Noord-Brabant"/>
    <x v="91"/>
    <x v="200"/>
    <x v="0"/>
    <n v="754"/>
  </r>
  <r>
    <s v="WAHV"/>
    <x v="0"/>
    <s v="Flevoland"/>
    <x v="10"/>
    <x v="201"/>
    <x v="0"/>
    <n v="754"/>
  </r>
  <r>
    <s v="WAHV"/>
    <x v="0"/>
    <s v="Groningen"/>
    <x v="60"/>
    <x v="105"/>
    <x v="0"/>
    <n v="754"/>
  </r>
  <r>
    <s v="WAHV"/>
    <x v="2"/>
    <s v="Gelderland"/>
    <x v="82"/>
    <x v="164"/>
    <x v="0"/>
    <n v="754"/>
  </r>
  <r>
    <s v="WAHV"/>
    <x v="7"/>
    <s v="Noord-Holland"/>
    <x v="67"/>
    <x v="122"/>
    <x v="0"/>
    <n v="753"/>
  </r>
  <r>
    <s v="WAHV"/>
    <x v="8"/>
    <s v="Gelderland"/>
    <x v="83"/>
    <x v="152"/>
    <x v="0"/>
    <n v="753"/>
  </r>
  <r>
    <s v="WAHV"/>
    <x v="0"/>
    <s v="Utrecht"/>
    <x v="87"/>
    <x v="159"/>
    <x v="0"/>
    <n v="753"/>
  </r>
  <r>
    <s v="WAHV"/>
    <x v="5"/>
    <s v="Noord-Holland"/>
    <x v="67"/>
    <x v="122"/>
    <x v="0"/>
    <n v="753"/>
  </r>
  <r>
    <s v="WAHV"/>
    <x v="2"/>
    <s v="Gelderland"/>
    <x v="65"/>
    <x v="127"/>
    <x v="0"/>
    <n v="753"/>
  </r>
  <r>
    <s v="WAHV"/>
    <x v="1"/>
    <s v="Drenthe"/>
    <x v="76"/>
    <x v="136"/>
    <x v="0"/>
    <n v="752"/>
  </r>
  <r>
    <s v="WAHV"/>
    <x v="0"/>
    <s v="Limburg"/>
    <x v="93"/>
    <x v="197"/>
    <x v="0"/>
    <n v="752"/>
  </r>
  <r>
    <s v="WAHV"/>
    <x v="3"/>
    <s v="Noord-Holland"/>
    <x v="67"/>
    <x v="188"/>
    <x v="0"/>
    <n v="752"/>
  </r>
  <r>
    <s v="WAHV"/>
    <x v="5"/>
    <s v="Zeeland"/>
    <x v="58"/>
    <x v="177"/>
    <x v="0"/>
    <n v="752"/>
  </r>
  <r>
    <s v="WAHV"/>
    <x v="11"/>
    <s v="Overijssel"/>
    <x v="36"/>
    <x v="193"/>
    <x v="0"/>
    <n v="751"/>
  </r>
  <r>
    <s v="WAHV"/>
    <x v="4"/>
    <s v="Limburg"/>
    <x v="56"/>
    <x v="189"/>
    <x v="0"/>
    <n v="751"/>
  </r>
  <r>
    <s v="WAHV"/>
    <x v="0"/>
    <s v="Noord-Brabant"/>
    <x v="79"/>
    <x v="143"/>
    <x v="0"/>
    <n v="751"/>
  </r>
  <r>
    <s v="WAHV"/>
    <x v="0"/>
    <s v="Drenthe"/>
    <x v="81"/>
    <x v="149"/>
    <x v="0"/>
    <n v="750"/>
  </r>
  <r>
    <s v="WAHV"/>
    <x v="5"/>
    <s v="Limburg"/>
    <x v="69"/>
    <x v="121"/>
    <x v="0"/>
    <n v="750"/>
  </r>
  <r>
    <s v="WAHV"/>
    <x v="6"/>
    <s v="Overijssel"/>
    <x v="80"/>
    <x v="144"/>
    <x v="0"/>
    <n v="750"/>
  </r>
  <r>
    <s v="WAHV"/>
    <x v="6"/>
    <s v="Zeeland"/>
    <x v="58"/>
    <x v="178"/>
    <x v="0"/>
    <n v="750"/>
  </r>
  <r>
    <s v="WAHV"/>
    <x v="5"/>
    <s v="Gelderland"/>
    <x v="34"/>
    <x v="47"/>
    <x v="0"/>
    <n v="749"/>
  </r>
  <r>
    <s v="WAHV"/>
    <x v="9"/>
    <s v="Zuid-Holland"/>
    <x v="88"/>
    <x v="160"/>
    <x v="0"/>
    <n v="748"/>
  </r>
  <r>
    <s v="WAHV"/>
    <x v="10"/>
    <s v="Groningen"/>
    <x v="11"/>
    <x v="84"/>
    <x v="0"/>
    <n v="748"/>
  </r>
  <r>
    <s v="WAHV"/>
    <x v="4"/>
    <s v="Zeeland"/>
    <x v="58"/>
    <x v="178"/>
    <x v="0"/>
    <n v="748"/>
  </r>
  <r>
    <s v="WAHV"/>
    <x v="1"/>
    <s v="Zuid-Holland"/>
    <x v="49"/>
    <x v="176"/>
    <x v="0"/>
    <n v="748"/>
  </r>
  <r>
    <s v="WAHV"/>
    <x v="0"/>
    <s v="Noord-Brabant"/>
    <x v="91"/>
    <x v="195"/>
    <x v="0"/>
    <n v="748"/>
  </r>
  <r>
    <s v="WAHV"/>
    <x v="3"/>
    <s v="Zuid-Holland"/>
    <x v="4"/>
    <x v="168"/>
    <x v="0"/>
    <n v="747"/>
  </r>
  <r>
    <s v="WAHV"/>
    <x v="5"/>
    <s v="Gelderland"/>
    <x v="23"/>
    <x v="107"/>
    <x v="0"/>
    <n v="747"/>
  </r>
  <r>
    <s v="WAHV"/>
    <x v="3"/>
    <s v="Gelderland"/>
    <x v="82"/>
    <x v="151"/>
    <x v="0"/>
    <n v="746"/>
  </r>
  <r>
    <s v="WAHV"/>
    <x v="5"/>
    <s v="Drenthe"/>
    <x v="27"/>
    <x v="33"/>
    <x v="0"/>
    <n v="746"/>
  </r>
  <r>
    <s v="WAHV"/>
    <x v="11"/>
    <s v="Noord-Holland"/>
    <x v="59"/>
    <x v="104"/>
    <x v="0"/>
    <n v="745"/>
  </r>
  <r>
    <s v="WAHV"/>
    <x v="1"/>
    <s v="Noord-Holland"/>
    <x v="46"/>
    <x v="170"/>
    <x v="0"/>
    <n v="745"/>
  </r>
  <r>
    <s v="WAHV"/>
    <x v="2"/>
    <s v="Gelderland"/>
    <x v="1"/>
    <x v="71"/>
    <x v="0"/>
    <n v="745"/>
  </r>
  <r>
    <s v="WAHV"/>
    <x v="6"/>
    <s v="Gelderland"/>
    <x v="23"/>
    <x v="185"/>
    <x v="0"/>
    <n v="745"/>
  </r>
  <r>
    <s v="WAHV"/>
    <x v="4"/>
    <s v="Zuid-Holland"/>
    <x v="5"/>
    <x v="199"/>
    <x v="0"/>
    <n v="744"/>
  </r>
  <r>
    <s v="WAHV"/>
    <x v="6"/>
    <s v="Limburg"/>
    <x v="75"/>
    <x v="135"/>
    <x v="0"/>
    <n v="744"/>
  </r>
  <r>
    <s v="WAHV"/>
    <x v="1"/>
    <s v="Gelderland"/>
    <x v="53"/>
    <x v="88"/>
    <x v="0"/>
    <n v="743"/>
  </r>
  <r>
    <s v="WAHV"/>
    <x v="0"/>
    <s v="Limburg"/>
    <x v="24"/>
    <x v="202"/>
    <x v="0"/>
    <n v="743"/>
  </r>
  <r>
    <s v="WAHV"/>
    <x v="3"/>
    <s v="Groningen"/>
    <x v="11"/>
    <x v="91"/>
    <x v="0"/>
    <n v="743"/>
  </r>
  <r>
    <s v="WAHV"/>
    <x v="10"/>
    <s v="Gelderland"/>
    <x v="34"/>
    <x v="187"/>
    <x v="0"/>
    <n v="742"/>
  </r>
  <r>
    <s v="WAHV"/>
    <x v="10"/>
    <s v="Overijssel"/>
    <x v="86"/>
    <x v="157"/>
    <x v="0"/>
    <n v="742"/>
  </r>
  <r>
    <s v="WAHV"/>
    <x v="3"/>
    <s v="Zuid-Holland"/>
    <x v="90"/>
    <x v="192"/>
    <x v="0"/>
    <n v="742"/>
  </r>
  <r>
    <s v="WAHV"/>
    <x v="1"/>
    <s v="Zuid-Holland"/>
    <x v="4"/>
    <x v="168"/>
    <x v="0"/>
    <n v="741"/>
  </r>
  <r>
    <s v="WAHV"/>
    <x v="5"/>
    <s v="Noord-Brabant"/>
    <x v="14"/>
    <x v="16"/>
    <x v="0"/>
    <n v="741"/>
  </r>
  <r>
    <s v="WAHV"/>
    <x v="5"/>
    <s v="Zuid-Holland"/>
    <x v="88"/>
    <x v="160"/>
    <x v="0"/>
    <n v="741"/>
  </r>
  <r>
    <s v="WAHV"/>
    <x v="10"/>
    <s v="Noord-Holland"/>
    <x v="46"/>
    <x v="170"/>
    <x v="0"/>
    <n v="740"/>
  </r>
  <r>
    <s v="WAHV"/>
    <x v="4"/>
    <s v="Zuid-Holland"/>
    <x v="31"/>
    <x v="203"/>
    <x v="0"/>
    <n v="740"/>
  </r>
  <r>
    <s v="WAHV"/>
    <x v="3"/>
    <s v="Gelderland"/>
    <x v="23"/>
    <x v="107"/>
    <x v="0"/>
    <n v="740"/>
  </r>
  <r>
    <s v="WAHV"/>
    <x v="5"/>
    <s v="Flevoland"/>
    <x v="25"/>
    <x v="31"/>
    <x v="0"/>
    <n v="740"/>
  </r>
  <r>
    <s v="WAHV"/>
    <x v="6"/>
    <s v="Overijssel"/>
    <x v="64"/>
    <x v="111"/>
    <x v="0"/>
    <n v="740"/>
  </r>
  <r>
    <s v="WAHV"/>
    <x v="9"/>
    <s v="Zeeland"/>
    <x v="58"/>
    <x v="177"/>
    <x v="0"/>
    <n v="739"/>
  </r>
  <r>
    <s v="WAHV"/>
    <x v="3"/>
    <s v="Utrecht"/>
    <x v="61"/>
    <x v="137"/>
    <x v="0"/>
    <n v="739"/>
  </r>
  <r>
    <s v="WAHV"/>
    <x v="11"/>
    <s v="Overijssel"/>
    <x v="86"/>
    <x v="157"/>
    <x v="0"/>
    <n v="738"/>
  </r>
  <r>
    <s v="WAHV"/>
    <x v="3"/>
    <s v="Noord-Brabant"/>
    <x v="79"/>
    <x v="198"/>
    <x v="0"/>
    <n v="738"/>
  </r>
  <r>
    <s v="WAHV"/>
    <x v="3"/>
    <s v="Groningen"/>
    <x v="60"/>
    <x v="105"/>
    <x v="0"/>
    <n v="737"/>
  </r>
  <r>
    <s v="WAHV"/>
    <x v="2"/>
    <s v="Noord-Holland"/>
    <x v="67"/>
    <x v="122"/>
    <x v="0"/>
    <n v="735"/>
  </r>
  <r>
    <s v="WAHV"/>
    <x v="4"/>
    <s v="Limburg"/>
    <x v="56"/>
    <x v="204"/>
    <x v="0"/>
    <n v="734"/>
  </r>
  <r>
    <s v="WAHV"/>
    <x v="1"/>
    <s v="Overijssel"/>
    <x v="36"/>
    <x v="193"/>
    <x v="0"/>
    <n v="734"/>
  </r>
  <r>
    <s v="WAHV"/>
    <x v="5"/>
    <s v="Utrecht"/>
    <x v="6"/>
    <x v="96"/>
    <x v="0"/>
    <n v="734"/>
  </r>
  <r>
    <s v="WAHV"/>
    <x v="11"/>
    <s v="Zuid-Holland"/>
    <x v="73"/>
    <x v="132"/>
    <x v="0"/>
    <n v="733"/>
  </r>
  <r>
    <s v="WAHV"/>
    <x v="0"/>
    <s v="Gelderland"/>
    <x v="34"/>
    <x v="187"/>
    <x v="0"/>
    <n v="733"/>
  </r>
  <r>
    <s v="WAHV"/>
    <x v="11"/>
    <s v="Noord-Brabant"/>
    <x v="85"/>
    <x v="154"/>
    <x v="0"/>
    <n v="731"/>
  </r>
  <r>
    <s v="WAHV"/>
    <x v="10"/>
    <s v="Utrecht"/>
    <x v="87"/>
    <x v="159"/>
    <x v="0"/>
    <n v="731"/>
  </r>
  <r>
    <s v="WAHV"/>
    <x v="4"/>
    <s v="Noord-Holland"/>
    <x v="59"/>
    <x v="205"/>
    <x v="0"/>
    <n v="731"/>
  </r>
  <r>
    <s v="WAHV"/>
    <x v="4"/>
    <s v="Zuid-Holland"/>
    <x v="16"/>
    <x v="206"/>
    <x v="0"/>
    <n v="731"/>
  </r>
  <r>
    <s v="WAHV"/>
    <x v="6"/>
    <s v="Utrecht"/>
    <x v="6"/>
    <x v="96"/>
    <x v="0"/>
    <n v="731"/>
  </r>
  <r>
    <s v="WAHV"/>
    <x v="9"/>
    <s v="Zuid-Holland"/>
    <x v="15"/>
    <x v="93"/>
    <x v="0"/>
    <n v="730"/>
  </r>
  <r>
    <s v="WAHV"/>
    <x v="3"/>
    <s v="Noord-Holland"/>
    <x v="62"/>
    <x v="166"/>
    <x v="0"/>
    <n v="730"/>
  </r>
  <r>
    <s v="WAHV"/>
    <x v="9"/>
    <s v="Drenthe"/>
    <x v="81"/>
    <x v="149"/>
    <x v="0"/>
    <n v="729"/>
  </r>
  <r>
    <s v="WAHV"/>
    <x v="0"/>
    <s v="Zuid-Holland"/>
    <x v="43"/>
    <x v="175"/>
    <x v="0"/>
    <n v="729"/>
  </r>
  <r>
    <s v="WAHV"/>
    <x v="3"/>
    <s v="Zuid-Holland"/>
    <x v="49"/>
    <x v="176"/>
    <x v="0"/>
    <n v="729"/>
  </r>
  <r>
    <s v="WAHV"/>
    <x v="5"/>
    <s v="Zuid-Holland"/>
    <x v="73"/>
    <x v="132"/>
    <x v="0"/>
    <n v="729"/>
  </r>
  <r>
    <s v="WAHV"/>
    <x v="9"/>
    <s v="Zuid-Holland"/>
    <x v="4"/>
    <x v="148"/>
    <x v="0"/>
    <n v="728"/>
  </r>
  <r>
    <s v="WAHV"/>
    <x v="4"/>
    <s v="Limburg"/>
    <x v="24"/>
    <x v="202"/>
    <x v="0"/>
    <n v="728"/>
  </r>
  <r>
    <s v="WAHV"/>
    <x v="2"/>
    <s v="Groningen"/>
    <x v="11"/>
    <x v="56"/>
    <x v="0"/>
    <n v="727"/>
  </r>
  <r>
    <s v="WAHV"/>
    <x v="10"/>
    <s v="Overijssel"/>
    <x v="80"/>
    <x v="144"/>
    <x v="0"/>
    <n v="726"/>
  </r>
  <r>
    <s v="WAHV"/>
    <x v="8"/>
    <s v="Limburg"/>
    <x v="56"/>
    <x v="161"/>
    <x v="0"/>
    <n v="725"/>
  </r>
  <r>
    <s v="WAHV"/>
    <x v="9"/>
    <s v="Noord-Brabant"/>
    <x v="3"/>
    <x v="207"/>
    <x v="0"/>
    <n v="725"/>
  </r>
  <r>
    <s v="WAHV"/>
    <x v="1"/>
    <s v="Noord-Brabant"/>
    <x v="91"/>
    <x v="195"/>
    <x v="0"/>
    <n v="725"/>
  </r>
  <r>
    <s v="WAHV"/>
    <x v="10"/>
    <s v="Zuid-Holland"/>
    <x v="49"/>
    <x v="208"/>
    <x v="0"/>
    <n v="724"/>
  </r>
  <r>
    <s v="WAHV"/>
    <x v="4"/>
    <s v="Limburg"/>
    <x v="93"/>
    <x v="197"/>
    <x v="0"/>
    <n v="724"/>
  </r>
  <r>
    <s v="WAHV"/>
    <x v="2"/>
    <s v="Zuid-Holland"/>
    <x v="22"/>
    <x v="133"/>
    <x v="0"/>
    <n v="724"/>
  </r>
  <r>
    <s v="WAHV"/>
    <x v="7"/>
    <s v="Gelderland"/>
    <x v="1"/>
    <x v="71"/>
    <x v="0"/>
    <n v="723"/>
  </r>
  <r>
    <s v="WAHV"/>
    <x v="9"/>
    <s v="Gelderland"/>
    <x v="65"/>
    <x v="127"/>
    <x v="0"/>
    <n v="723"/>
  </r>
  <r>
    <s v="WAHV"/>
    <x v="4"/>
    <s v="Flevoland"/>
    <x v="10"/>
    <x v="201"/>
    <x v="0"/>
    <n v="723"/>
  </r>
  <r>
    <s v="WAHV"/>
    <x v="0"/>
    <s v="Zuid-Holland"/>
    <x v="49"/>
    <x v="176"/>
    <x v="0"/>
    <n v="723"/>
  </r>
  <r>
    <s v="WAHV"/>
    <x v="5"/>
    <s v="Noord-Brabant"/>
    <x v="28"/>
    <x v="117"/>
    <x v="0"/>
    <n v="723"/>
  </r>
  <r>
    <s v="WAHV"/>
    <x v="11"/>
    <s v="Zuid-Holland"/>
    <x v="88"/>
    <x v="160"/>
    <x v="0"/>
    <n v="722"/>
  </r>
  <r>
    <s v="WAHV"/>
    <x v="3"/>
    <s v="Noord-Holland"/>
    <x v="78"/>
    <x v="209"/>
    <x v="0"/>
    <n v="722"/>
  </r>
  <r>
    <s v="WAHV"/>
    <x v="9"/>
    <s v="Noord-Brabant"/>
    <x v="14"/>
    <x v="210"/>
    <x v="0"/>
    <n v="721"/>
  </r>
  <r>
    <s v="WAHV"/>
    <x v="11"/>
    <s v="Overijssel"/>
    <x v="80"/>
    <x v="144"/>
    <x v="0"/>
    <n v="721"/>
  </r>
  <r>
    <s v="WAHV"/>
    <x v="0"/>
    <s v="Zuid-Holland"/>
    <x v="4"/>
    <x v="182"/>
    <x v="0"/>
    <n v="720"/>
  </r>
  <r>
    <s v="WAHV"/>
    <x v="8"/>
    <s v="Zuid-Holland"/>
    <x v="12"/>
    <x v="87"/>
    <x v="0"/>
    <n v="719"/>
  </r>
  <r>
    <s v="WAHV"/>
    <x v="3"/>
    <s v="Noord-Holland"/>
    <x v="74"/>
    <x v="134"/>
    <x v="0"/>
    <n v="719"/>
  </r>
  <r>
    <s v="WAHV"/>
    <x v="5"/>
    <s v="Zuid-Holland"/>
    <x v="16"/>
    <x v="115"/>
    <x v="0"/>
    <n v="719"/>
  </r>
  <r>
    <s v="WAHV"/>
    <x v="7"/>
    <s v="Zeeland"/>
    <x v="58"/>
    <x v="177"/>
    <x v="0"/>
    <n v="718"/>
  </r>
  <r>
    <s v="WAHV"/>
    <x v="11"/>
    <s v="Groningen"/>
    <x v="72"/>
    <x v="211"/>
    <x v="0"/>
    <n v="718"/>
  </r>
  <r>
    <s v="WAHV"/>
    <x v="10"/>
    <s v="Noord-Brabant"/>
    <x v="94"/>
    <x v="212"/>
    <x v="0"/>
    <n v="718"/>
  </r>
  <r>
    <s v="WAHV"/>
    <x v="10"/>
    <s v="Noord-Brabant"/>
    <x v="94"/>
    <x v="213"/>
    <x v="0"/>
    <n v="717"/>
  </r>
  <r>
    <s v="WAHV"/>
    <x v="1"/>
    <s v="Groningen"/>
    <x v="72"/>
    <x v="211"/>
    <x v="0"/>
    <n v="717"/>
  </r>
  <r>
    <s v="WAHV"/>
    <x v="1"/>
    <s v="Limburg"/>
    <x v="24"/>
    <x v="202"/>
    <x v="0"/>
    <n v="717"/>
  </r>
  <r>
    <s v="WAHV"/>
    <x v="2"/>
    <s v="Zuid-Holland"/>
    <x v="49"/>
    <x v="79"/>
    <x v="0"/>
    <n v="717"/>
  </r>
  <r>
    <s v="WAHV"/>
    <x v="8"/>
    <s v="Zuid-Holland"/>
    <x v="48"/>
    <x v="142"/>
    <x v="0"/>
    <n v="716"/>
  </r>
  <r>
    <s v="WAHV"/>
    <x v="8"/>
    <s v="Zuid-Holland"/>
    <x v="49"/>
    <x v="150"/>
    <x v="0"/>
    <n v="716"/>
  </r>
  <r>
    <s v="WAHV"/>
    <x v="3"/>
    <s v="Drenthe"/>
    <x v="81"/>
    <x v="149"/>
    <x v="0"/>
    <n v="716"/>
  </r>
  <r>
    <s v="WAHV"/>
    <x v="5"/>
    <s v="Groningen"/>
    <x v="11"/>
    <x v="84"/>
    <x v="0"/>
    <n v="716"/>
  </r>
  <r>
    <s v="WAHV"/>
    <x v="1"/>
    <s v="Zuid-Holland"/>
    <x v="49"/>
    <x v="155"/>
    <x v="0"/>
    <n v="715"/>
  </r>
  <r>
    <s v="WAHV"/>
    <x v="0"/>
    <s v="Overijssel"/>
    <x v="36"/>
    <x v="193"/>
    <x v="0"/>
    <n v="715"/>
  </r>
  <r>
    <s v="WAHV"/>
    <x v="5"/>
    <s v="Noord-Holland"/>
    <x v="62"/>
    <x v="139"/>
    <x v="0"/>
    <n v="715"/>
  </r>
  <r>
    <s v="WAHV"/>
    <x v="11"/>
    <s v="Zeeland"/>
    <x v="58"/>
    <x v="178"/>
    <x v="0"/>
    <n v="714"/>
  </r>
  <r>
    <s v="WAHV"/>
    <x v="11"/>
    <s v="Zuid-Holland"/>
    <x v="38"/>
    <x v="181"/>
    <x v="0"/>
    <n v="714"/>
  </r>
  <r>
    <s v="WAHV"/>
    <x v="8"/>
    <s v="Gelderland"/>
    <x v="23"/>
    <x v="185"/>
    <x v="0"/>
    <n v="713"/>
  </r>
  <r>
    <s v="WAHV"/>
    <x v="9"/>
    <s v="Noord-Holland"/>
    <x v="8"/>
    <x v="129"/>
    <x v="0"/>
    <n v="713"/>
  </r>
  <r>
    <s v="WAHV"/>
    <x v="0"/>
    <s v="Noord-Holland"/>
    <x v="67"/>
    <x v="188"/>
    <x v="0"/>
    <n v="713"/>
  </r>
  <r>
    <s v="WAHV"/>
    <x v="10"/>
    <s v="Gelderland"/>
    <x v="82"/>
    <x v="151"/>
    <x v="0"/>
    <n v="712"/>
  </r>
  <r>
    <s v="WAHV"/>
    <x v="4"/>
    <s v="Limburg"/>
    <x v="56"/>
    <x v="214"/>
    <x v="0"/>
    <n v="710"/>
  </r>
  <r>
    <s v="WAHV"/>
    <x v="1"/>
    <s v="Zuid-Holland"/>
    <x v="43"/>
    <x v="175"/>
    <x v="0"/>
    <n v="710"/>
  </r>
  <r>
    <s v="WAHV"/>
    <x v="10"/>
    <s v="Zuid-Holland"/>
    <x v="43"/>
    <x v="175"/>
    <x v="0"/>
    <n v="709"/>
  </r>
  <r>
    <s v="WAHV"/>
    <x v="0"/>
    <s v="Limburg"/>
    <x v="56"/>
    <x v="161"/>
    <x v="0"/>
    <n v="709"/>
  </r>
  <r>
    <s v="WAHV"/>
    <x v="0"/>
    <s v="Overijssel"/>
    <x v="84"/>
    <x v="153"/>
    <x v="0"/>
    <n v="709"/>
  </r>
  <r>
    <s v="WAHV"/>
    <x v="1"/>
    <s v="Zuid-Holland"/>
    <x v="5"/>
    <x v="215"/>
    <x v="0"/>
    <n v="708"/>
  </r>
  <r>
    <s v="WAHV"/>
    <x v="0"/>
    <s v="Gelderland"/>
    <x v="23"/>
    <x v="185"/>
    <x v="0"/>
    <n v="707"/>
  </r>
  <r>
    <s v="WAHV"/>
    <x v="0"/>
    <s v="Zuid-Holland"/>
    <x v="95"/>
    <x v="216"/>
    <x v="0"/>
    <n v="707"/>
  </r>
  <r>
    <s v="WAHV"/>
    <x v="2"/>
    <s v="Gelderland"/>
    <x v="23"/>
    <x v="107"/>
    <x v="0"/>
    <n v="707"/>
  </r>
  <r>
    <s v="WAHV"/>
    <x v="8"/>
    <s v="Limburg"/>
    <x v="75"/>
    <x v="135"/>
    <x v="0"/>
    <n v="706"/>
  </r>
  <r>
    <s v="WAHV"/>
    <x v="9"/>
    <s v="Overijssel"/>
    <x v="36"/>
    <x v="193"/>
    <x v="0"/>
    <n v="706"/>
  </r>
  <r>
    <s v="WAHV"/>
    <x v="0"/>
    <s v="Flevoland"/>
    <x v="19"/>
    <x v="77"/>
    <x v="0"/>
    <n v="705"/>
  </r>
  <r>
    <s v="WAHV"/>
    <x v="0"/>
    <s v="Limburg"/>
    <x v="96"/>
    <x v="217"/>
    <x v="0"/>
    <n v="705"/>
  </r>
  <r>
    <s v="WAHV"/>
    <x v="7"/>
    <s v="Limburg"/>
    <x v="66"/>
    <x v="116"/>
    <x v="0"/>
    <n v="704"/>
  </r>
  <r>
    <s v="WAHV"/>
    <x v="8"/>
    <s v="Zuid-Holland"/>
    <x v="38"/>
    <x v="181"/>
    <x v="0"/>
    <n v="704"/>
  </r>
  <r>
    <s v="WAHV"/>
    <x v="8"/>
    <s v="Noord-Brabant"/>
    <x v="92"/>
    <x v="196"/>
    <x v="0"/>
    <n v="703"/>
  </r>
  <r>
    <s v="WAHV"/>
    <x v="9"/>
    <s v="Utrecht"/>
    <x v="87"/>
    <x v="159"/>
    <x v="0"/>
    <n v="703"/>
  </r>
  <r>
    <s v="WAHV"/>
    <x v="10"/>
    <s v="Overijssel"/>
    <x v="54"/>
    <x v="218"/>
    <x v="0"/>
    <n v="703"/>
  </r>
  <r>
    <s v="WAHV"/>
    <x v="4"/>
    <s v="Gelderland"/>
    <x v="0"/>
    <x v="184"/>
    <x v="0"/>
    <n v="703"/>
  </r>
  <r>
    <s v="WAHV"/>
    <x v="3"/>
    <s v="Noord-Holland"/>
    <x v="46"/>
    <x v="170"/>
    <x v="0"/>
    <n v="703"/>
  </r>
  <r>
    <s v="WAHV"/>
    <x v="7"/>
    <s v="Zeeland"/>
    <x v="58"/>
    <x v="178"/>
    <x v="0"/>
    <n v="702"/>
  </r>
  <r>
    <s v="WAHV"/>
    <x v="11"/>
    <s v="Noord-Holland"/>
    <x v="67"/>
    <x v="188"/>
    <x v="0"/>
    <n v="702"/>
  </r>
  <r>
    <s v="WAHV"/>
    <x v="11"/>
    <s v="Zuid-Holland"/>
    <x v="15"/>
    <x v="93"/>
    <x v="0"/>
    <n v="702"/>
  </r>
  <r>
    <s v="WAHV"/>
    <x v="3"/>
    <s v="Noord-Brabant"/>
    <x v="85"/>
    <x v="154"/>
    <x v="0"/>
    <n v="702"/>
  </r>
  <r>
    <s v="WAHV"/>
    <x v="2"/>
    <s v="Utrecht"/>
    <x v="71"/>
    <x v="126"/>
    <x v="0"/>
    <n v="702"/>
  </r>
  <r>
    <s v="WAHV"/>
    <x v="6"/>
    <s v="Flevoland"/>
    <x v="19"/>
    <x v="22"/>
    <x v="0"/>
    <n v="702"/>
  </r>
  <r>
    <s v="WAHV"/>
    <x v="6"/>
    <s v="Limburg"/>
    <x v="68"/>
    <x v="119"/>
    <x v="0"/>
    <n v="702"/>
  </r>
  <r>
    <s v="WAHV"/>
    <x v="11"/>
    <s v="Zuid-Holland"/>
    <x v="73"/>
    <x v="190"/>
    <x v="0"/>
    <n v="701"/>
  </r>
  <r>
    <s v="WAHV"/>
    <x v="6"/>
    <s v="Zuid-Holland"/>
    <x v="43"/>
    <x v="175"/>
    <x v="0"/>
    <n v="701"/>
  </r>
  <r>
    <s v="WAHV"/>
    <x v="8"/>
    <s v="Utrecht"/>
    <x v="40"/>
    <x v="162"/>
    <x v="0"/>
    <n v="700"/>
  </r>
  <r>
    <s v="WAHV"/>
    <x v="10"/>
    <s v="Noord-Holland"/>
    <x v="74"/>
    <x v="134"/>
    <x v="0"/>
    <n v="700"/>
  </r>
  <r>
    <s v="WAHV"/>
    <x v="10"/>
    <s v="Zuid-Holland"/>
    <x v="48"/>
    <x v="142"/>
    <x v="0"/>
    <n v="700"/>
  </r>
  <r>
    <s v="WAHV"/>
    <x v="1"/>
    <s v="Noord-Brabant"/>
    <x v="14"/>
    <x v="219"/>
    <x v="0"/>
    <n v="700"/>
  </r>
  <r>
    <s v="WAHV"/>
    <x v="9"/>
    <s v="Gelderland"/>
    <x v="65"/>
    <x v="145"/>
    <x v="0"/>
    <n v="699"/>
  </r>
  <r>
    <s v="WAHV"/>
    <x v="1"/>
    <s v="Limburg"/>
    <x v="56"/>
    <x v="204"/>
    <x v="0"/>
    <n v="699"/>
  </r>
  <r>
    <s v="WAHV"/>
    <x v="0"/>
    <s v="Utrecht"/>
    <x v="61"/>
    <x v="108"/>
    <x v="0"/>
    <n v="698"/>
  </r>
  <r>
    <s v="WAHV"/>
    <x v="6"/>
    <s v="Gelderland"/>
    <x v="83"/>
    <x v="152"/>
    <x v="0"/>
    <n v="698"/>
  </r>
  <r>
    <s v="WAHV"/>
    <x v="0"/>
    <s v="Noord-Holland"/>
    <x v="67"/>
    <x v="118"/>
    <x v="0"/>
    <n v="695"/>
  </r>
  <r>
    <s v="WAHV"/>
    <x v="3"/>
    <s v="Gelderland"/>
    <x v="23"/>
    <x v="185"/>
    <x v="0"/>
    <n v="695"/>
  </r>
  <r>
    <s v="WAHV"/>
    <x v="5"/>
    <s v="Gelderland"/>
    <x v="23"/>
    <x v="185"/>
    <x v="0"/>
    <n v="695"/>
  </r>
  <r>
    <s v="WAHV"/>
    <x v="8"/>
    <s v="Utrecht"/>
    <x v="61"/>
    <x v="137"/>
    <x v="0"/>
    <n v="694"/>
  </r>
  <r>
    <s v="WAHV"/>
    <x v="3"/>
    <s v="Overijssel"/>
    <x v="80"/>
    <x v="220"/>
    <x v="0"/>
    <n v="694"/>
  </r>
  <r>
    <s v="WAHV"/>
    <x v="2"/>
    <s v="Gelderland"/>
    <x v="23"/>
    <x v="163"/>
    <x v="0"/>
    <n v="694"/>
  </r>
  <r>
    <s v="WAHV"/>
    <x v="6"/>
    <s v="Zuid-Holland"/>
    <x v="22"/>
    <x v="133"/>
    <x v="0"/>
    <n v="694"/>
  </r>
  <r>
    <s v="WAHV"/>
    <x v="9"/>
    <s v="Drenthe"/>
    <x v="76"/>
    <x v="136"/>
    <x v="0"/>
    <n v="693"/>
  </r>
  <r>
    <s v="WAHV"/>
    <x v="4"/>
    <s v="Zuid-Holland"/>
    <x v="4"/>
    <x v="221"/>
    <x v="0"/>
    <n v="692"/>
  </r>
  <r>
    <s v="WAHV"/>
    <x v="0"/>
    <s v="Noord-Holland"/>
    <x v="78"/>
    <x v="209"/>
    <x v="0"/>
    <n v="692"/>
  </r>
  <r>
    <s v="WAHV"/>
    <x v="8"/>
    <s v="Zeeland"/>
    <x v="52"/>
    <x v="85"/>
    <x v="0"/>
    <n v="691"/>
  </r>
  <r>
    <s v="WAHV"/>
    <x v="11"/>
    <s v="Gelderland"/>
    <x v="23"/>
    <x v="163"/>
    <x v="0"/>
    <n v="691"/>
  </r>
  <r>
    <s v="WAHV"/>
    <x v="10"/>
    <s v="Noord-Holland"/>
    <x v="67"/>
    <x v="188"/>
    <x v="0"/>
    <n v="691"/>
  </r>
  <r>
    <s v="WAHV"/>
    <x v="2"/>
    <s v="Gelderland"/>
    <x v="65"/>
    <x v="112"/>
    <x v="0"/>
    <n v="691"/>
  </r>
  <r>
    <s v="WAHV"/>
    <x v="7"/>
    <s v="Zeeland"/>
    <x v="58"/>
    <x v="103"/>
    <x v="0"/>
    <n v="690"/>
  </r>
  <r>
    <s v="WAHV"/>
    <x v="4"/>
    <s v="Gelderland"/>
    <x v="65"/>
    <x v="113"/>
    <x v="0"/>
    <n v="690"/>
  </r>
  <r>
    <s v="WAHV"/>
    <x v="3"/>
    <s v="Overijssel"/>
    <x v="36"/>
    <x v="193"/>
    <x v="0"/>
    <n v="690"/>
  </r>
  <r>
    <s v="WAHV"/>
    <x v="6"/>
    <s v="Zuid-Holland"/>
    <x v="88"/>
    <x v="169"/>
    <x v="0"/>
    <n v="690"/>
  </r>
  <r>
    <s v="WAHV"/>
    <x v="4"/>
    <s v="Flevoland"/>
    <x v="97"/>
    <x v="222"/>
    <x v="0"/>
    <n v="689"/>
  </r>
  <r>
    <s v="WAHV"/>
    <x v="1"/>
    <s v="Drenthe"/>
    <x v="81"/>
    <x v="149"/>
    <x v="0"/>
    <n v="689"/>
  </r>
  <r>
    <s v="WAHV"/>
    <x v="5"/>
    <s v="Limburg"/>
    <x v="68"/>
    <x v="119"/>
    <x v="0"/>
    <n v="689"/>
  </r>
  <r>
    <s v="WAHV"/>
    <x v="6"/>
    <s v="Gelderland"/>
    <x v="65"/>
    <x v="127"/>
    <x v="0"/>
    <n v="689"/>
  </r>
  <r>
    <s v="WAHV"/>
    <x v="7"/>
    <s v="Noord-Brabant"/>
    <x v="79"/>
    <x v="143"/>
    <x v="0"/>
    <n v="688"/>
  </r>
  <r>
    <s v="WAHV"/>
    <x v="4"/>
    <s v="Groningen"/>
    <x v="11"/>
    <x v="223"/>
    <x v="0"/>
    <n v="688"/>
  </r>
  <r>
    <s v="WAHV"/>
    <x v="4"/>
    <s v="Zuid-Holland"/>
    <x v="73"/>
    <x v="190"/>
    <x v="0"/>
    <n v="688"/>
  </r>
  <r>
    <s v="WAHV"/>
    <x v="0"/>
    <s v="Zuid-Holland"/>
    <x v="73"/>
    <x v="190"/>
    <x v="0"/>
    <n v="688"/>
  </r>
  <r>
    <s v="WAHV"/>
    <x v="0"/>
    <s v="Zuid-Holland"/>
    <x v="49"/>
    <x v="208"/>
    <x v="0"/>
    <n v="688"/>
  </r>
  <r>
    <s v="WAHV"/>
    <x v="2"/>
    <s v="Limburg"/>
    <x v="66"/>
    <x v="116"/>
    <x v="0"/>
    <n v="688"/>
  </r>
  <r>
    <s v="WAHV"/>
    <x v="6"/>
    <s v="Utrecht"/>
    <x v="29"/>
    <x v="224"/>
    <x v="0"/>
    <n v="688"/>
  </r>
  <r>
    <s v="WAHV"/>
    <x v="8"/>
    <s v="Zuid-Holland"/>
    <x v="2"/>
    <x v="140"/>
    <x v="0"/>
    <n v="687"/>
  </r>
  <r>
    <s v="WAHV"/>
    <x v="9"/>
    <s v="Flevoland"/>
    <x v="10"/>
    <x v="201"/>
    <x v="0"/>
    <n v="687"/>
  </r>
  <r>
    <s v="WAHV"/>
    <x v="4"/>
    <s v="Utrecht"/>
    <x v="29"/>
    <x v="225"/>
    <x v="0"/>
    <n v="687"/>
  </r>
  <r>
    <s v="WAHV"/>
    <x v="8"/>
    <s v="Zuid-Holland"/>
    <x v="88"/>
    <x v="169"/>
    <x v="0"/>
    <n v="686"/>
  </r>
  <r>
    <s v="WAHV"/>
    <x v="2"/>
    <s v="Zuid-Holland"/>
    <x v="49"/>
    <x v="176"/>
    <x v="0"/>
    <n v="686"/>
  </r>
  <r>
    <s v="WAHV"/>
    <x v="0"/>
    <s v="Noord-Holland"/>
    <x v="46"/>
    <x v="170"/>
    <x v="0"/>
    <n v="685"/>
  </r>
  <r>
    <s v="WAHV"/>
    <x v="5"/>
    <s v="Noord-Holland"/>
    <x v="74"/>
    <x v="134"/>
    <x v="0"/>
    <n v="685"/>
  </r>
  <r>
    <s v="WAHV"/>
    <x v="7"/>
    <s v="Noord-Holland"/>
    <x v="59"/>
    <x v="104"/>
    <x v="0"/>
    <n v="684"/>
  </r>
  <r>
    <s v="WAHV"/>
    <x v="2"/>
    <s v="Noord-Brabant"/>
    <x v="28"/>
    <x v="117"/>
    <x v="0"/>
    <n v="684"/>
  </r>
  <r>
    <s v="WAHV"/>
    <x v="11"/>
    <s v="Gelderland"/>
    <x v="65"/>
    <x v="127"/>
    <x v="0"/>
    <n v="683"/>
  </r>
  <r>
    <s v="WAHV"/>
    <x v="11"/>
    <s v="Overijssel"/>
    <x v="54"/>
    <x v="218"/>
    <x v="0"/>
    <n v="683"/>
  </r>
  <r>
    <s v="WAHV"/>
    <x v="11"/>
    <s v="Utrecht"/>
    <x v="39"/>
    <x v="128"/>
    <x v="0"/>
    <n v="682"/>
  </r>
  <r>
    <s v="WAHV"/>
    <x v="10"/>
    <s v="Gelderland"/>
    <x v="82"/>
    <x v="164"/>
    <x v="0"/>
    <n v="682"/>
  </r>
  <r>
    <s v="WAHV"/>
    <x v="4"/>
    <s v="Groningen"/>
    <x v="72"/>
    <x v="211"/>
    <x v="0"/>
    <n v="682"/>
  </r>
  <r>
    <s v="WAHV"/>
    <x v="0"/>
    <s v="Zuid-Holland"/>
    <x v="17"/>
    <x v="68"/>
    <x v="0"/>
    <n v="682"/>
  </r>
  <r>
    <s v="WAHV"/>
    <x v="5"/>
    <s v="Noord-Holland"/>
    <x v="70"/>
    <x v="123"/>
    <x v="0"/>
    <n v="682"/>
  </r>
  <r>
    <s v="WAHV"/>
    <x v="2"/>
    <s v="Limburg"/>
    <x v="51"/>
    <x v="82"/>
    <x v="0"/>
    <n v="682"/>
  </r>
  <r>
    <s v="WAHV"/>
    <x v="8"/>
    <s v="Noord-Brabant"/>
    <x v="79"/>
    <x v="143"/>
    <x v="0"/>
    <n v="681"/>
  </r>
  <r>
    <s v="WAHV"/>
    <x v="9"/>
    <s v="Zuid-Holland"/>
    <x v="5"/>
    <x v="199"/>
    <x v="0"/>
    <n v="681"/>
  </r>
  <r>
    <s v="WAHV"/>
    <x v="10"/>
    <s v="Drenthe"/>
    <x v="76"/>
    <x v="136"/>
    <x v="0"/>
    <n v="681"/>
  </r>
  <r>
    <s v="WAHV"/>
    <x v="4"/>
    <s v="Zuid-Holland"/>
    <x v="98"/>
    <x v="226"/>
    <x v="0"/>
    <n v="681"/>
  </r>
  <r>
    <s v="WAHV"/>
    <x v="7"/>
    <s v="Overijssel"/>
    <x v="64"/>
    <x v="111"/>
    <x v="0"/>
    <n v="680"/>
  </r>
  <r>
    <s v="WAHV"/>
    <x v="8"/>
    <s v="Noord-Holland"/>
    <x v="70"/>
    <x v="123"/>
    <x v="0"/>
    <n v="680"/>
  </r>
  <r>
    <s v="WAHV"/>
    <x v="1"/>
    <s v="Noord-Holland"/>
    <x v="59"/>
    <x v="172"/>
    <x v="0"/>
    <n v="680"/>
  </r>
  <r>
    <s v="WAHV"/>
    <x v="2"/>
    <s v="Groningen"/>
    <x v="11"/>
    <x v="84"/>
    <x v="0"/>
    <n v="680"/>
  </r>
  <r>
    <s v="WAHV"/>
    <x v="11"/>
    <s v="Zuid-Holland"/>
    <x v="5"/>
    <x v="199"/>
    <x v="0"/>
    <n v="679"/>
  </r>
  <r>
    <s v="WAHV"/>
    <x v="2"/>
    <s v="Overijssel"/>
    <x v="54"/>
    <x v="90"/>
    <x v="0"/>
    <n v="679"/>
  </r>
  <r>
    <s v="WAHV"/>
    <x v="6"/>
    <s v="Noord-Holland"/>
    <x v="59"/>
    <x v="104"/>
    <x v="0"/>
    <n v="679"/>
  </r>
  <r>
    <s v="WAHV"/>
    <x v="8"/>
    <s v="Overijssel"/>
    <x v="64"/>
    <x v="111"/>
    <x v="0"/>
    <n v="678"/>
  </r>
  <r>
    <s v="WAHV"/>
    <x v="7"/>
    <s v="Noord-Holland"/>
    <x v="67"/>
    <x v="124"/>
    <x v="0"/>
    <n v="677"/>
  </r>
  <r>
    <s v="WAHV"/>
    <x v="8"/>
    <s v="Gelderland"/>
    <x v="82"/>
    <x v="164"/>
    <x v="0"/>
    <n v="677"/>
  </r>
  <r>
    <s v="WAHV"/>
    <x v="11"/>
    <s v="Noord-Holland"/>
    <x v="46"/>
    <x v="227"/>
    <x v="0"/>
    <n v="677"/>
  </r>
  <r>
    <s v="WAHV"/>
    <x v="5"/>
    <s v="Zuid-Holland"/>
    <x v="43"/>
    <x v="175"/>
    <x v="0"/>
    <n v="676"/>
  </r>
  <r>
    <s v="WAHV"/>
    <x v="2"/>
    <s v="Noord-Holland"/>
    <x v="62"/>
    <x v="109"/>
    <x v="0"/>
    <n v="676"/>
  </r>
  <r>
    <s v="WAHV"/>
    <x v="11"/>
    <s v="Noord-Brabant"/>
    <x v="3"/>
    <x v="207"/>
    <x v="0"/>
    <n v="675"/>
  </r>
  <r>
    <s v="WAHV"/>
    <x v="1"/>
    <s v="Zuid-Holland"/>
    <x v="2"/>
    <x v="228"/>
    <x v="0"/>
    <n v="675"/>
  </r>
  <r>
    <s v="WAHV"/>
    <x v="4"/>
    <s v="Gelderland"/>
    <x v="23"/>
    <x v="163"/>
    <x v="0"/>
    <n v="674"/>
  </r>
  <r>
    <s v="WAHV"/>
    <x v="2"/>
    <s v="Gelderland"/>
    <x v="65"/>
    <x v="145"/>
    <x v="0"/>
    <n v="674"/>
  </r>
  <r>
    <s v="WAHV"/>
    <x v="10"/>
    <s v="Gelderland"/>
    <x v="0"/>
    <x v="184"/>
    <x v="0"/>
    <n v="673"/>
  </r>
  <r>
    <s v="WAHV"/>
    <x v="10"/>
    <s v="Zuid-Holland"/>
    <x v="5"/>
    <x v="199"/>
    <x v="0"/>
    <n v="673"/>
  </r>
  <r>
    <s v="WAHV"/>
    <x v="4"/>
    <s v="Zeeland"/>
    <x v="99"/>
    <x v="229"/>
    <x v="0"/>
    <n v="673"/>
  </r>
  <r>
    <s v="WAHV"/>
    <x v="5"/>
    <s v="Groningen"/>
    <x v="60"/>
    <x v="105"/>
    <x v="0"/>
    <n v="673"/>
  </r>
  <r>
    <s v="WAHV"/>
    <x v="8"/>
    <s v="Noord-Brabant"/>
    <x v="94"/>
    <x v="213"/>
    <x v="0"/>
    <n v="672"/>
  </r>
  <r>
    <s v="WAHV"/>
    <x v="4"/>
    <s v="Noord-Holland"/>
    <x v="62"/>
    <x v="186"/>
    <x v="0"/>
    <n v="672"/>
  </r>
  <r>
    <s v="WAHV"/>
    <x v="11"/>
    <s v="Gelderland"/>
    <x v="82"/>
    <x v="151"/>
    <x v="0"/>
    <n v="671"/>
  </r>
  <r>
    <s v="WAHV"/>
    <x v="11"/>
    <s v="Zeeland"/>
    <x v="58"/>
    <x v="177"/>
    <x v="0"/>
    <n v="671"/>
  </r>
  <r>
    <s v="WAHV"/>
    <x v="3"/>
    <s v="Zeeland"/>
    <x v="55"/>
    <x v="92"/>
    <x v="0"/>
    <n v="671"/>
  </r>
  <r>
    <s v="WAHV"/>
    <x v="10"/>
    <s v="Gelderland"/>
    <x v="65"/>
    <x v="230"/>
    <x v="0"/>
    <n v="670"/>
  </r>
  <r>
    <s v="WAHV"/>
    <x v="5"/>
    <s v="Noord-Holland"/>
    <x v="8"/>
    <x v="95"/>
    <x v="0"/>
    <n v="669"/>
  </r>
  <r>
    <s v="WAHV"/>
    <x v="2"/>
    <s v="Overijssel"/>
    <x v="36"/>
    <x v="193"/>
    <x v="0"/>
    <n v="669"/>
  </r>
  <r>
    <s v="WAHV"/>
    <x v="7"/>
    <s v="Limburg"/>
    <x v="68"/>
    <x v="119"/>
    <x v="0"/>
    <n v="668"/>
  </r>
  <r>
    <s v="WAHV"/>
    <x v="7"/>
    <s v="Zuid-Holland"/>
    <x v="48"/>
    <x v="142"/>
    <x v="0"/>
    <n v="668"/>
  </r>
  <r>
    <s v="WAHV"/>
    <x v="9"/>
    <s v="Zuid-Holland"/>
    <x v="4"/>
    <x v="182"/>
    <x v="0"/>
    <n v="668"/>
  </r>
  <r>
    <s v="WAHV"/>
    <x v="11"/>
    <s v="Gelderland"/>
    <x v="0"/>
    <x v="184"/>
    <x v="0"/>
    <n v="668"/>
  </r>
  <r>
    <s v="WAHV"/>
    <x v="11"/>
    <s v="Zuid-Holland"/>
    <x v="49"/>
    <x v="231"/>
    <x v="0"/>
    <n v="668"/>
  </r>
  <r>
    <s v="WAHV"/>
    <x v="1"/>
    <s v="Noord-Holland"/>
    <x v="67"/>
    <x v="188"/>
    <x v="0"/>
    <n v="668"/>
  </r>
  <r>
    <s v="WAHV"/>
    <x v="1"/>
    <s v="Zuid-Holland"/>
    <x v="2"/>
    <x v="232"/>
    <x v="0"/>
    <n v="667"/>
  </r>
  <r>
    <s v="WAHV"/>
    <x v="0"/>
    <s v="Gelderland"/>
    <x v="65"/>
    <x v="145"/>
    <x v="0"/>
    <n v="667"/>
  </r>
  <r>
    <s v="WAHV"/>
    <x v="8"/>
    <s v="Noord-Brabant"/>
    <x v="28"/>
    <x v="158"/>
    <x v="0"/>
    <n v="666"/>
  </r>
  <r>
    <s v="WAHV"/>
    <x v="3"/>
    <s v="Noord-Holland"/>
    <x v="46"/>
    <x v="227"/>
    <x v="0"/>
    <n v="666"/>
  </r>
  <r>
    <s v="WAHV"/>
    <x v="3"/>
    <s v="Utrecht"/>
    <x v="61"/>
    <x v="108"/>
    <x v="0"/>
    <n v="666"/>
  </r>
  <r>
    <s v="WAHV"/>
    <x v="6"/>
    <s v="Zuid-Holland"/>
    <x v="5"/>
    <x v="215"/>
    <x v="0"/>
    <n v="666"/>
  </r>
  <r>
    <s v="WAHV"/>
    <x v="9"/>
    <s v="Noord-Holland"/>
    <x v="67"/>
    <x v="188"/>
    <x v="0"/>
    <n v="665"/>
  </r>
  <r>
    <s v="WAHV"/>
    <x v="9"/>
    <s v="Noord-Holland"/>
    <x v="46"/>
    <x v="227"/>
    <x v="0"/>
    <n v="665"/>
  </r>
  <r>
    <s v="WAHV"/>
    <x v="11"/>
    <s v="Noord-Holland"/>
    <x v="74"/>
    <x v="134"/>
    <x v="0"/>
    <n v="665"/>
  </r>
  <r>
    <s v="WAHV"/>
    <x v="11"/>
    <s v="Utrecht"/>
    <x v="87"/>
    <x v="159"/>
    <x v="0"/>
    <n v="665"/>
  </r>
  <r>
    <s v="WAHV"/>
    <x v="10"/>
    <s v="Noord-Brabant"/>
    <x v="91"/>
    <x v="200"/>
    <x v="0"/>
    <n v="665"/>
  </r>
  <r>
    <s v="WAHV"/>
    <x v="1"/>
    <s v="Zuid-Holland"/>
    <x v="95"/>
    <x v="216"/>
    <x v="0"/>
    <n v="665"/>
  </r>
  <r>
    <s v="WAHV"/>
    <x v="11"/>
    <s v="Zuid-Holland"/>
    <x v="49"/>
    <x v="79"/>
    <x v="0"/>
    <n v="664"/>
  </r>
  <r>
    <s v="WAHV"/>
    <x v="4"/>
    <s v="Noord-Brabant"/>
    <x v="94"/>
    <x v="233"/>
    <x v="0"/>
    <n v="664"/>
  </r>
  <r>
    <s v="WAHV"/>
    <x v="4"/>
    <s v="Zuid-Holland"/>
    <x v="95"/>
    <x v="216"/>
    <x v="0"/>
    <n v="664"/>
  </r>
  <r>
    <s v="WAHV"/>
    <x v="8"/>
    <s v="Utrecht"/>
    <x v="39"/>
    <x v="128"/>
    <x v="0"/>
    <n v="663"/>
  </r>
  <r>
    <s v="WAHV"/>
    <x v="11"/>
    <s v="Noord-Brabant"/>
    <x v="91"/>
    <x v="195"/>
    <x v="0"/>
    <n v="663"/>
  </r>
  <r>
    <s v="WAHV"/>
    <x v="5"/>
    <s v="Flevoland"/>
    <x v="10"/>
    <x v="102"/>
    <x v="0"/>
    <n v="663"/>
  </r>
  <r>
    <s v="WAHV"/>
    <x v="10"/>
    <s v="Gelderland"/>
    <x v="23"/>
    <x v="163"/>
    <x v="0"/>
    <n v="662"/>
  </r>
  <r>
    <s v="WAHV"/>
    <x v="0"/>
    <s v="Noord-Holland"/>
    <x v="62"/>
    <x v="186"/>
    <x v="0"/>
    <n v="662"/>
  </r>
  <r>
    <s v="WAHV"/>
    <x v="8"/>
    <s v="Gelderland"/>
    <x v="65"/>
    <x v="112"/>
    <x v="0"/>
    <n v="661"/>
  </r>
  <r>
    <s v="WAHV"/>
    <x v="10"/>
    <s v="Zuid-Holland"/>
    <x v="100"/>
    <x v="234"/>
    <x v="0"/>
    <n v="661"/>
  </r>
  <r>
    <s v="WAHV"/>
    <x v="0"/>
    <s v="Zeeland"/>
    <x v="58"/>
    <x v="178"/>
    <x v="0"/>
    <n v="661"/>
  </r>
  <r>
    <s v="WAHV"/>
    <x v="6"/>
    <s v="Zuid-Holland"/>
    <x v="90"/>
    <x v="192"/>
    <x v="0"/>
    <n v="661"/>
  </r>
  <r>
    <s v="WAHV"/>
    <x v="9"/>
    <s v="Zuid-Holland"/>
    <x v="5"/>
    <x v="215"/>
    <x v="0"/>
    <n v="660"/>
  </r>
  <r>
    <s v="WAHV"/>
    <x v="11"/>
    <s v="Zuid-Holland"/>
    <x v="2"/>
    <x v="235"/>
    <x v="0"/>
    <n v="660"/>
  </r>
  <r>
    <s v="WAHV"/>
    <x v="10"/>
    <s v="Zeeland"/>
    <x v="58"/>
    <x v="177"/>
    <x v="0"/>
    <n v="660"/>
  </r>
  <r>
    <s v="WAHV"/>
    <x v="10"/>
    <s v="Zuid-Holland"/>
    <x v="49"/>
    <x v="155"/>
    <x v="0"/>
    <n v="660"/>
  </r>
  <r>
    <s v="WAHV"/>
    <x v="2"/>
    <s v="Utrecht"/>
    <x v="57"/>
    <x v="98"/>
    <x v="0"/>
    <n v="660"/>
  </r>
  <r>
    <s v="WAHV"/>
    <x v="5"/>
    <s v="Noord-Holland"/>
    <x v="78"/>
    <x v="141"/>
    <x v="0"/>
    <n v="659"/>
  </r>
  <r>
    <s v="WAHV"/>
    <x v="2"/>
    <s v="Utrecht"/>
    <x v="40"/>
    <x v="162"/>
    <x v="0"/>
    <n v="659"/>
  </r>
  <r>
    <s v="WAHV"/>
    <x v="6"/>
    <s v="Limburg"/>
    <x v="69"/>
    <x v="121"/>
    <x v="0"/>
    <n v="659"/>
  </r>
  <r>
    <s v="WAHV"/>
    <x v="10"/>
    <s v="Overijssel"/>
    <x v="36"/>
    <x v="193"/>
    <x v="0"/>
    <n v="658"/>
  </r>
  <r>
    <s v="WAHV"/>
    <x v="0"/>
    <s v="Groningen"/>
    <x v="72"/>
    <x v="211"/>
    <x v="0"/>
    <n v="658"/>
  </r>
  <r>
    <s v="WAHV"/>
    <x v="3"/>
    <s v="Zuid-Holland"/>
    <x v="5"/>
    <x v="215"/>
    <x v="0"/>
    <n v="658"/>
  </r>
  <r>
    <s v="WAHV"/>
    <x v="9"/>
    <s v="Noord-Holland"/>
    <x v="46"/>
    <x v="170"/>
    <x v="0"/>
    <n v="657"/>
  </r>
  <r>
    <s v="WAHV"/>
    <x v="10"/>
    <s v="Utrecht"/>
    <x v="6"/>
    <x v="7"/>
    <x v="0"/>
    <n v="657"/>
  </r>
  <r>
    <s v="WAHV"/>
    <x v="6"/>
    <s v="Zeeland"/>
    <x v="52"/>
    <x v="85"/>
    <x v="0"/>
    <n v="657"/>
  </r>
  <r>
    <s v="WAHV"/>
    <x v="10"/>
    <s v="Zuid-Holland"/>
    <x v="17"/>
    <x v="236"/>
    <x v="0"/>
    <n v="656"/>
  </r>
  <r>
    <s v="WAHV"/>
    <x v="0"/>
    <s v="Noord-Brabant"/>
    <x v="14"/>
    <x v="237"/>
    <x v="0"/>
    <n v="655"/>
  </r>
  <r>
    <s v="WAHV"/>
    <x v="10"/>
    <s v="Noord-Holland"/>
    <x v="59"/>
    <x v="172"/>
    <x v="0"/>
    <n v="654"/>
  </r>
  <r>
    <s v="WAHV"/>
    <x v="10"/>
    <s v="Zuid-Holland"/>
    <x v="2"/>
    <x v="238"/>
    <x v="0"/>
    <n v="654"/>
  </r>
  <r>
    <s v="WAHV"/>
    <x v="1"/>
    <s v="Noord-Holland"/>
    <x v="46"/>
    <x v="227"/>
    <x v="0"/>
    <n v="654"/>
  </r>
  <r>
    <s v="WAHV"/>
    <x v="3"/>
    <s v="Zuid-Holland"/>
    <x v="49"/>
    <x v="150"/>
    <x v="0"/>
    <n v="654"/>
  </r>
  <r>
    <s v="WAHV"/>
    <x v="2"/>
    <s v="Noord-Holland"/>
    <x v="46"/>
    <x v="170"/>
    <x v="0"/>
    <n v="654"/>
  </r>
  <r>
    <s v="WAHV"/>
    <x v="10"/>
    <s v="Zuid-Holland"/>
    <x v="90"/>
    <x v="192"/>
    <x v="0"/>
    <n v="653"/>
  </r>
  <r>
    <s v="WAHV"/>
    <x v="7"/>
    <s v="Noord-Brabant"/>
    <x v="92"/>
    <x v="196"/>
    <x v="0"/>
    <n v="651"/>
  </r>
  <r>
    <s v="WAHV"/>
    <x v="9"/>
    <s v="Gelderland"/>
    <x v="0"/>
    <x v="184"/>
    <x v="0"/>
    <n v="651"/>
  </r>
  <r>
    <s v="WAHV"/>
    <x v="4"/>
    <s v="Utrecht"/>
    <x v="101"/>
    <x v="239"/>
    <x v="0"/>
    <n v="651"/>
  </r>
  <r>
    <s v="WAHV"/>
    <x v="7"/>
    <s v="Zuid-Holland"/>
    <x v="2"/>
    <x v="140"/>
    <x v="0"/>
    <n v="650"/>
  </r>
  <r>
    <s v="WAHV"/>
    <x v="9"/>
    <s v="Gelderland"/>
    <x v="34"/>
    <x v="187"/>
    <x v="0"/>
    <n v="650"/>
  </r>
  <r>
    <s v="WAHV"/>
    <x v="2"/>
    <s v="Zuid-Holland"/>
    <x v="5"/>
    <x v="240"/>
    <x v="0"/>
    <n v="650"/>
  </r>
  <r>
    <s v="WAHV"/>
    <x v="2"/>
    <s v="Gelderland"/>
    <x v="23"/>
    <x v="185"/>
    <x v="0"/>
    <n v="649"/>
  </r>
  <r>
    <s v="WAHV"/>
    <x v="2"/>
    <s v="Overijssel"/>
    <x v="64"/>
    <x v="111"/>
    <x v="0"/>
    <n v="649"/>
  </r>
  <r>
    <s v="WAHV"/>
    <x v="8"/>
    <s v="Zuid-Holland"/>
    <x v="88"/>
    <x v="160"/>
    <x v="0"/>
    <n v="648"/>
  </r>
  <r>
    <s v="WAHV"/>
    <x v="11"/>
    <s v="Noord-Holland"/>
    <x v="46"/>
    <x v="170"/>
    <x v="0"/>
    <n v="648"/>
  </r>
  <r>
    <s v="WAHV"/>
    <x v="10"/>
    <s v="Utrecht"/>
    <x v="29"/>
    <x v="225"/>
    <x v="0"/>
    <n v="648"/>
  </r>
  <r>
    <s v="WAHV"/>
    <x v="1"/>
    <s v="Zuid-Holland"/>
    <x v="5"/>
    <x v="199"/>
    <x v="0"/>
    <n v="648"/>
  </r>
  <r>
    <s v="WAHV"/>
    <x v="0"/>
    <s v="Gelderland"/>
    <x v="65"/>
    <x v="127"/>
    <x v="0"/>
    <n v="648"/>
  </r>
  <r>
    <s v="WAHV"/>
    <x v="11"/>
    <s v="Flevoland"/>
    <x v="97"/>
    <x v="222"/>
    <x v="0"/>
    <n v="647"/>
  </r>
  <r>
    <s v="WAHV"/>
    <x v="4"/>
    <s v="Gelderland"/>
    <x v="83"/>
    <x v="152"/>
    <x v="0"/>
    <n v="647"/>
  </r>
  <r>
    <s v="WAHV"/>
    <x v="4"/>
    <s v="Zuid-Holland"/>
    <x v="5"/>
    <x v="215"/>
    <x v="0"/>
    <n v="647"/>
  </r>
  <r>
    <s v="WAHV"/>
    <x v="3"/>
    <s v="Utrecht"/>
    <x v="39"/>
    <x v="241"/>
    <x v="0"/>
    <n v="647"/>
  </r>
  <r>
    <s v="WAHV"/>
    <x v="7"/>
    <s v="Zeeland"/>
    <x v="52"/>
    <x v="85"/>
    <x v="0"/>
    <n v="646"/>
  </r>
  <r>
    <s v="WAHV"/>
    <x v="11"/>
    <s v="Noord-Brabant"/>
    <x v="94"/>
    <x v="233"/>
    <x v="0"/>
    <n v="646"/>
  </r>
  <r>
    <s v="WAHV"/>
    <x v="5"/>
    <s v="Gelderland"/>
    <x v="82"/>
    <x v="151"/>
    <x v="0"/>
    <n v="646"/>
  </r>
  <r>
    <s v="WAHV"/>
    <x v="5"/>
    <s v="Zuid-Holland"/>
    <x v="49"/>
    <x v="176"/>
    <x v="0"/>
    <n v="646"/>
  </r>
  <r>
    <s v="WAHV"/>
    <x v="2"/>
    <s v="Noord-Holland"/>
    <x v="67"/>
    <x v="188"/>
    <x v="0"/>
    <n v="646"/>
  </r>
  <r>
    <s v="WAHV"/>
    <x v="10"/>
    <s v="Limburg"/>
    <x v="24"/>
    <x v="202"/>
    <x v="0"/>
    <n v="645"/>
  </r>
  <r>
    <s v="WAHV"/>
    <x v="7"/>
    <s v="Gelderland"/>
    <x v="23"/>
    <x v="163"/>
    <x v="0"/>
    <n v="644"/>
  </r>
  <r>
    <s v="WAHV"/>
    <x v="8"/>
    <s v="Zuid-Holland"/>
    <x v="4"/>
    <x v="148"/>
    <x v="0"/>
    <n v="644"/>
  </r>
  <r>
    <s v="WAHV"/>
    <x v="9"/>
    <s v="Noord-Brabant"/>
    <x v="94"/>
    <x v="213"/>
    <x v="0"/>
    <n v="644"/>
  </r>
  <r>
    <s v="WAHV"/>
    <x v="10"/>
    <s v="Noord-Brabant"/>
    <x v="85"/>
    <x v="154"/>
    <x v="0"/>
    <n v="644"/>
  </r>
  <r>
    <s v="WAHV"/>
    <x v="9"/>
    <s v="Noord-Brabant"/>
    <x v="94"/>
    <x v="233"/>
    <x v="0"/>
    <n v="643"/>
  </r>
  <r>
    <s v="WAHV"/>
    <x v="7"/>
    <s v="Gelderland"/>
    <x v="65"/>
    <x v="112"/>
    <x v="0"/>
    <n v="642"/>
  </r>
  <r>
    <s v="WAHV"/>
    <x v="4"/>
    <s v="Noord-Brabant"/>
    <x v="91"/>
    <x v="242"/>
    <x v="0"/>
    <n v="642"/>
  </r>
  <r>
    <s v="WAHV"/>
    <x v="1"/>
    <s v="Gelderland"/>
    <x v="65"/>
    <x v="113"/>
    <x v="0"/>
    <n v="642"/>
  </r>
  <r>
    <s v="WAHV"/>
    <x v="6"/>
    <s v="Noord-Holland"/>
    <x v="46"/>
    <x v="227"/>
    <x v="0"/>
    <n v="642"/>
  </r>
  <r>
    <s v="WAHV"/>
    <x v="7"/>
    <s v="Zuid-Holland"/>
    <x v="88"/>
    <x v="160"/>
    <x v="0"/>
    <n v="641"/>
  </r>
  <r>
    <s v="WAHV"/>
    <x v="10"/>
    <s v="Noord-Brabant"/>
    <x v="91"/>
    <x v="242"/>
    <x v="0"/>
    <n v="641"/>
  </r>
  <r>
    <s v="WAHV"/>
    <x v="4"/>
    <s v="Zuid-Holland"/>
    <x v="17"/>
    <x v="236"/>
    <x v="0"/>
    <n v="641"/>
  </r>
  <r>
    <s v="WAHV"/>
    <x v="3"/>
    <s v="Zuid-Holland"/>
    <x v="2"/>
    <x v="238"/>
    <x v="0"/>
    <n v="641"/>
  </r>
  <r>
    <s v="WAHV"/>
    <x v="7"/>
    <s v="Gelderland"/>
    <x v="82"/>
    <x v="164"/>
    <x v="0"/>
    <n v="640"/>
  </r>
  <r>
    <s v="WAHV"/>
    <x v="8"/>
    <s v="Gelderland"/>
    <x v="65"/>
    <x v="145"/>
    <x v="0"/>
    <n v="640"/>
  </r>
  <r>
    <s v="WAHV"/>
    <x v="8"/>
    <s v="Gelderland"/>
    <x v="1"/>
    <x v="71"/>
    <x v="0"/>
    <n v="640"/>
  </r>
  <r>
    <s v="WAHV"/>
    <x v="10"/>
    <s v="Zuid-Holland"/>
    <x v="95"/>
    <x v="216"/>
    <x v="0"/>
    <n v="640"/>
  </r>
  <r>
    <s v="WAHV"/>
    <x v="4"/>
    <s v="Utrecht"/>
    <x v="39"/>
    <x v="241"/>
    <x v="0"/>
    <n v="640"/>
  </r>
  <r>
    <s v="WAHV"/>
    <x v="2"/>
    <s v="Noord-Holland"/>
    <x v="70"/>
    <x v="123"/>
    <x v="0"/>
    <n v="640"/>
  </r>
  <r>
    <s v="WAHV"/>
    <x v="11"/>
    <s v="Noord-Brabant"/>
    <x v="92"/>
    <x v="196"/>
    <x v="0"/>
    <n v="639"/>
  </r>
  <r>
    <s v="WAHV"/>
    <x v="4"/>
    <s v="Noord-Brabant"/>
    <x v="14"/>
    <x v="210"/>
    <x v="0"/>
    <n v="639"/>
  </r>
  <r>
    <s v="WAHV"/>
    <x v="4"/>
    <s v="Zuid-Holland"/>
    <x v="4"/>
    <x v="243"/>
    <x v="0"/>
    <n v="639"/>
  </r>
  <r>
    <s v="WAHV"/>
    <x v="3"/>
    <s v="Zuid-Holland"/>
    <x v="95"/>
    <x v="216"/>
    <x v="0"/>
    <n v="639"/>
  </r>
  <r>
    <s v="WAHV"/>
    <x v="6"/>
    <s v="Zeeland"/>
    <x v="55"/>
    <x v="92"/>
    <x v="0"/>
    <n v="639"/>
  </r>
  <r>
    <s v="WAHV"/>
    <x v="1"/>
    <s v="Gelderland"/>
    <x v="34"/>
    <x v="187"/>
    <x v="0"/>
    <n v="638"/>
  </r>
  <r>
    <s v="WAHV"/>
    <x v="6"/>
    <s v="Overijssel"/>
    <x v="36"/>
    <x v="193"/>
    <x v="0"/>
    <n v="638"/>
  </r>
  <r>
    <s v="WAHV"/>
    <x v="0"/>
    <s v="Noord-Brabant"/>
    <x v="14"/>
    <x v="219"/>
    <x v="0"/>
    <n v="637"/>
  </r>
  <r>
    <s v="WAHV"/>
    <x v="9"/>
    <s v="Zuid-Holland"/>
    <x v="73"/>
    <x v="190"/>
    <x v="0"/>
    <n v="636"/>
  </r>
  <r>
    <s v="WAHV"/>
    <x v="9"/>
    <s v="Zuid-Holland"/>
    <x v="95"/>
    <x v="216"/>
    <x v="0"/>
    <n v="636"/>
  </r>
  <r>
    <s v="WAHV"/>
    <x v="0"/>
    <s v="Zuid-Holland"/>
    <x v="5"/>
    <x v="199"/>
    <x v="0"/>
    <n v="636"/>
  </r>
  <r>
    <s v="WAHV"/>
    <x v="2"/>
    <s v="Noord-Brabant"/>
    <x v="14"/>
    <x v="210"/>
    <x v="0"/>
    <n v="636"/>
  </r>
  <r>
    <s v="WAHV"/>
    <x v="9"/>
    <s v="Noord-Holland"/>
    <x v="74"/>
    <x v="134"/>
    <x v="0"/>
    <n v="635"/>
  </r>
  <r>
    <s v="WAHV"/>
    <x v="10"/>
    <s v="Noord-Brabant"/>
    <x v="91"/>
    <x v="195"/>
    <x v="0"/>
    <n v="635"/>
  </r>
  <r>
    <s v="WAHV"/>
    <x v="5"/>
    <s v="Zuid-Holland"/>
    <x v="95"/>
    <x v="216"/>
    <x v="0"/>
    <n v="635"/>
  </r>
  <r>
    <s v="WAHV"/>
    <x v="2"/>
    <s v="Noord-Brabant"/>
    <x v="91"/>
    <x v="195"/>
    <x v="0"/>
    <n v="635"/>
  </r>
  <r>
    <s v="WAHV"/>
    <x v="7"/>
    <s v="Gelderland"/>
    <x v="65"/>
    <x v="127"/>
    <x v="0"/>
    <n v="634"/>
  </r>
  <r>
    <s v="WAHV"/>
    <x v="7"/>
    <s v="Noord-Holland"/>
    <x v="70"/>
    <x v="123"/>
    <x v="0"/>
    <n v="634"/>
  </r>
  <r>
    <s v="WAHV"/>
    <x v="5"/>
    <s v="Utrecht"/>
    <x v="40"/>
    <x v="162"/>
    <x v="0"/>
    <n v="634"/>
  </r>
  <r>
    <s v="WAHV"/>
    <x v="1"/>
    <s v="Limburg"/>
    <x v="56"/>
    <x v="214"/>
    <x v="0"/>
    <n v="633"/>
  </r>
  <r>
    <s v="WAHV"/>
    <x v="8"/>
    <s v="Zeeland"/>
    <x v="58"/>
    <x v="178"/>
    <x v="0"/>
    <n v="632"/>
  </r>
  <r>
    <s v="WAHV"/>
    <x v="10"/>
    <s v="Noord-Holland"/>
    <x v="46"/>
    <x v="227"/>
    <x v="0"/>
    <n v="632"/>
  </r>
  <r>
    <s v="WAHV"/>
    <x v="5"/>
    <s v="Overijssel"/>
    <x v="80"/>
    <x v="144"/>
    <x v="0"/>
    <n v="632"/>
  </r>
  <r>
    <s v="WAHV"/>
    <x v="2"/>
    <s v="Limburg"/>
    <x v="24"/>
    <x v="202"/>
    <x v="0"/>
    <n v="632"/>
  </r>
  <r>
    <s v="WAHV"/>
    <x v="7"/>
    <s v="Limburg"/>
    <x v="56"/>
    <x v="161"/>
    <x v="0"/>
    <n v="631"/>
  </r>
  <r>
    <s v="WAHV"/>
    <x v="9"/>
    <s v="Noord-Holland"/>
    <x v="78"/>
    <x v="244"/>
    <x v="0"/>
    <n v="631"/>
  </r>
  <r>
    <s v="WAHV"/>
    <x v="10"/>
    <s v="Noord-Brabant"/>
    <x v="14"/>
    <x v="219"/>
    <x v="0"/>
    <n v="631"/>
  </r>
  <r>
    <s v="WAHV"/>
    <x v="4"/>
    <s v="Zuid-Holland"/>
    <x v="2"/>
    <x v="232"/>
    <x v="0"/>
    <n v="631"/>
  </r>
  <r>
    <s v="WAHV"/>
    <x v="1"/>
    <s v="Overijssel"/>
    <x v="54"/>
    <x v="179"/>
    <x v="0"/>
    <n v="631"/>
  </r>
  <r>
    <s v="WAHV"/>
    <x v="5"/>
    <s v="Utrecht"/>
    <x v="39"/>
    <x v="128"/>
    <x v="0"/>
    <n v="631"/>
  </r>
  <r>
    <s v="WAHV"/>
    <x v="9"/>
    <s v="Noord-Holland"/>
    <x v="62"/>
    <x v="186"/>
    <x v="0"/>
    <n v="630"/>
  </r>
  <r>
    <s v="WAHV"/>
    <x v="10"/>
    <s v="Noord-Brabant"/>
    <x v="92"/>
    <x v="196"/>
    <x v="0"/>
    <n v="630"/>
  </r>
  <r>
    <s v="WAHV"/>
    <x v="9"/>
    <s v="Overijssel"/>
    <x v="86"/>
    <x v="157"/>
    <x v="0"/>
    <n v="629"/>
  </r>
  <r>
    <s v="WAHV"/>
    <x v="6"/>
    <s v="Gelderland"/>
    <x v="82"/>
    <x v="164"/>
    <x v="0"/>
    <n v="629"/>
  </r>
  <r>
    <s v="WAHV"/>
    <x v="6"/>
    <s v="Noord-Holland"/>
    <x v="46"/>
    <x v="170"/>
    <x v="0"/>
    <n v="629"/>
  </r>
  <r>
    <s v="WAHV"/>
    <x v="8"/>
    <s v="Zuid-Holland"/>
    <x v="43"/>
    <x v="175"/>
    <x v="0"/>
    <n v="628"/>
  </r>
  <r>
    <s v="WAHV"/>
    <x v="9"/>
    <s v="Zuid-Holland"/>
    <x v="43"/>
    <x v="175"/>
    <x v="0"/>
    <n v="628"/>
  </r>
  <r>
    <s v="WAHV"/>
    <x v="9"/>
    <s v="Zuid-Holland"/>
    <x v="4"/>
    <x v="221"/>
    <x v="0"/>
    <n v="628"/>
  </r>
  <r>
    <s v="WAHV"/>
    <x v="11"/>
    <s v="Noord-Brabant"/>
    <x v="28"/>
    <x v="245"/>
    <x v="0"/>
    <n v="628"/>
  </r>
  <r>
    <s v="WAHV"/>
    <x v="4"/>
    <s v="Noord-Brabant"/>
    <x v="85"/>
    <x v="246"/>
    <x v="0"/>
    <n v="628"/>
  </r>
  <r>
    <s v="WAHV"/>
    <x v="1"/>
    <s v="Noord-Brabant"/>
    <x v="28"/>
    <x v="245"/>
    <x v="0"/>
    <n v="628"/>
  </r>
  <r>
    <s v="WAHV"/>
    <x v="0"/>
    <s v="Groningen"/>
    <x v="11"/>
    <x v="165"/>
    <x v="0"/>
    <n v="628"/>
  </r>
  <r>
    <s v="WAHV"/>
    <x v="3"/>
    <s v="Noord-Brabant"/>
    <x v="28"/>
    <x v="158"/>
    <x v="0"/>
    <n v="628"/>
  </r>
  <r>
    <s v="WAHV"/>
    <x v="2"/>
    <s v="Limburg"/>
    <x v="68"/>
    <x v="119"/>
    <x v="0"/>
    <n v="628"/>
  </r>
  <r>
    <s v="WAHV"/>
    <x v="11"/>
    <s v="Noord-Brabant"/>
    <x v="94"/>
    <x v="213"/>
    <x v="0"/>
    <n v="627"/>
  </r>
  <r>
    <s v="WAHV"/>
    <x v="9"/>
    <s v="Noord-Brabant"/>
    <x v="91"/>
    <x v="200"/>
    <x v="0"/>
    <n v="626"/>
  </r>
  <r>
    <s v="WAHV"/>
    <x v="9"/>
    <s v="Utrecht"/>
    <x v="39"/>
    <x v="128"/>
    <x v="0"/>
    <n v="626"/>
  </r>
  <r>
    <s v="WAHV"/>
    <x v="9"/>
    <s v="Zuid-Holland"/>
    <x v="2"/>
    <x v="235"/>
    <x v="0"/>
    <n v="626"/>
  </r>
  <r>
    <s v="WAHV"/>
    <x v="9"/>
    <s v="Zuid-Holland"/>
    <x v="17"/>
    <x v="236"/>
    <x v="0"/>
    <n v="626"/>
  </r>
  <r>
    <s v="WAHV"/>
    <x v="3"/>
    <s v="Utrecht"/>
    <x v="39"/>
    <x v="128"/>
    <x v="0"/>
    <n v="626"/>
  </r>
  <r>
    <s v="WAHV"/>
    <x v="5"/>
    <s v="Zuid-Holland"/>
    <x v="5"/>
    <x v="215"/>
    <x v="0"/>
    <n v="626"/>
  </r>
  <r>
    <s v="WAHV"/>
    <x v="1"/>
    <s v="Zuid-Holland"/>
    <x v="100"/>
    <x v="234"/>
    <x v="0"/>
    <n v="625"/>
  </r>
  <r>
    <s v="WAHV"/>
    <x v="0"/>
    <s v="Zuid-Holland"/>
    <x v="5"/>
    <x v="215"/>
    <x v="0"/>
    <n v="625"/>
  </r>
  <r>
    <s v="WAHV"/>
    <x v="5"/>
    <s v="Noord-Holland"/>
    <x v="46"/>
    <x v="170"/>
    <x v="0"/>
    <n v="625"/>
  </r>
  <r>
    <s v="WAHV"/>
    <x v="2"/>
    <s v="Overijssel"/>
    <x v="86"/>
    <x v="157"/>
    <x v="0"/>
    <n v="625"/>
  </r>
  <r>
    <s v="WAHV"/>
    <x v="7"/>
    <s v="Limburg"/>
    <x v="75"/>
    <x v="135"/>
    <x v="0"/>
    <n v="624"/>
  </r>
  <r>
    <s v="WAHV"/>
    <x v="7"/>
    <s v="Utrecht"/>
    <x v="39"/>
    <x v="128"/>
    <x v="0"/>
    <n v="624"/>
  </r>
  <r>
    <s v="WAHV"/>
    <x v="9"/>
    <s v="Gelderland"/>
    <x v="65"/>
    <x v="113"/>
    <x v="0"/>
    <n v="624"/>
  </r>
  <r>
    <s v="WAHV"/>
    <x v="10"/>
    <s v="Zuid-Holland"/>
    <x v="2"/>
    <x v="235"/>
    <x v="0"/>
    <n v="624"/>
  </r>
  <r>
    <s v="WAHV"/>
    <x v="2"/>
    <s v="Noord-Brabant"/>
    <x v="91"/>
    <x v="200"/>
    <x v="0"/>
    <n v="624"/>
  </r>
  <r>
    <s v="WAHV"/>
    <x v="4"/>
    <s v="Limburg"/>
    <x v="96"/>
    <x v="217"/>
    <x v="0"/>
    <n v="623"/>
  </r>
  <r>
    <s v="WAHV"/>
    <x v="4"/>
    <s v="Noord-Brabant"/>
    <x v="14"/>
    <x v="219"/>
    <x v="0"/>
    <n v="623"/>
  </r>
  <r>
    <s v="WAHV"/>
    <x v="9"/>
    <s v="Groningen"/>
    <x v="72"/>
    <x v="211"/>
    <x v="0"/>
    <n v="622"/>
  </r>
  <r>
    <s v="WAHV"/>
    <x v="11"/>
    <s v="Limburg"/>
    <x v="24"/>
    <x v="202"/>
    <x v="0"/>
    <n v="622"/>
  </r>
  <r>
    <s v="WAHV"/>
    <x v="0"/>
    <s v="Limburg"/>
    <x v="42"/>
    <x v="247"/>
    <x v="0"/>
    <n v="622"/>
  </r>
  <r>
    <s v="WAHV"/>
    <x v="0"/>
    <s v="Zuid-Holland"/>
    <x v="43"/>
    <x v="248"/>
    <x v="0"/>
    <n v="622"/>
  </r>
  <r>
    <s v="WAHV"/>
    <x v="1"/>
    <s v="Noord-Holland"/>
    <x v="59"/>
    <x v="205"/>
    <x v="0"/>
    <n v="621"/>
  </r>
  <r>
    <s v="WAHV"/>
    <x v="3"/>
    <s v="Utrecht"/>
    <x v="29"/>
    <x v="225"/>
    <x v="0"/>
    <n v="621"/>
  </r>
  <r>
    <s v="WAHV"/>
    <x v="9"/>
    <s v="Zuid-Holland"/>
    <x v="100"/>
    <x v="234"/>
    <x v="0"/>
    <n v="620"/>
  </r>
  <r>
    <s v="WAHV"/>
    <x v="11"/>
    <s v="Zuid-Holland"/>
    <x v="100"/>
    <x v="234"/>
    <x v="0"/>
    <n v="620"/>
  </r>
  <r>
    <s v="WAHV"/>
    <x v="10"/>
    <s v="Groningen"/>
    <x v="72"/>
    <x v="211"/>
    <x v="0"/>
    <n v="620"/>
  </r>
  <r>
    <s v="WAHV"/>
    <x v="2"/>
    <s v="Utrecht"/>
    <x v="61"/>
    <x v="137"/>
    <x v="0"/>
    <n v="620"/>
  </r>
  <r>
    <s v="WAHV"/>
    <x v="6"/>
    <s v="Zuid-Holland"/>
    <x v="12"/>
    <x v="87"/>
    <x v="0"/>
    <n v="620"/>
  </r>
  <r>
    <s v="WAHV"/>
    <x v="9"/>
    <s v="Limburg"/>
    <x v="24"/>
    <x v="202"/>
    <x v="0"/>
    <n v="619"/>
  </r>
  <r>
    <s v="WAHV"/>
    <x v="11"/>
    <s v="Noord-Holland"/>
    <x v="62"/>
    <x v="186"/>
    <x v="0"/>
    <n v="619"/>
  </r>
  <r>
    <s v="WAHV"/>
    <x v="4"/>
    <s v="Utrecht"/>
    <x v="39"/>
    <x v="74"/>
    <x v="0"/>
    <n v="619"/>
  </r>
  <r>
    <s v="WAHV"/>
    <x v="1"/>
    <s v="Gelderland"/>
    <x v="23"/>
    <x v="185"/>
    <x v="0"/>
    <n v="619"/>
  </r>
  <r>
    <s v="WAHV"/>
    <x v="1"/>
    <s v="Zuid-Holland"/>
    <x v="2"/>
    <x v="235"/>
    <x v="0"/>
    <n v="619"/>
  </r>
  <r>
    <s v="WAHV"/>
    <x v="8"/>
    <s v="Noord-Holland"/>
    <x v="8"/>
    <x v="129"/>
    <x v="0"/>
    <n v="618"/>
  </r>
  <r>
    <s v="WAHV"/>
    <x v="5"/>
    <s v="Drenthe"/>
    <x v="45"/>
    <x v="66"/>
    <x v="0"/>
    <n v="618"/>
  </r>
  <r>
    <s v="WAHV"/>
    <x v="5"/>
    <s v="Zuid-Holland"/>
    <x v="48"/>
    <x v="142"/>
    <x v="0"/>
    <n v="618"/>
  </r>
  <r>
    <s v="WAHV"/>
    <x v="8"/>
    <s v="Zeeland"/>
    <x v="58"/>
    <x v="177"/>
    <x v="0"/>
    <n v="617"/>
  </r>
  <r>
    <s v="WAHV"/>
    <x v="5"/>
    <s v="Gelderland"/>
    <x v="82"/>
    <x v="164"/>
    <x v="0"/>
    <n v="617"/>
  </r>
  <r>
    <s v="WAHV"/>
    <x v="8"/>
    <s v="Noord-Brabant"/>
    <x v="3"/>
    <x v="207"/>
    <x v="0"/>
    <n v="615"/>
  </r>
  <r>
    <s v="WAHV"/>
    <x v="9"/>
    <s v="Utrecht"/>
    <x v="29"/>
    <x v="225"/>
    <x v="0"/>
    <n v="615"/>
  </r>
  <r>
    <s v="WAHV"/>
    <x v="1"/>
    <s v="Gelderland"/>
    <x v="65"/>
    <x v="230"/>
    <x v="0"/>
    <n v="615"/>
  </r>
  <r>
    <s v="WAHV"/>
    <x v="7"/>
    <s v="Zuid-Holland"/>
    <x v="38"/>
    <x v="181"/>
    <x v="0"/>
    <n v="614"/>
  </r>
  <r>
    <s v="WAHV"/>
    <x v="9"/>
    <s v="Zuid-Holland"/>
    <x v="2"/>
    <x v="228"/>
    <x v="0"/>
    <n v="614"/>
  </r>
  <r>
    <s v="WAHV"/>
    <x v="9"/>
    <s v="Utrecht"/>
    <x v="39"/>
    <x v="59"/>
    <x v="0"/>
    <n v="613"/>
  </r>
  <r>
    <s v="WAHV"/>
    <x v="4"/>
    <s v="Noord-Holland"/>
    <x v="78"/>
    <x v="209"/>
    <x v="0"/>
    <n v="613"/>
  </r>
  <r>
    <s v="WAHV"/>
    <x v="7"/>
    <s v="Noord-Brabant"/>
    <x v="85"/>
    <x v="154"/>
    <x v="0"/>
    <n v="612"/>
  </r>
  <r>
    <s v="WAHV"/>
    <x v="8"/>
    <s v="Zuid-Holland"/>
    <x v="22"/>
    <x v="133"/>
    <x v="0"/>
    <n v="611"/>
  </r>
  <r>
    <s v="WAHV"/>
    <x v="1"/>
    <s v="Utrecht"/>
    <x v="61"/>
    <x v="137"/>
    <x v="0"/>
    <n v="610"/>
  </r>
  <r>
    <s v="WAHV"/>
    <x v="3"/>
    <s v="Noord-Holland"/>
    <x v="62"/>
    <x v="186"/>
    <x v="0"/>
    <n v="610"/>
  </r>
  <r>
    <s v="WAHV"/>
    <x v="2"/>
    <s v="Flevoland"/>
    <x v="10"/>
    <x v="102"/>
    <x v="0"/>
    <n v="610"/>
  </r>
  <r>
    <s v="WAHV"/>
    <x v="6"/>
    <s v="Groningen"/>
    <x v="60"/>
    <x v="105"/>
    <x v="0"/>
    <n v="610"/>
  </r>
  <r>
    <s v="WAHV"/>
    <x v="8"/>
    <s v="Noord-Holland"/>
    <x v="59"/>
    <x v="104"/>
    <x v="0"/>
    <n v="609"/>
  </r>
  <r>
    <s v="WAHV"/>
    <x v="11"/>
    <s v="Zuid-Holland"/>
    <x v="43"/>
    <x v="175"/>
    <x v="0"/>
    <n v="609"/>
  </r>
  <r>
    <s v="WAHV"/>
    <x v="4"/>
    <s v="Gelderland"/>
    <x v="102"/>
    <x v="249"/>
    <x v="0"/>
    <n v="609"/>
  </r>
  <r>
    <s v="WAHV"/>
    <x v="9"/>
    <s v="Zuid-Holland"/>
    <x v="49"/>
    <x v="176"/>
    <x v="0"/>
    <n v="608"/>
  </r>
  <r>
    <s v="WAHV"/>
    <x v="10"/>
    <s v="Noord-Brabant"/>
    <x v="3"/>
    <x v="207"/>
    <x v="0"/>
    <n v="608"/>
  </r>
  <r>
    <s v="WAHV"/>
    <x v="2"/>
    <s v="Zuid-Holland"/>
    <x v="5"/>
    <x v="215"/>
    <x v="0"/>
    <n v="607"/>
  </r>
  <r>
    <s v="WAHV"/>
    <x v="7"/>
    <s v="Zuid-Holland"/>
    <x v="12"/>
    <x v="87"/>
    <x v="0"/>
    <n v="606"/>
  </r>
  <r>
    <s v="WAHV"/>
    <x v="9"/>
    <s v="Zuid-Holland"/>
    <x v="16"/>
    <x v="115"/>
    <x v="0"/>
    <n v="606"/>
  </r>
  <r>
    <s v="WAHV"/>
    <x v="3"/>
    <s v="Noord-Brabant"/>
    <x v="91"/>
    <x v="200"/>
    <x v="0"/>
    <n v="606"/>
  </r>
  <r>
    <s v="WAHV"/>
    <x v="7"/>
    <s v="Utrecht"/>
    <x v="71"/>
    <x v="126"/>
    <x v="0"/>
    <n v="605"/>
  </r>
  <r>
    <s v="WAHV"/>
    <x v="3"/>
    <s v="Gelderland"/>
    <x v="34"/>
    <x v="187"/>
    <x v="0"/>
    <n v="605"/>
  </r>
  <r>
    <s v="WAHV"/>
    <x v="4"/>
    <s v="Flevoland"/>
    <x v="97"/>
    <x v="250"/>
    <x v="0"/>
    <n v="604"/>
  </r>
  <r>
    <s v="WAHV"/>
    <x v="4"/>
    <s v="Limburg"/>
    <x v="42"/>
    <x v="247"/>
    <x v="0"/>
    <n v="604"/>
  </r>
  <r>
    <s v="WAHV"/>
    <x v="3"/>
    <s v="Flevoland"/>
    <x v="10"/>
    <x v="201"/>
    <x v="0"/>
    <n v="604"/>
  </r>
  <r>
    <s v="WAHV"/>
    <x v="2"/>
    <s v="Zuid-Holland"/>
    <x v="43"/>
    <x v="175"/>
    <x v="0"/>
    <n v="604"/>
  </r>
  <r>
    <s v="WAHV"/>
    <x v="6"/>
    <s v="Flevoland"/>
    <x v="19"/>
    <x v="77"/>
    <x v="0"/>
    <n v="604"/>
  </r>
  <r>
    <s v="WAHV"/>
    <x v="11"/>
    <s v="Utrecht"/>
    <x v="29"/>
    <x v="225"/>
    <x v="0"/>
    <n v="603"/>
  </r>
  <r>
    <s v="WAHV"/>
    <x v="1"/>
    <s v="Noord-Brabant"/>
    <x v="92"/>
    <x v="196"/>
    <x v="0"/>
    <n v="603"/>
  </r>
  <r>
    <s v="WAHV"/>
    <x v="0"/>
    <s v="Noord-Brabant"/>
    <x v="79"/>
    <x v="198"/>
    <x v="0"/>
    <n v="603"/>
  </r>
  <r>
    <s v="WAHV"/>
    <x v="3"/>
    <s v="Noord-Holland"/>
    <x v="59"/>
    <x v="172"/>
    <x v="0"/>
    <n v="603"/>
  </r>
  <r>
    <s v="WAHV"/>
    <x v="2"/>
    <s v="Utrecht"/>
    <x v="29"/>
    <x v="224"/>
    <x v="0"/>
    <n v="603"/>
  </r>
  <r>
    <s v="WAHV"/>
    <x v="7"/>
    <s v="Utrecht"/>
    <x v="40"/>
    <x v="162"/>
    <x v="0"/>
    <n v="602"/>
  </r>
  <r>
    <s v="WAHV"/>
    <x v="8"/>
    <s v="Gelderland"/>
    <x v="65"/>
    <x v="127"/>
    <x v="0"/>
    <n v="602"/>
  </r>
  <r>
    <s v="WAHV"/>
    <x v="9"/>
    <s v="Groningen"/>
    <x v="60"/>
    <x v="147"/>
    <x v="0"/>
    <n v="602"/>
  </r>
  <r>
    <s v="WAHV"/>
    <x v="10"/>
    <s v="Zuid-Holland"/>
    <x v="2"/>
    <x v="251"/>
    <x v="0"/>
    <n v="602"/>
  </r>
  <r>
    <s v="WAHV"/>
    <x v="5"/>
    <s v="Limburg"/>
    <x v="56"/>
    <x v="161"/>
    <x v="0"/>
    <n v="602"/>
  </r>
  <r>
    <s v="WAHV"/>
    <x v="5"/>
    <s v="Noord-Brabant"/>
    <x v="85"/>
    <x v="154"/>
    <x v="0"/>
    <n v="602"/>
  </r>
  <r>
    <s v="WAHV"/>
    <x v="6"/>
    <s v="Zuid-Holland"/>
    <x v="73"/>
    <x v="252"/>
    <x v="0"/>
    <n v="602"/>
  </r>
  <r>
    <s v="WAHV"/>
    <x v="9"/>
    <s v="Gelderland"/>
    <x v="82"/>
    <x v="151"/>
    <x v="0"/>
    <n v="600"/>
  </r>
  <r>
    <s v="WAHV"/>
    <x v="10"/>
    <s v="Zuid-Holland"/>
    <x v="2"/>
    <x v="228"/>
    <x v="0"/>
    <n v="600"/>
  </r>
  <r>
    <s v="WAHV"/>
    <x v="1"/>
    <s v="Zuid-Holland"/>
    <x v="5"/>
    <x v="253"/>
    <x v="0"/>
    <n v="600"/>
  </r>
  <r>
    <s v="WAHV"/>
    <x v="0"/>
    <s v="Limburg"/>
    <x v="93"/>
    <x v="254"/>
    <x v="0"/>
    <n v="600"/>
  </r>
  <r>
    <s v="WAHV"/>
    <x v="5"/>
    <s v="Utrecht"/>
    <x v="61"/>
    <x v="108"/>
    <x v="0"/>
    <n v="600"/>
  </r>
  <r>
    <s v="WAHV"/>
    <x v="11"/>
    <s v="Zuid-Holland"/>
    <x v="2"/>
    <x v="228"/>
    <x v="0"/>
    <n v="599"/>
  </r>
  <r>
    <s v="WAHV"/>
    <x v="4"/>
    <s v="Noord-Brabant"/>
    <x v="94"/>
    <x v="212"/>
    <x v="0"/>
    <n v="599"/>
  </r>
  <r>
    <s v="WAHV"/>
    <x v="2"/>
    <s v="Gelderland"/>
    <x v="82"/>
    <x v="151"/>
    <x v="0"/>
    <n v="599"/>
  </r>
  <r>
    <s v="WAHV"/>
    <x v="2"/>
    <s v="Noord-Holland"/>
    <x v="74"/>
    <x v="134"/>
    <x v="0"/>
    <n v="599"/>
  </r>
  <r>
    <s v="WAHV"/>
    <x v="7"/>
    <s v="Noord-Brabant"/>
    <x v="28"/>
    <x v="158"/>
    <x v="0"/>
    <n v="598"/>
  </r>
  <r>
    <s v="WAHV"/>
    <x v="7"/>
    <s v="Noord-Holland"/>
    <x v="67"/>
    <x v="118"/>
    <x v="0"/>
    <n v="598"/>
  </r>
  <r>
    <s v="WAHV"/>
    <x v="8"/>
    <s v="Gelderland"/>
    <x v="34"/>
    <x v="187"/>
    <x v="0"/>
    <n v="598"/>
  </r>
  <r>
    <s v="WAHV"/>
    <x v="2"/>
    <s v="Noord-Holland"/>
    <x v="78"/>
    <x v="141"/>
    <x v="0"/>
    <n v="598"/>
  </r>
  <r>
    <s v="WAHV"/>
    <x v="4"/>
    <s v="Flevoland"/>
    <x v="41"/>
    <x v="255"/>
    <x v="0"/>
    <n v="597"/>
  </r>
  <r>
    <s v="WAHV"/>
    <x v="9"/>
    <s v="Zuid-Holland"/>
    <x v="43"/>
    <x v="248"/>
    <x v="0"/>
    <n v="596"/>
  </r>
  <r>
    <s v="WAHV"/>
    <x v="11"/>
    <s v="Drenthe"/>
    <x v="76"/>
    <x v="136"/>
    <x v="0"/>
    <n v="596"/>
  </r>
  <r>
    <s v="WAHV"/>
    <x v="4"/>
    <s v="Noord-Holland"/>
    <x v="74"/>
    <x v="134"/>
    <x v="0"/>
    <n v="596"/>
  </r>
  <r>
    <s v="WAHV"/>
    <x v="0"/>
    <s v="Noord-Brabant"/>
    <x v="14"/>
    <x v="256"/>
    <x v="0"/>
    <n v="596"/>
  </r>
  <r>
    <s v="WAHV"/>
    <x v="3"/>
    <s v="Zeeland"/>
    <x v="99"/>
    <x v="229"/>
    <x v="0"/>
    <n v="596"/>
  </r>
  <r>
    <s v="WAHV"/>
    <x v="6"/>
    <s v="Noord-Holland"/>
    <x v="78"/>
    <x v="141"/>
    <x v="0"/>
    <n v="596"/>
  </r>
  <r>
    <s v="WAHV"/>
    <x v="6"/>
    <s v="Zuid-Holland"/>
    <x v="49"/>
    <x v="176"/>
    <x v="0"/>
    <n v="595"/>
  </r>
  <r>
    <s v="WAHV"/>
    <x v="5"/>
    <s v="Zuid-Holland"/>
    <x v="5"/>
    <x v="199"/>
    <x v="0"/>
    <n v="594"/>
  </r>
  <r>
    <s v="WAHV"/>
    <x v="6"/>
    <s v="Limburg"/>
    <x v="56"/>
    <x v="161"/>
    <x v="0"/>
    <n v="592"/>
  </r>
  <r>
    <s v="WAHV"/>
    <x v="7"/>
    <s v="Gelderland"/>
    <x v="65"/>
    <x v="145"/>
    <x v="0"/>
    <n v="591"/>
  </r>
  <r>
    <s v="WAHV"/>
    <x v="8"/>
    <s v="Noord-Holland"/>
    <x v="67"/>
    <x v="188"/>
    <x v="0"/>
    <n v="591"/>
  </r>
  <r>
    <s v="WAHV"/>
    <x v="8"/>
    <s v="Zuid-Holland"/>
    <x v="5"/>
    <x v="199"/>
    <x v="0"/>
    <n v="591"/>
  </r>
  <r>
    <s v="WAHV"/>
    <x v="0"/>
    <s v="Noord-Brabant"/>
    <x v="92"/>
    <x v="196"/>
    <x v="0"/>
    <n v="591"/>
  </r>
  <r>
    <s v="WAHV"/>
    <x v="3"/>
    <s v="Zuid-Holland"/>
    <x v="49"/>
    <x v="231"/>
    <x v="0"/>
    <n v="591"/>
  </r>
  <r>
    <s v="WAHV"/>
    <x v="1"/>
    <s v="Flevoland"/>
    <x v="10"/>
    <x v="201"/>
    <x v="0"/>
    <n v="590"/>
  </r>
  <r>
    <s v="WAHV"/>
    <x v="3"/>
    <s v="Zuid-Holland"/>
    <x v="98"/>
    <x v="226"/>
    <x v="0"/>
    <n v="590"/>
  </r>
  <r>
    <s v="WAHV"/>
    <x v="3"/>
    <s v="Noord-Brabant"/>
    <x v="14"/>
    <x v="237"/>
    <x v="0"/>
    <n v="589"/>
  </r>
  <r>
    <s v="WAHV"/>
    <x v="6"/>
    <s v="Utrecht"/>
    <x v="61"/>
    <x v="108"/>
    <x v="0"/>
    <n v="589"/>
  </r>
  <r>
    <s v="WAHV"/>
    <x v="10"/>
    <s v="Limburg"/>
    <x v="96"/>
    <x v="217"/>
    <x v="0"/>
    <n v="588"/>
  </r>
  <r>
    <s v="WAHV"/>
    <x v="4"/>
    <s v="Zuid-Holland"/>
    <x v="100"/>
    <x v="234"/>
    <x v="0"/>
    <n v="588"/>
  </r>
  <r>
    <s v="WAHV"/>
    <x v="0"/>
    <s v="Noord-Holland"/>
    <x v="46"/>
    <x v="227"/>
    <x v="0"/>
    <n v="588"/>
  </r>
  <r>
    <s v="WAHV"/>
    <x v="6"/>
    <s v="Utrecht"/>
    <x v="71"/>
    <x v="126"/>
    <x v="0"/>
    <n v="588"/>
  </r>
  <r>
    <s v="WAHV"/>
    <x v="7"/>
    <s v="Zuid-Holland"/>
    <x v="4"/>
    <x v="148"/>
    <x v="0"/>
    <n v="587"/>
  </r>
  <r>
    <s v="WAHV"/>
    <x v="8"/>
    <s v="Zuid-Holland"/>
    <x v="2"/>
    <x v="238"/>
    <x v="0"/>
    <n v="587"/>
  </r>
  <r>
    <s v="WAHV"/>
    <x v="11"/>
    <s v="Flevoland"/>
    <x v="10"/>
    <x v="201"/>
    <x v="0"/>
    <n v="587"/>
  </r>
  <r>
    <s v="WAHV"/>
    <x v="10"/>
    <s v="Flevoland"/>
    <x v="10"/>
    <x v="201"/>
    <x v="0"/>
    <n v="587"/>
  </r>
  <r>
    <s v="WAHV"/>
    <x v="1"/>
    <s v="Zuid-Holland"/>
    <x v="49"/>
    <x v="231"/>
    <x v="0"/>
    <n v="587"/>
  </r>
  <r>
    <s v="WAHV"/>
    <x v="6"/>
    <s v="Gelderland"/>
    <x v="23"/>
    <x v="163"/>
    <x v="0"/>
    <n v="587"/>
  </r>
  <r>
    <s v="WAHV"/>
    <x v="6"/>
    <s v="Noord-Holland"/>
    <x v="8"/>
    <x v="129"/>
    <x v="0"/>
    <n v="587"/>
  </r>
  <r>
    <s v="WAHV"/>
    <x v="8"/>
    <s v="Noord-Holland"/>
    <x v="46"/>
    <x v="170"/>
    <x v="0"/>
    <n v="586"/>
  </r>
  <r>
    <s v="WAHV"/>
    <x v="4"/>
    <s v="Utrecht"/>
    <x v="39"/>
    <x v="59"/>
    <x v="0"/>
    <n v="586"/>
  </r>
  <r>
    <s v="WAHV"/>
    <x v="4"/>
    <s v="Zuid-Holland"/>
    <x v="49"/>
    <x v="155"/>
    <x v="0"/>
    <n v="586"/>
  </r>
  <r>
    <s v="WAHV"/>
    <x v="3"/>
    <s v="Noord-Brabant"/>
    <x v="14"/>
    <x v="219"/>
    <x v="0"/>
    <n v="586"/>
  </r>
  <r>
    <s v="WAHV"/>
    <x v="3"/>
    <s v="Zuid-Holland"/>
    <x v="73"/>
    <x v="190"/>
    <x v="0"/>
    <n v="586"/>
  </r>
  <r>
    <s v="WAHV"/>
    <x v="8"/>
    <s v="Noord-Brabant"/>
    <x v="91"/>
    <x v="195"/>
    <x v="0"/>
    <n v="585"/>
  </r>
  <r>
    <s v="WAHV"/>
    <x v="9"/>
    <s v="Flevoland"/>
    <x v="97"/>
    <x v="222"/>
    <x v="0"/>
    <n v="585"/>
  </r>
  <r>
    <s v="WAHV"/>
    <x v="10"/>
    <s v="Noord-Holland"/>
    <x v="8"/>
    <x v="167"/>
    <x v="0"/>
    <n v="585"/>
  </r>
  <r>
    <s v="WAHV"/>
    <x v="10"/>
    <s v="Zuid-Holland"/>
    <x v="49"/>
    <x v="231"/>
    <x v="0"/>
    <n v="585"/>
  </r>
  <r>
    <s v="WAHV"/>
    <x v="1"/>
    <s v="Zuid-Holland"/>
    <x v="4"/>
    <x v="182"/>
    <x v="0"/>
    <n v="585"/>
  </r>
  <r>
    <s v="WAHV"/>
    <x v="3"/>
    <s v="Limburg"/>
    <x v="56"/>
    <x v="161"/>
    <x v="0"/>
    <n v="585"/>
  </r>
  <r>
    <s v="WAHV"/>
    <x v="3"/>
    <s v="Noord-Holland"/>
    <x v="62"/>
    <x v="109"/>
    <x v="0"/>
    <n v="585"/>
  </r>
  <r>
    <s v="WAHV"/>
    <x v="8"/>
    <s v="Noord-Brabant"/>
    <x v="85"/>
    <x v="154"/>
    <x v="0"/>
    <n v="584"/>
  </r>
  <r>
    <s v="WAHV"/>
    <x v="10"/>
    <s v="Flevoland"/>
    <x v="97"/>
    <x v="222"/>
    <x v="0"/>
    <n v="584"/>
  </r>
  <r>
    <s v="WAHV"/>
    <x v="10"/>
    <s v="Noord-Brabant"/>
    <x v="28"/>
    <x v="245"/>
    <x v="0"/>
    <n v="584"/>
  </r>
  <r>
    <s v="WAHV"/>
    <x v="4"/>
    <s v="Gelderland"/>
    <x v="65"/>
    <x v="257"/>
    <x v="0"/>
    <n v="584"/>
  </r>
  <r>
    <s v="WAHV"/>
    <x v="1"/>
    <s v="Noord-Brabant"/>
    <x v="94"/>
    <x v="233"/>
    <x v="0"/>
    <n v="584"/>
  </r>
  <r>
    <s v="WAHV"/>
    <x v="5"/>
    <s v="Limburg"/>
    <x v="24"/>
    <x v="202"/>
    <x v="0"/>
    <n v="584"/>
  </r>
  <r>
    <s v="WAHV"/>
    <x v="5"/>
    <s v="Zuid-Holland"/>
    <x v="49"/>
    <x v="79"/>
    <x v="0"/>
    <n v="584"/>
  </r>
  <r>
    <s v="WAHV"/>
    <x v="11"/>
    <s v="Zuid-Holland"/>
    <x v="4"/>
    <x v="168"/>
    <x v="0"/>
    <n v="583"/>
  </r>
  <r>
    <s v="WAHV"/>
    <x v="2"/>
    <s v="Groningen"/>
    <x v="60"/>
    <x v="105"/>
    <x v="0"/>
    <n v="583"/>
  </r>
  <r>
    <s v="WAHV"/>
    <x v="11"/>
    <s v="Gelderland"/>
    <x v="34"/>
    <x v="187"/>
    <x v="0"/>
    <n v="582"/>
  </r>
  <r>
    <s v="WAHV"/>
    <x v="4"/>
    <s v="Noord-Brabant"/>
    <x v="14"/>
    <x v="256"/>
    <x v="0"/>
    <n v="582"/>
  </r>
  <r>
    <s v="WAHV"/>
    <x v="5"/>
    <s v="Noord-Brabant"/>
    <x v="91"/>
    <x v="200"/>
    <x v="0"/>
    <n v="582"/>
  </r>
  <r>
    <s v="WAHV"/>
    <x v="2"/>
    <s v="Noord-Holland"/>
    <x v="59"/>
    <x v="104"/>
    <x v="0"/>
    <n v="582"/>
  </r>
  <r>
    <s v="WAHV"/>
    <x v="9"/>
    <s v="Noord-Brabant"/>
    <x v="91"/>
    <x v="195"/>
    <x v="0"/>
    <n v="580"/>
  </r>
  <r>
    <s v="WAHV"/>
    <x v="11"/>
    <s v="Noord-Holland"/>
    <x v="59"/>
    <x v="172"/>
    <x v="0"/>
    <n v="580"/>
  </r>
  <r>
    <s v="WAHV"/>
    <x v="1"/>
    <s v="Zuid-Holland"/>
    <x v="43"/>
    <x v="248"/>
    <x v="0"/>
    <n v="580"/>
  </r>
  <r>
    <s v="WAHV"/>
    <x v="7"/>
    <s v="Overijssel"/>
    <x v="36"/>
    <x v="193"/>
    <x v="0"/>
    <n v="579"/>
  </r>
  <r>
    <s v="WAHV"/>
    <x v="11"/>
    <s v="Noord-Brabant"/>
    <x v="14"/>
    <x v="219"/>
    <x v="0"/>
    <n v="579"/>
  </r>
  <r>
    <s v="WAHV"/>
    <x v="10"/>
    <s v="Utrecht"/>
    <x v="39"/>
    <x v="241"/>
    <x v="0"/>
    <n v="579"/>
  </r>
  <r>
    <s v="WAHV"/>
    <x v="3"/>
    <s v="Noord-Brabant"/>
    <x v="85"/>
    <x v="246"/>
    <x v="0"/>
    <n v="578"/>
  </r>
  <r>
    <s v="WAHV"/>
    <x v="5"/>
    <s v="Groningen"/>
    <x v="11"/>
    <x v="165"/>
    <x v="0"/>
    <n v="578"/>
  </r>
  <r>
    <s v="WAHV"/>
    <x v="9"/>
    <s v="Zuid-Holland"/>
    <x v="2"/>
    <x v="232"/>
    <x v="0"/>
    <n v="577"/>
  </r>
  <r>
    <s v="WAHV"/>
    <x v="4"/>
    <s v="Zuid-Holland"/>
    <x v="103"/>
    <x v="258"/>
    <x v="0"/>
    <n v="577"/>
  </r>
  <r>
    <s v="WAHV"/>
    <x v="0"/>
    <s v="Zuid-Holland"/>
    <x v="2"/>
    <x v="232"/>
    <x v="0"/>
    <n v="577"/>
  </r>
  <r>
    <s v="WAHV"/>
    <x v="1"/>
    <s v="Overijssel"/>
    <x v="54"/>
    <x v="218"/>
    <x v="0"/>
    <n v="576"/>
  </r>
  <r>
    <s v="WAHV"/>
    <x v="8"/>
    <s v="Overijssel"/>
    <x v="36"/>
    <x v="193"/>
    <x v="0"/>
    <n v="575"/>
  </r>
  <r>
    <s v="WAHV"/>
    <x v="7"/>
    <s v="Zeeland"/>
    <x v="99"/>
    <x v="259"/>
    <x v="0"/>
    <n v="573"/>
  </r>
  <r>
    <s v="WAHV"/>
    <x v="1"/>
    <s v="Zuid-Holland"/>
    <x v="4"/>
    <x v="243"/>
    <x v="0"/>
    <n v="573"/>
  </r>
  <r>
    <s v="WAHV"/>
    <x v="3"/>
    <s v="Noord-Brabant"/>
    <x v="91"/>
    <x v="195"/>
    <x v="0"/>
    <n v="573"/>
  </r>
  <r>
    <s v="WAHV"/>
    <x v="7"/>
    <s v="Noord-Holland"/>
    <x v="46"/>
    <x v="170"/>
    <x v="0"/>
    <n v="572"/>
  </r>
  <r>
    <s v="WAHV"/>
    <x v="8"/>
    <s v="Zuid-Holland"/>
    <x v="15"/>
    <x v="93"/>
    <x v="0"/>
    <n v="572"/>
  </r>
  <r>
    <s v="WAHV"/>
    <x v="3"/>
    <s v="Limburg"/>
    <x v="93"/>
    <x v="197"/>
    <x v="0"/>
    <n v="572"/>
  </r>
  <r>
    <s v="WAHV"/>
    <x v="6"/>
    <s v="Zuid-Holland"/>
    <x v="100"/>
    <x v="234"/>
    <x v="0"/>
    <n v="572"/>
  </r>
  <r>
    <s v="WAHV"/>
    <x v="9"/>
    <s v="Noord-Brabant"/>
    <x v="28"/>
    <x v="158"/>
    <x v="0"/>
    <n v="571"/>
  </r>
  <r>
    <s v="WAHV"/>
    <x v="2"/>
    <s v="Utrecht"/>
    <x v="39"/>
    <x v="241"/>
    <x v="0"/>
    <n v="571"/>
  </r>
  <r>
    <s v="WAHV"/>
    <x v="6"/>
    <s v="Limburg"/>
    <x v="51"/>
    <x v="82"/>
    <x v="0"/>
    <n v="571"/>
  </r>
  <r>
    <s v="WAHV"/>
    <x v="9"/>
    <s v="Zuid-Holland"/>
    <x v="5"/>
    <x v="240"/>
    <x v="0"/>
    <n v="570"/>
  </r>
  <r>
    <s v="WAHV"/>
    <x v="1"/>
    <s v="Flevoland"/>
    <x v="41"/>
    <x v="255"/>
    <x v="0"/>
    <n v="570"/>
  </r>
  <r>
    <s v="WAHV"/>
    <x v="2"/>
    <s v="Gelderland"/>
    <x v="0"/>
    <x v="184"/>
    <x v="0"/>
    <n v="570"/>
  </r>
  <r>
    <s v="WAHV"/>
    <x v="7"/>
    <s v="Drenthe"/>
    <x v="81"/>
    <x v="149"/>
    <x v="0"/>
    <n v="569"/>
  </r>
  <r>
    <s v="WAHV"/>
    <x v="8"/>
    <s v="Drenthe"/>
    <x v="81"/>
    <x v="149"/>
    <x v="0"/>
    <n v="569"/>
  </r>
  <r>
    <s v="WAHV"/>
    <x v="0"/>
    <s v="Groningen"/>
    <x v="11"/>
    <x v="260"/>
    <x v="1"/>
    <n v="569"/>
  </r>
  <r>
    <s v="WAHV"/>
    <x v="3"/>
    <s v="Flevoland"/>
    <x v="10"/>
    <x v="261"/>
    <x v="0"/>
    <n v="569"/>
  </r>
  <r>
    <s v="WAHV"/>
    <x v="2"/>
    <s v="Limburg"/>
    <x v="56"/>
    <x v="161"/>
    <x v="0"/>
    <n v="569"/>
  </r>
  <r>
    <s v="WAHV"/>
    <x v="6"/>
    <s v="Drenthe"/>
    <x v="81"/>
    <x v="149"/>
    <x v="0"/>
    <n v="569"/>
  </r>
  <r>
    <s v="WAHV"/>
    <x v="7"/>
    <s v="Zuid-Holland"/>
    <x v="15"/>
    <x v="93"/>
    <x v="0"/>
    <n v="568"/>
  </r>
  <r>
    <s v="WAHV"/>
    <x v="9"/>
    <s v="Noord-Holland"/>
    <x v="59"/>
    <x v="172"/>
    <x v="0"/>
    <n v="567"/>
  </r>
  <r>
    <s v="WAHV"/>
    <x v="4"/>
    <s v="Zuid-Holland"/>
    <x v="2"/>
    <x v="251"/>
    <x v="0"/>
    <n v="566"/>
  </r>
  <r>
    <s v="WAHV"/>
    <x v="1"/>
    <s v="Utrecht"/>
    <x v="29"/>
    <x v="225"/>
    <x v="0"/>
    <n v="566"/>
  </r>
  <r>
    <s v="WAHV"/>
    <x v="3"/>
    <s v="Zuid-Holland"/>
    <x v="100"/>
    <x v="234"/>
    <x v="0"/>
    <n v="566"/>
  </r>
  <r>
    <s v="WAHV"/>
    <x v="7"/>
    <s v="Zuid-Holland"/>
    <x v="73"/>
    <x v="262"/>
    <x v="0"/>
    <n v="565"/>
  </r>
  <r>
    <s v="WAHV"/>
    <x v="4"/>
    <s v="Noord-Brabant"/>
    <x v="3"/>
    <x v="207"/>
    <x v="0"/>
    <n v="565"/>
  </r>
  <r>
    <s v="WAHV"/>
    <x v="9"/>
    <s v="Noord-Brabant"/>
    <x v="28"/>
    <x v="117"/>
    <x v="0"/>
    <n v="564"/>
  </r>
  <r>
    <s v="WAHV"/>
    <x v="11"/>
    <s v="Gelderland"/>
    <x v="65"/>
    <x v="113"/>
    <x v="0"/>
    <n v="564"/>
  </r>
  <r>
    <s v="WAHV"/>
    <x v="11"/>
    <s v="Zuid-Holland"/>
    <x v="95"/>
    <x v="216"/>
    <x v="0"/>
    <n v="564"/>
  </r>
  <r>
    <s v="WAHV"/>
    <x v="4"/>
    <s v="Friesland"/>
    <x v="104"/>
    <x v="263"/>
    <x v="0"/>
    <n v="564"/>
  </r>
  <r>
    <s v="WAHV"/>
    <x v="4"/>
    <s v="Zuid-Holland"/>
    <x v="2"/>
    <x v="235"/>
    <x v="0"/>
    <n v="564"/>
  </r>
  <r>
    <s v="WAHV"/>
    <x v="1"/>
    <s v="Groningen"/>
    <x v="11"/>
    <x v="223"/>
    <x v="0"/>
    <n v="564"/>
  </r>
  <r>
    <s v="WAHV"/>
    <x v="0"/>
    <s v="Zeeland"/>
    <x v="99"/>
    <x v="229"/>
    <x v="0"/>
    <n v="564"/>
  </r>
  <r>
    <s v="WAHV"/>
    <x v="2"/>
    <s v="Noord-Brabant"/>
    <x v="14"/>
    <x v="219"/>
    <x v="0"/>
    <n v="564"/>
  </r>
  <r>
    <s v="WAHV"/>
    <x v="11"/>
    <s v="Limburg"/>
    <x v="56"/>
    <x v="214"/>
    <x v="0"/>
    <n v="563"/>
  </r>
  <r>
    <s v="WAHV"/>
    <x v="11"/>
    <s v="Noord-Holland"/>
    <x v="78"/>
    <x v="244"/>
    <x v="0"/>
    <n v="563"/>
  </r>
  <r>
    <s v="WAHV"/>
    <x v="4"/>
    <s v="Noord-Brabant"/>
    <x v="14"/>
    <x v="264"/>
    <x v="0"/>
    <n v="563"/>
  </r>
  <r>
    <s v="WAHV"/>
    <x v="0"/>
    <s v="Gelderland"/>
    <x v="0"/>
    <x v="265"/>
    <x v="0"/>
    <n v="563"/>
  </r>
  <r>
    <s v="WAHV"/>
    <x v="3"/>
    <s v="Zuid-Holland"/>
    <x v="43"/>
    <x v="248"/>
    <x v="0"/>
    <n v="563"/>
  </r>
  <r>
    <s v="WAHV"/>
    <x v="6"/>
    <s v="Noord-Brabant"/>
    <x v="91"/>
    <x v="200"/>
    <x v="0"/>
    <n v="563"/>
  </r>
  <r>
    <s v="WAHV"/>
    <x v="9"/>
    <s v="Zuid-Holland"/>
    <x v="90"/>
    <x v="192"/>
    <x v="0"/>
    <n v="562"/>
  </r>
  <r>
    <s v="WAHV"/>
    <x v="5"/>
    <s v="Utrecht"/>
    <x v="61"/>
    <x v="137"/>
    <x v="0"/>
    <n v="562"/>
  </r>
  <r>
    <s v="WAHV"/>
    <x v="11"/>
    <s v="Noord-Brabant"/>
    <x v="94"/>
    <x v="212"/>
    <x v="0"/>
    <n v="561"/>
  </r>
  <r>
    <s v="WAHV"/>
    <x v="10"/>
    <s v="Limburg"/>
    <x v="69"/>
    <x v="121"/>
    <x v="0"/>
    <n v="561"/>
  </r>
  <r>
    <s v="WAHV"/>
    <x v="5"/>
    <s v="Gelderland"/>
    <x v="34"/>
    <x v="187"/>
    <x v="0"/>
    <n v="561"/>
  </r>
  <r>
    <s v="WAHV"/>
    <x v="2"/>
    <s v="Utrecht"/>
    <x v="39"/>
    <x v="173"/>
    <x v="0"/>
    <n v="561"/>
  </r>
  <r>
    <s v="WAHV"/>
    <x v="7"/>
    <s v="Limburg"/>
    <x v="69"/>
    <x v="121"/>
    <x v="0"/>
    <n v="560"/>
  </r>
  <r>
    <s v="WAHV"/>
    <x v="10"/>
    <s v="Noord-Brabant"/>
    <x v="14"/>
    <x v="264"/>
    <x v="0"/>
    <n v="560"/>
  </r>
  <r>
    <s v="WAHV"/>
    <x v="1"/>
    <s v="Limburg"/>
    <x v="56"/>
    <x v="194"/>
    <x v="0"/>
    <n v="560"/>
  </r>
  <r>
    <s v="WAHV"/>
    <x v="0"/>
    <s v="Zuid-Holland"/>
    <x v="100"/>
    <x v="234"/>
    <x v="0"/>
    <n v="560"/>
  </r>
  <r>
    <s v="WAHV"/>
    <x v="6"/>
    <s v="Noord-Holland"/>
    <x v="74"/>
    <x v="134"/>
    <x v="0"/>
    <n v="560"/>
  </r>
  <r>
    <s v="WAHV"/>
    <x v="11"/>
    <s v="Gelderland"/>
    <x v="82"/>
    <x v="164"/>
    <x v="0"/>
    <n v="559"/>
  </r>
  <r>
    <s v="WAHV"/>
    <x v="1"/>
    <s v="Noord-Brabant"/>
    <x v="91"/>
    <x v="242"/>
    <x v="0"/>
    <n v="559"/>
  </r>
  <r>
    <s v="WAHV"/>
    <x v="1"/>
    <s v="Zuid-Holland"/>
    <x v="49"/>
    <x v="150"/>
    <x v="0"/>
    <n v="559"/>
  </r>
  <r>
    <s v="WAHV"/>
    <x v="6"/>
    <s v="Noord-Holland"/>
    <x v="8"/>
    <x v="95"/>
    <x v="0"/>
    <n v="559"/>
  </r>
  <r>
    <s v="WAHV"/>
    <x v="8"/>
    <s v="Gelderland"/>
    <x v="0"/>
    <x v="184"/>
    <x v="0"/>
    <n v="558"/>
  </r>
  <r>
    <s v="WAHV"/>
    <x v="8"/>
    <s v="Gelderland"/>
    <x v="65"/>
    <x v="113"/>
    <x v="0"/>
    <n v="558"/>
  </r>
  <r>
    <s v="WAHV"/>
    <x v="0"/>
    <s v="Zuid-Holland"/>
    <x v="38"/>
    <x v="181"/>
    <x v="0"/>
    <n v="558"/>
  </r>
  <r>
    <s v="WAHV"/>
    <x v="5"/>
    <s v="Zuid-Holland"/>
    <x v="90"/>
    <x v="192"/>
    <x v="0"/>
    <n v="558"/>
  </r>
  <r>
    <s v="WAHV"/>
    <x v="8"/>
    <s v="Zuid-Holland"/>
    <x v="16"/>
    <x v="115"/>
    <x v="0"/>
    <n v="557"/>
  </r>
  <r>
    <s v="WAHV"/>
    <x v="11"/>
    <s v="Zuid-Holland"/>
    <x v="5"/>
    <x v="215"/>
    <x v="0"/>
    <n v="556"/>
  </r>
  <r>
    <s v="WAHV"/>
    <x v="7"/>
    <s v="Overijssel"/>
    <x v="86"/>
    <x v="157"/>
    <x v="0"/>
    <n v="555"/>
  </r>
  <r>
    <s v="WAHV"/>
    <x v="10"/>
    <s v="Gelderland"/>
    <x v="0"/>
    <x v="265"/>
    <x v="0"/>
    <n v="555"/>
  </r>
  <r>
    <s v="WAHV"/>
    <x v="4"/>
    <s v="Zuid-Holland"/>
    <x v="43"/>
    <x v="248"/>
    <x v="0"/>
    <n v="555"/>
  </r>
  <r>
    <s v="WAHV"/>
    <x v="4"/>
    <s v="Zuid-Holland"/>
    <x v="105"/>
    <x v="266"/>
    <x v="0"/>
    <n v="555"/>
  </r>
  <r>
    <s v="WAHV"/>
    <x v="7"/>
    <s v="Zuid-Holland"/>
    <x v="2"/>
    <x v="232"/>
    <x v="0"/>
    <n v="554"/>
  </r>
  <r>
    <s v="WAHV"/>
    <x v="8"/>
    <s v="Groningen"/>
    <x v="60"/>
    <x v="147"/>
    <x v="0"/>
    <n v="554"/>
  </r>
  <r>
    <s v="WAHV"/>
    <x v="1"/>
    <s v="Noord-Brabant"/>
    <x v="14"/>
    <x v="267"/>
    <x v="0"/>
    <n v="554"/>
  </r>
  <r>
    <s v="WAHV"/>
    <x v="3"/>
    <s v="Groningen"/>
    <x v="60"/>
    <x v="147"/>
    <x v="0"/>
    <n v="554"/>
  </r>
  <r>
    <s v="WAHV"/>
    <x v="2"/>
    <s v="Utrecht"/>
    <x v="6"/>
    <x v="96"/>
    <x v="0"/>
    <n v="554"/>
  </r>
  <r>
    <s v="WAHV"/>
    <x v="8"/>
    <s v="Limburg"/>
    <x v="56"/>
    <x v="194"/>
    <x v="0"/>
    <n v="553"/>
  </r>
  <r>
    <s v="WAHV"/>
    <x v="9"/>
    <s v="Noord-Brabant"/>
    <x v="14"/>
    <x v="267"/>
    <x v="0"/>
    <n v="553"/>
  </r>
  <r>
    <s v="WAHV"/>
    <x v="10"/>
    <s v="Limburg"/>
    <x v="56"/>
    <x v="214"/>
    <x v="0"/>
    <n v="553"/>
  </r>
  <r>
    <s v="WAHV"/>
    <x v="4"/>
    <s v="Noord-Brabant"/>
    <x v="14"/>
    <x v="267"/>
    <x v="0"/>
    <n v="553"/>
  </r>
  <r>
    <s v="WAHV"/>
    <x v="1"/>
    <s v="Noord-Brabant"/>
    <x v="3"/>
    <x v="268"/>
    <x v="0"/>
    <n v="553"/>
  </r>
  <r>
    <s v="WAHV"/>
    <x v="6"/>
    <s v="Utrecht"/>
    <x v="29"/>
    <x v="225"/>
    <x v="0"/>
    <n v="553"/>
  </r>
  <r>
    <s v="WAHV"/>
    <x v="8"/>
    <s v="Zuid-Holland"/>
    <x v="2"/>
    <x v="228"/>
    <x v="0"/>
    <n v="552"/>
  </r>
  <r>
    <s v="WAHV"/>
    <x v="8"/>
    <s v="Zuid-Holland"/>
    <x v="73"/>
    <x v="190"/>
    <x v="0"/>
    <n v="552"/>
  </r>
  <r>
    <s v="WAHV"/>
    <x v="9"/>
    <s v="Zuid-Holland"/>
    <x v="49"/>
    <x v="208"/>
    <x v="0"/>
    <n v="552"/>
  </r>
  <r>
    <s v="WAHV"/>
    <x v="5"/>
    <s v="Noord-Holland"/>
    <x v="59"/>
    <x v="104"/>
    <x v="0"/>
    <n v="552"/>
  </r>
  <r>
    <s v="WAHV"/>
    <x v="2"/>
    <s v="Zuid-Holland"/>
    <x v="90"/>
    <x v="192"/>
    <x v="0"/>
    <n v="552"/>
  </r>
  <r>
    <s v="WAHV"/>
    <x v="7"/>
    <s v="Zuid-Holland"/>
    <x v="2"/>
    <x v="238"/>
    <x v="0"/>
    <n v="551"/>
  </r>
  <r>
    <s v="WAHV"/>
    <x v="11"/>
    <s v="Zuid-Holland"/>
    <x v="2"/>
    <x v="232"/>
    <x v="0"/>
    <n v="551"/>
  </r>
  <r>
    <s v="WAHV"/>
    <x v="7"/>
    <s v="Utrecht"/>
    <x v="29"/>
    <x v="225"/>
    <x v="0"/>
    <n v="550"/>
  </r>
  <r>
    <s v="WAHV"/>
    <x v="9"/>
    <s v="Flevoland"/>
    <x v="10"/>
    <x v="261"/>
    <x v="0"/>
    <n v="550"/>
  </r>
  <r>
    <s v="WAHV"/>
    <x v="0"/>
    <s v="Zuid-Holland"/>
    <x v="2"/>
    <x v="228"/>
    <x v="0"/>
    <n v="550"/>
  </r>
  <r>
    <s v="WAHV"/>
    <x v="2"/>
    <s v="Zuid-Holland"/>
    <x v="49"/>
    <x v="155"/>
    <x v="0"/>
    <n v="550"/>
  </r>
  <r>
    <s v="WAHV"/>
    <x v="6"/>
    <s v="Noord-Holland"/>
    <x v="67"/>
    <x v="188"/>
    <x v="0"/>
    <n v="550"/>
  </r>
  <r>
    <s v="WAHV"/>
    <x v="10"/>
    <s v="Limburg"/>
    <x v="56"/>
    <x v="204"/>
    <x v="0"/>
    <n v="549"/>
  </r>
  <r>
    <s v="WAHV"/>
    <x v="10"/>
    <s v="Zuid-Holland"/>
    <x v="4"/>
    <x v="221"/>
    <x v="0"/>
    <n v="549"/>
  </r>
  <r>
    <s v="WAHV"/>
    <x v="6"/>
    <s v="Overijssel"/>
    <x v="84"/>
    <x v="153"/>
    <x v="0"/>
    <n v="549"/>
  </r>
  <r>
    <s v="WAHV"/>
    <x v="11"/>
    <s v="Zuid-Holland"/>
    <x v="43"/>
    <x v="248"/>
    <x v="0"/>
    <n v="548"/>
  </r>
  <r>
    <s v="WAHV"/>
    <x v="3"/>
    <s v="Groningen"/>
    <x v="72"/>
    <x v="211"/>
    <x v="0"/>
    <n v="548"/>
  </r>
  <r>
    <s v="WAHV"/>
    <x v="5"/>
    <s v="Drenthe"/>
    <x v="81"/>
    <x v="149"/>
    <x v="0"/>
    <n v="548"/>
  </r>
  <r>
    <s v="WAHV"/>
    <x v="6"/>
    <s v="Gelderland"/>
    <x v="65"/>
    <x v="112"/>
    <x v="0"/>
    <n v="548"/>
  </r>
  <r>
    <s v="WAHV"/>
    <x v="6"/>
    <s v="Groningen"/>
    <x v="72"/>
    <x v="211"/>
    <x v="0"/>
    <n v="548"/>
  </r>
  <r>
    <s v="WAHV"/>
    <x v="0"/>
    <s v="Limburg"/>
    <x v="56"/>
    <x v="189"/>
    <x v="0"/>
    <n v="547"/>
  </r>
  <r>
    <s v="WAHV"/>
    <x v="7"/>
    <s v="Zuid-Holland"/>
    <x v="73"/>
    <x v="190"/>
    <x v="0"/>
    <n v="546"/>
  </r>
  <r>
    <s v="WAHV"/>
    <x v="10"/>
    <s v="Noord-Brabant"/>
    <x v="94"/>
    <x v="233"/>
    <x v="0"/>
    <n v="546"/>
  </r>
  <r>
    <s v="WAHV"/>
    <x v="0"/>
    <s v="Zuid-Holland"/>
    <x v="49"/>
    <x v="231"/>
    <x v="0"/>
    <n v="546"/>
  </r>
  <r>
    <s v="WAHV"/>
    <x v="9"/>
    <s v="Zeeland"/>
    <x v="99"/>
    <x v="259"/>
    <x v="0"/>
    <n v="545"/>
  </r>
  <r>
    <s v="WAHV"/>
    <x v="4"/>
    <s v="Zuid-Holland"/>
    <x v="49"/>
    <x v="208"/>
    <x v="0"/>
    <n v="545"/>
  </r>
  <r>
    <s v="WAHV"/>
    <x v="1"/>
    <s v="Noord-Brabant"/>
    <x v="85"/>
    <x v="246"/>
    <x v="0"/>
    <n v="545"/>
  </r>
  <r>
    <s v="WAHV"/>
    <x v="0"/>
    <s v="Zeeland"/>
    <x v="99"/>
    <x v="259"/>
    <x v="0"/>
    <n v="545"/>
  </r>
  <r>
    <s v="WAHV"/>
    <x v="10"/>
    <s v="Noord-Holland"/>
    <x v="78"/>
    <x v="244"/>
    <x v="0"/>
    <n v="544"/>
  </r>
  <r>
    <s v="WAHV"/>
    <x v="1"/>
    <s v="Limburg"/>
    <x v="42"/>
    <x v="247"/>
    <x v="0"/>
    <n v="544"/>
  </r>
  <r>
    <s v="WAHV"/>
    <x v="0"/>
    <s v="Noord-Brabant"/>
    <x v="94"/>
    <x v="233"/>
    <x v="0"/>
    <n v="544"/>
  </r>
  <r>
    <s v="WAHV"/>
    <x v="3"/>
    <s v="Flevoland"/>
    <x v="10"/>
    <x v="269"/>
    <x v="0"/>
    <n v="544"/>
  </r>
  <r>
    <s v="WAHV"/>
    <x v="5"/>
    <s v="Overijssel"/>
    <x v="86"/>
    <x v="157"/>
    <x v="0"/>
    <n v="544"/>
  </r>
  <r>
    <s v="WAHV"/>
    <x v="5"/>
    <s v="Zuid-Holland"/>
    <x v="2"/>
    <x v="238"/>
    <x v="0"/>
    <n v="544"/>
  </r>
  <r>
    <s v="WAHV"/>
    <x v="6"/>
    <s v="Noord-Brabant"/>
    <x v="14"/>
    <x v="219"/>
    <x v="0"/>
    <n v="544"/>
  </r>
  <r>
    <s v="WAHV"/>
    <x v="8"/>
    <s v="Zuid-Holland"/>
    <x v="2"/>
    <x v="235"/>
    <x v="0"/>
    <n v="543"/>
  </r>
  <r>
    <s v="WAHV"/>
    <x v="11"/>
    <s v="Zuid-Holland"/>
    <x v="4"/>
    <x v="243"/>
    <x v="0"/>
    <n v="543"/>
  </r>
  <r>
    <s v="WAHV"/>
    <x v="0"/>
    <s v="Noord-Brabant"/>
    <x v="91"/>
    <x v="200"/>
    <x v="0"/>
    <n v="543"/>
  </r>
  <r>
    <s v="WAHV"/>
    <x v="11"/>
    <s v="Noord-Brabant"/>
    <x v="14"/>
    <x v="210"/>
    <x v="0"/>
    <n v="542"/>
  </r>
  <r>
    <s v="WAHV"/>
    <x v="10"/>
    <s v="Limburg"/>
    <x v="56"/>
    <x v="189"/>
    <x v="0"/>
    <n v="542"/>
  </r>
  <r>
    <s v="WAHV"/>
    <x v="1"/>
    <s v="Zeeland"/>
    <x v="99"/>
    <x v="229"/>
    <x v="0"/>
    <n v="542"/>
  </r>
  <r>
    <s v="WAHV"/>
    <x v="2"/>
    <s v="Zuid-Holland"/>
    <x v="2"/>
    <x v="238"/>
    <x v="0"/>
    <n v="542"/>
  </r>
  <r>
    <s v="WAHV"/>
    <x v="8"/>
    <s v="Overijssel"/>
    <x v="86"/>
    <x v="157"/>
    <x v="0"/>
    <n v="541"/>
  </r>
  <r>
    <s v="WAHV"/>
    <x v="1"/>
    <s v="Noord-Brabant"/>
    <x v="91"/>
    <x v="200"/>
    <x v="0"/>
    <n v="541"/>
  </r>
  <r>
    <s v="WAHV"/>
    <x v="1"/>
    <s v="Utrecht"/>
    <x v="39"/>
    <x v="241"/>
    <x v="0"/>
    <n v="541"/>
  </r>
  <r>
    <s v="WAHV"/>
    <x v="3"/>
    <s v="Limburg"/>
    <x v="24"/>
    <x v="202"/>
    <x v="0"/>
    <n v="541"/>
  </r>
  <r>
    <s v="WAHV"/>
    <x v="5"/>
    <s v="Noord-Holland"/>
    <x v="62"/>
    <x v="109"/>
    <x v="0"/>
    <n v="541"/>
  </r>
  <r>
    <s v="WAHV"/>
    <x v="6"/>
    <s v="Noord-Brabant"/>
    <x v="91"/>
    <x v="195"/>
    <x v="0"/>
    <n v="541"/>
  </r>
  <r>
    <s v="WAHV"/>
    <x v="8"/>
    <s v="Flevoland"/>
    <x v="10"/>
    <x v="201"/>
    <x v="0"/>
    <n v="540"/>
  </r>
  <r>
    <s v="WAHV"/>
    <x v="8"/>
    <s v="Noord-Holland"/>
    <x v="46"/>
    <x v="227"/>
    <x v="0"/>
    <n v="540"/>
  </r>
  <r>
    <s v="WAHV"/>
    <x v="10"/>
    <s v="Noord-Brabant"/>
    <x v="14"/>
    <x v="267"/>
    <x v="0"/>
    <n v="540"/>
  </r>
  <r>
    <s v="WAHV"/>
    <x v="1"/>
    <s v="Overijssel"/>
    <x v="54"/>
    <x v="270"/>
    <x v="0"/>
    <n v="540"/>
  </r>
  <r>
    <s v="WAHV"/>
    <x v="7"/>
    <s v="Noord-Brabant"/>
    <x v="3"/>
    <x v="207"/>
    <x v="0"/>
    <n v="539"/>
  </r>
  <r>
    <s v="WAHV"/>
    <x v="11"/>
    <s v="Overijssel"/>
    <x v="54"/>
    <x v="270"/>
    <x v="0"/>
    <n v="539"/>
  </r>
  <r>
    <s v="WAHV"/>
    <x v="11"/>
    <s v="Zuid-Holland"/>
    <x v="4"/>
    <x v="221"/>
    <x v="0"/>
    <n v="539"/>
  </r>
  <r>
    <s v="WAHV"/>
    <x v="0"/>
    <s v="Utrecht"/>
    <x v="29"/>
    <x v="225"/>
    <x v="0"/>
    <n v="539"/>
  </r>
  <r>
    <s v="WAHV"/>
    <x v="5"/>
    <s v="Noord-Holland"/>
    <x v="8"/>
    <x v="167"/>
    <x v="0"/>
    <n v="539"/>
  </r>
  <r>
    <s v="WAHV"/>
    <x v="10"/>
    <s v="Gelderland"/>
    <x v="65"/>
    <x v="113"/>
    <x v="0"/>
    <n v="538"/>
  </r>
  <r>
    <s v="WAHV"/>
    <x v="4"/>
    <s v="Gelderland"/>
    <x v="65"/>
    <x v="271"/>
    <x v="0"/>
    <n v="538"/>
  </r>
  <r>
    <s v="WAHV"/>
    <x v="5"/>
    <s v="Groningen"/>
    <x v="72"/>
    <x v="211"/>
    <x v="0"/>
    <n v="538"/>
  </r>
  <r>
    <s v="WAHV"/>
    <x v="9"/>
    <s v="Zuid-Holland"/>
    <x v="105"/>
    <x v="266"/>
    <x v="0"/>
    <n v="537"/>
  </r>
  <r>
    <s v="WAHV"/>
    <x v="4"/>
    <s v="Flevoland"/>
    <x v="10"/>
    <x v="269"/>
    <x v="0"/>
    <n v="537"/>
  </r>
  <r>
    <s v="WAHV"/>
    <x v="0"/>
    <s v="Zuid-Holland"/>
    <x v="90"/>
    <x v="192"/>
    <x v="0"/>
    <n v="537"/>
  </r>
  <r>
    <s v="WAHV"/>
    <x v="5"/>
    <s v="Drenthe"/>
    <x v="76"/>
    <x v="136"/>
    <x v="0"/>
    <n v="537"/>
  </r>
  <r>
    <s v="WAHV"/>
    <x v="5"/>
    <s v="Noord-Brabant"/>
    <x v="91"/>
    <x v="195"/>
    <x v="0"/>
    <n v="537"/>
  </r>
  <r>
    <s v="WAHV"/>
    <x v="2"/>
    <s v="Noord-Holland"/>
    <x v="78"/>
    <x v="209"/>
    <x v="0"/>
    <n v="537"/>
  </r>
  <r>
    <s v="WAHV"/>
    <x v="2"/>
    <s v="Zuid-Holland"/>
    <x v="49"/>
    <x v="114"/>
    <x v="0"/>
    <n v="537"/>
  </r>
  <r>
    <s v="WAHV"/>
    <x v="6"/>
    <s v="Drenthe"/>
    <x v="27"/>
    <x v="272"/>
    <x v="0"/>
    <n v="537"/>
  </r>
  <r>
    <s v="WAHV"/>
    <x v="6"/>
    <s v="Limburg"/>
    <x v="68"/>
    <x v="273"/>
    <x v="0"/>
    <n v="537"/>
  </r>
  <r>
    <s v="WAHV"/>
    <x v="7"/>
    <s v="Overijssel"/>
    <x v="54"/>
    <x v="218"/>
    <x v="0"/>
    <n v="536"/>
  </r>
  <r>
    <s v="WAHV"/>
    <x v="7"/>
    <s v="Zuid-Holland"/>
    <x v="5"/>
    <x v="199"/>
    <x v="0"/>
    <n v="536"/>
  </r>
  <r>
    <s v="WAHV"/>
    <x v="9"/>
    <s v="Noord-Brabant"/>
    <x v="94"/>
    <x v="274"/>
    <x v="0"/>
    <n v="536"/>
  </r>
  <r>
    <s v="WAHV"/>
    <x v="11"/>
    <s v="Zeeland"/>
    <x v="99"/>
    <x v="259"/>
    <x v="0"/>
    <n v="536"/>
  </r>
  <r>
    <s v="WAHV"/>
    <x v="4"/>
    <s v="Noord-Holland"/>
    <x v="46"/>
    <x v="227"/>
    <x v="0"/>
    <n v="536"/>
  </r>
  <r>
    <s v="WAHV"/>
    <x v="5"/>
    <s v="Noord-Holland"/>
    <x v="67"/>
    <x v="188"/>
    <x v="0"/>
    <n v="536"/>
  </r>
  <r>
    <s v="WAHV"/>
    <x v="5"/>
    <s v="Zuid-Holland"/>
    <x v="48"/>
    <x v="80"/>
    <x v="0"/>
    <n v="536"/>
  </r>
  <r>
    <s v="WAHV"/>
    <x v="6"/>
    <s v="Noord-Holland"/>
    <x v="78"/>
    <x v="209"/>
    <x v="0"/>
    <n v="536"/>
  </r>
  <r>
    <s v="WAHV"/>
    <x v="7"/>
    <s v="Noord-Holland"/>
    <x v="67"/>
    <x v="188"/>
    <x v="0"/>
    <n v="535"/>
  </r>
  <r>
    <s v="WAHV"/>
    <x v="8"/>
    <s v="Zuid-Holland"/>
    <x v="17"/>
    <x v="236"/>
    <x v="0"/>
    <n v="535"/>
  </r>
  <r>
    <s v="WAHV"/>
    <x v="1"/>
    <s v="Zeeland"/>
    <x v="99"/>
    <x v="259"/>
    <x v="0"/>
    <n v="535"/>
  </r>
  <r>
    <s v="WAHV"/>
    <x v="7"/>
    <s v="Groningen"/>
    <x v="72"/>
    <x v="211"/>
    <x v="0"/>
    <n v="534"/>
  </r>
  <r>
    <s v="WAHV"/>
    <x v="0"/>
    <s v="Zuid-Holland"/>
    <x v="4"/>
    <x v="243"/>
    <x v="0"/>
    <n v="534"/>
  </r>
  <r>
    <s v="WAHV"/>
    <x v="3"/>
    <s v="Gelderland"/>
    <x v="0"/>
    <x v="184"/>
    <x v="0"/>
    <n v="534"/>
  </r>
  <r>
    <s v="WAHV"/>
    <x v="5"/>
    <s v="Noord-Holland"/>
    <x v="59"/>
    <x v="172"/>
    <x v="0"/>
    <n v="534"/>
  </r>
  <r>
    <s v="WAHV"/>
    <x v="6"/>
    <s v="Zuid-Holland"/>
    <x v="95"/>
    <x v="216"/>
    <x v="0"/>
    <n v="534"/>
  </r>
  <r>
    <s v="WAHV"/>
    <x v="7"/>
    <s v="Zuid-Holland"/>
    <x v="43"/>
    <x v="175"/>
    <x v="0"/>
    <n v="533"/>
  </r>
  <r>
    <s v="WAHV"/>
    <x v="8"/>
    <s v="Utrecht"/>
    <x v="29"/>
    <x v="225"/>
    <x v="0"/>
    <n v="533"/>
  </r>
  <r>
    <s v="WAHV"/>
    <x v="9"/>
    <s v="Noord-Brabant"/>
    <x v="94"/>
    <x v="212"/>
    <x v="0"/>
    <n v="533"/>
  </r>
  <r>
    <s v="WAHV"/>
    <x v="9"/>
    <s v="Noord-Brabant"/>
    <x v="85"/>
    <x v="246"/>
    <x v="0"/>
    <n v="533"/>
  </r>
  <r>
    <s v="WAHV"/>
    <x v="10"/>
    <s v="Zuid-Holland"/>
    <x v="49"/>
    <x v="106"/>
    <x v="0"/>
    <n v="533"/>
  </r>
  <r>
    <s v="WAHV"/>
    <x v="5"/>
    <s v="Gelderland"/>
    <x v="0"/>
    <x v="184"/>
    <x v="0"/>
    <n v="533"/>
  </r>
  <r>
    <s v="WAHV"/>
    <x v="9"/>
    <s v="Utrecht"/>
    <x v="106"/>
    <x v="275"/>
    <x v="0"/>
    <n v="532"/>
  </r>
  <r>
    <s v="WAHV"/>
    <x v="10"/>
    <s v="Zuid-Holland"/>
    <x v="2"/>
    <x v="232"/>
    <x v="0"/>
    <n v="532"/>
  </r>
  <r>
    <s v="WAHV"/>
    <x v="1"/>
    <s v="Zuid-Holland"/>
    <x v="43"/>
    <x v="276"/>
    <x v="0"/>
    <n v="532"/>
  </r>
  <r>
    <s v="WAHV"/>
    <x v="0"/>
    <s v="Noord-Holland"/>
    <x v="59"/>
    <x v="172"/>
    <x v="0"/>
    <n v="532"/>
  </r>
  <r>
    <s v="WAHV"/>
    <x v="5"/>
    <s v="Noord-Holland"/>
    <x v="78"/>
    <x v="209"/>
    <x v="0"/>
    <n v="532"/>
  </r>
  <r>
    <s v="WAHV"/>
    <x v="5"/>
    <s v="Zuid-Holland"/>
    <x v="49"/>
    <x v="155"/>
    <x v="0"/>
    <n v="532"/>
  </r>
  <r>
    <s v="WAHV"/>
    <x v="2"/>
    <s v="Zuid-Holland"/>
    <x v="95"/>
    <x v="216"/>
    <x v="0"/>
    <n v="532"/>
  </r>
  <r>
    <s v="WAHV"/>
    <x v="2"/>
    <s v="Noord-Holland"/>
    <x v="62"/>
    <x v="186"/>
    <x v="0"/>
    <n v="531"/>
  </r>
  <r>
    <s v="WAHV"/>
    <x v="7"/>
    <s v="Utrecht"/>
    <x v="29"/>
    <x v="224"/>
    <x v="0"/>
    <n v="530"/>
  </r>
  <r>
    <s v="WAHV"/>
    <x v="11"/>
    <s v="Zuid-Holland"/>
    <x v="5"/>
    <x v="240"/>
    <x v="0"/>
    <n v="530"/>
  </r>
  <r>
    <s v="WAHV"/>
    <x v="4"/>
    <s v="Gelderland"/>
    <x v="65"/>
    <x v="230"/>
    <x v="0"/>
    <n v="530"/>
  </r>
  <r>
    <s v="WAHV"/>
    <x v="4"/>
    <s v="Limburg"/>
    <x v="68"/>
    <x v="273"/>
    <x v="0"/>
    <n v="530"/>
  </r>
  <r>
    <s v="WAHV"/>
    <x v="3"/>
    <s v="Zuid-Holland"/>
    <x v="2"/>
    <x v="140"/>
    <x v="0"/>
    <n v="530"/>
  </r>
  <r>
    <s v="WAHV"/>
    <x v="1"/>
    <s v="Utrecht"/>
    <x v="39"/>
    <x v="277"/>
    <x v="0"/>
    <n v="529"/>
  </r>
  <r>
    <s v="WAHV"/>
    <x v="8"/>
    <s v="Drenthe"/>
    <x v="76"/>
    <x v="136"/>
    <x v="0"/>
    <n v="528"/>
  </r>
  <r>
    <s v="WAHV"/>
    <x v="4"/>
    <s v="Zeeland"/>
    <x v="99"/>
    <x v="259"/>
    <x v="0"/>
    <n v="528"/>
  </r>
  <r>
    <s v="WAHV"/>
    <x v="0"/>
    <s v="Utrecht"/>
    <x v="101"/>
    <x v="239"/>
    <x v="0"/>
    <n v="528"/>
  </r>
  <r>
    <s v="WAHV"/>
    <x v="3"/>
    <s v="Groningen"/>
    <x v="11"/>
    <x v="223"/>
    <x v="0"/>
    <n v="528"/>
  </r>
  <r>
    <s v="WAHV"/>
    <x v="2"/>
    <s v="Zuid-Holland"/>
    <x v="2"/>
    <x v="232"/>
    <x v="0"/>
    <n v="528"/>
  </r>
  <r>
    <s v="WAHV"/>
    <x v="6"/>
    <s v="Utrecht"/>
    <x v="87"/>
    <x v="159"/>
    <x v="0"/>
    <n v="528"/>
  </r>
  <r>
    <s v="WAHV"/>
    <x v="6"/>
    <s v="Utrecht"/>
    <x v="106"/>
    <x v="275"/>
    <x v="0"/>
    <n v="528"/>
  </r>
  <r>
    <s v="WAHV"/>
    <x v="7"/>
    <s v="Gelderland"/>
    <x v="0"/>
    <x v="184"/>
    <x v="0"/>
    <n v="527"/>
  </r>
  <r>
    <s v="WAHV"/>
    <x v="8"/>
    <s v="Noord-Brabant"/>
    <x v="94"/>
    <x v="212"/>
    <x v="0"/>
    <n v="527"/>
  </r>
  <r>
    <s v="WAHV"/>
    <x v="1"/>
    <s v="Friesland"/>
    <x v="107"/>
    <x v="278"/>
    <x v="0"/>
    <n v="527"/>
  </r>
  <r>
    <s v="WAHV"/>
    <x v="3"/>
    <s v="Zuid-Holland"/>
    <x v="49"/>
    <x v="208"/>
    <x v="0"/>
    <n v="527"/>
  </r>
  <r>
    <s v="WAHV"/>
    <x v="5"/>
    <s v="Noord-Holland"/>
    <x v="46"/>
    <x v="227"/>
    <x v="0"/>
    <n v="527"/>
  </r>
  <r>
    <s v="WAHV"/>
    <x v="2"/>
    <s v="Drenthe"/>
    <x v="81"/>
    <x v="149"/>
    <x v="0"/>
    <n v="527"/>
  </r>
  <r>
    <s v="WAHV"/>
    <x v="6"/>
    <s v="Utrecht"/>
    <x v="61"/>
    <x v="137"/>
    <x v="0"/>
    <n v="527"/>
  </r>
  <r>
    <s v="WAHV"/>
    <x v="10"/>
    <s v="Noord-Holland"/>
    <x v="62"/>
    <x v="186"/>
    <x v="0"/>
    <n v="526"/>
  </r>
  <r>
    <s v="WAHV"/>
    <x v="6"/>
    <s v="Overijssel"/>
    <x v="54"/>
    <x v="179"/>
    <x v="0"/>
    <n v="526"/>
  </r>
  <r>
    <s v="WAHV"/>
    <x v="7"/>
    <s v="Noord-Brabant"/>
    <x v="91"/>
    <x v="195"/>
    <x v="0"/>
    <n v="525"/>
  </r>
  <r>
    <s v="WAHV"/>
    <x v="8"/>
    <s v="Noord-Holland"/>
    <x v="78"/>
    <x v="244"/>
    <x v="0"/>
    <n v="525"/>
  </r>
  <r>
    <s v="WAHV"/>
    <x v="1"/>
    <s v="Gelderland"/>
    <x v="82"/>
    <x v="279"/>
    <x v="0"/>
    <n v="525"/>
  </r>
  <r>
    <s v="WAHV"/>
    <x v="10"/>
    <s v="Zeeland"/>
    <x v="99"/>
    <x v="259"/>
    <x v="0"/>
    <n v="524"/>
  </r>
  <r>
    <s v="WAHV"/>
    <x v="5"/>
    <s v="Noord-Brabant"/>
    <x v="14"/>
    <x v="219"/>
    <x v="0"/>
    <n v="524"/>
  </r>
  <r>
    <s v="WAHV"/>
    <x v="1"/>
    <s v="Flevoland"/>
    <x v="97"/>
    <x v="250"/>
    <x v="0"/>
    <n v="523"/>
  </r>
  <r>
    <s v="WAHV"/>
    <x v="0"/>
    <s v="Overijssel"/>
    <x v="86"/>
    <x v="157"/>
    <x v="0"/>
    <n v="523"/>
  </r>
  <r>
    <s v="WAHV"/>
    <x v="3"/>
    <s v="Zuid-Holland"/>
    <x v="2"/>
    <x v="232"/>
    <x v="0"/>
    <n v="523"/>
  </r>
  <r>
    <s v="WAHV"/>
    <x v="5"/>
    <s v="Noord-Brabant"/>
    <x v="28"/>
    <x v="158"/>
    <x v="0"/>
    <n v="523"/>
  </r>
  <r>
    <s v="WAHV"/>
    <x v="2"/>
    <s v="Overijssel"/>
    <x v="84"/>
    <x v="153"/>
    <x v="0"/>
    <n v="523"/>
  </r>
  <r>
    <s v="WAHV"/>
    <x v="6"/>
    <s v="Groningen"/>
    <x v="11"/>
    <x v="91"/>
    <x v="0"/>
    <n v="523"/>
  </r>
  <r>
    <s v="WAHV"/>
    <x v="7"/>
    <s v="Gelderland"/>
    <x v="65"/>
    <x v="113"/>
    <x v="0"/>
    <n v="522"/>
  </r>
  <r>
    <s v="WAHV"/>
    <x v="8"/>
    <s v="Noord-Brabant"/>
    <x v="28"/>
    <x v="117"/>
    <x v="0"/>
    <n v="522"/>
  </r>
  <r>
    <s v="WAHV"/>
    <x v="9"/>
    <s v="Zuid-Holland"/>
    <x v="2"/>
    <x v="251"/>
    <x v="0"/>
    <n v="521"/>
  </r>
  <r>
    <s v="WAHV"/>
    <x v="11"/>
    <s v="Noord-Brabant"/>
    <x v="91"/>
    <x v="200"/>
    <x v="0"/>
    <n v="521"/>
  </r>
  <r>
    <s v="WAHV"/>
    <x v="0"/>
    <s v="Gelderland"/>
    <x v="65"/>
    <x v="280"/>
    <x v="0"/>
    <n v="521"/>
  </r>
  <r>
    <s v="WAHV"/>
    <x v="9"/>
    <s v="Limburg"/>
    <x v="56"/>
    <x v="194"/>
    <x v="0"/>
    <n v="520"/>
  </r>
  <r>
    <s v="WAHV"/>
    <x v="5"/>
    <s v="Gelderland"/>
    <x v="23"/>
    <x v="163"/>
    <x v="0"/>
    <n v="520"/>
  </r>
  <r>
    <s v="WAHV"/>
    <x v="6"/>
    <s v="Noord-Brabant"/>
    <x v="14"/>
    <x v="237"/>
    <x v="0"/>
    <n v="520"/>
  </r>
  <r>
    <s v="WAHV"/>
    <x v="7"/>
    <s v="Gelderland"/>
    <x v="34"/>
    <x v="187"/>
    <x v="0"/>
    <n v="519"/>
  </r>
  <r>
    <s v="WAHV"/>
    <x v="1"/>
    <s v="Limburg"/>
    <x v="96"/>
    <x v="217"/>
    <x v="0"/>
    <n v="519"/>
  </r>
  <r>
    <s v="WAHV"/>
    <x v="7"/>
    <s v="Zuid-Holland"/>
    <x v="2"/>
    <x v="228"/>
    <x v="0"/>
    <n v="518"/>
  </r>
  <r>
    <s v="WAHV"/>
    <x v="10"/>
    <s v="Limburg"/>
    <x v="56"/>
    <x v="194"/>
    <x v="0"/>
    <n v="518"/>
  </r>
  <r>
    <s v="WAHV"/>
    <x v="0"/>
    <s v="Limburg"/>
    <x v="56"/>
    <x v="194"/>
    <x v="0"/>
    <n v="518"/>
  </r>
  <r>
    <s v="WAHV"/>
    <x v="0"/>
    <s v="Noord-Brabant"/>
    <x v="14"/>
    <x v="267"/>
    <x v="0"/>
    <n v="518"/>
  </r>
  <r>
    <s v="WAHV"/>
    <x v="7"/>
    <s v="Drenthe"/>
    <x v="76"/>
    <x v="136"/>
    <x v="0"/>
    <n v="517"/>
  </r>
  <r>
    <s v="WAHV"/>
    <x v="8"/>
    <s v="Noord-Brabant"/>
    <x v="94"/>
    <x v="233"/>
    <x v="0"/>
    <n v="517"/>
  </r>
  <r>
    <s v="WAHV"/>
    <x v="4"/>
    <s v="Gelderland"/>
    <x v="82"/>
    <x v="281"/>
    <x v="0"/>
    <n v="517"/>
  </r>
  <r>
    <s v="WAHV"/>
    <x v="1"/>
    <s v="Flevoland"/>
    <x v="10"/>
    <x v="269"/>
    <x v="0"/>
    <n v="517"/>
  </r>
  <r>
    <s v="WAHV"/>
    <x v="3"/>
    <s v="Noord-Brabant"/>
    <x v="94"/>
    <x v="213"/>
    <x v="0"/>
    <n v="517"/>
  </r>
  <r>
    <s v="WAHV"/>
    <x v="3"/>
    <s v="Zuid-Holland"/>
    <x v="2"/>
    <x v="228"/>
    <x v="0"/>
    <n v="517"/>
  </r>
  <r>
    <s v="WAHV"/>
    <x v="7"/>
    <s v="Zuid-Holland"/>
    <x v="5"/>
    <x v="215"/>
    <x v="0"/>
    <n v="516"/>
  </r>
  <r>
    <s v="WAHV"/>
    <x v="0"/>
    <s v="Zuid-Holland"/>
    <x v="5"/>
    <x v="253"/>
    <x v="0"/>
    <n v="516"/>
  </r>
  <r>
    <s v="WAHV"/>
    <x v="6"/>
    <s v="Drenthe"/>
    <x v="76"/>
    <x v="136"/>
    <x v="0"/>
    <n v="516"/>
  </r>
  <r>
    <s v="WAHV"/>
    <x v="8"/>
    <s v="Groningen"/>
    <x v="72"/>
    <x v="211"/>
    <x v="0"/>
    <n v="515"/>
  </r>
  <r>
    <s v="WAHV"/>
    <x v="4"/>
    <s v="Friesland"/>
    <x v="107"/>
    <x v="278"/>
    <x v="0"/>
    <n v="515"/>
  </r>
  <r>
    <s v="WAHV"/>
    <x v="5"/>
    <s v="Utrecht"/>
    <x v="29"/>
    <x v="225"/>
    <x v="0"/>
    <n v="515"/>
  </r>
  <r>
    <s v="WAHV"/>
    <x v="8"/>
    <s v="Limburg"/>
    <x v="56"/>
    <x v="204"/>
    <x v="0"/>
    <n v="514"/>
  </r>
  <r>
    <s v="WAHV"/>
    <x v="11"/>
    <s v="Limburg"/>
    <x v="56"/>
    <x v="189"/>
    <x v="0"/>
    <n v="514"/>
  </r>
  <r>
    <s v="WAHV"/>
    <x v="11"/>
    <s v="Zuid-Holland"/>
    <x v="49"/>
    <x v="208"/>
    <x v="0"/>
    <n v="514"/>
  </r>
  <r>
    <s v="WAHV"/>
    <x v="4"/>
    <s v="Gelderland"/>
    <x v="65"/>
    <x v="280"/>
    <x v="0"/>
    <n v="514"/>
  </r>
  <r>
    <s v="WAHV"/>
    <x v="2"/>
    <s v="Noord-Holland"/>
    <x v="62"/>
    <x v="166"/>
    <x v="0"/>
    <n v="514"/>
  </r>
  <r>
    <s v="WAHV"/>
    <x v="9"/>
    <s v="Noord-Brabant"/>
    <x v="14"/>
    <x v="264"/>
    <x v="0"/>
    <n v="513"/>
  </r>
  <r>
    <s v="WAHV"/>
    <x v="9"/>
    <s v="Zuid-Holland"/>
    <x v="4"/>
    <x v="243"/>
    <x v="0"/>
    <n v="513"/>
  </r>
  <r>
    <s v="WAHV"/>
    <x v="10"/>
    <s v="Zuid-Holland"/>
    <x v="5"/>
    <x v="215"/>
    <x v="0"/>
    <n v="513"/>
  </r>
  <r>
    <s v="WAHV"/>
    <x v="4"/>
    <s v="Noord-Holland"/>
    <x v="78"/>
    <x v="282"/>
    <x v="0"/>
    <n v="513"/>
  </r>
  <r>
    <s v="WAHV"/>
    <x v="4"/>
    <s v="Zuid-Holland"/>
    <x v="105"/>
    <x v="283"/>
    <x v="0"/>
    <n v="513"/>
  </r>
  <r>
    <s v="WAHV"/>
    <x v="7"/>
    <s v="Noord-Brabant"/>
    <x v="28"/>
    <x v="117"/>
    <x v="0"/>
    <n v="512"/>
  </r>
  <r>
    <s v="WAHV"/>
    <x v="8"/>
    <s v="Noord-Brabant"/>
    <x v="91"/>
    <x v="200"/>
    <x v="0"/>
    <n v="512"/>
  </r>
  <r>
    <s v="WAHV"/>
    <x v="9"/>
    <s v="Gelderland"/>
    <x v="0"/>
    <x v="265"/>
    <x v="0"/>
    <n v="512"/>
  </r>
  <r>
    <s v="WAHV"/>
    <x v="4"/>
    <s v="Zuid-Holland"/>
    <x v="5"/>
    <x v="284"/>
    <x v="0"/>
    <n v="512"/>
  </r>
  <r>
    <s v="WAHV"/>
    <x v="8"/>
    <s v="Gelderland"/>
    <x v="82"/>
    <x v="151"/>
    <x v="0"/>
    <n v="511"/>
  </r>
  <r>
    <s v="WAHV"/>
    <x v="1"/>
    <s v="Zuid-Holland"/>
    <x v="73"/>
    <x v="190"/>
    <x v="0"/>
    <n v="511"/>
  </r>
  <r>
    <s v="WAHV"/>
    <x v="0"/>
    <s v="Zuid-Holland"/>
    <x v="2"/>
    <x v="235"/>
    <x v="0"/>
    <n v="510"/>
  </r>
  <r>
    <s v="WAHV"/>
    <x v="10"/>
    <s v="Limburg"/>
    <x v="93"/>
    <x v="197"/>
    <x v="0"/>
    <n v="509"/>
  </r>
  <r>
    <s v="WAHV"/>
    <x v="5"/>
    <s v="Zuid-Holland"/>
    <x v="73"/>
    <x v="190"/>
    <x v="0"/>
    <n v="509"/>
  </r>
  <r>
    <s v="WAHV"/>
    <x v="7"/>
    <s v="Zuid-Holland"/>
    <x v="2"/>
    <x v="86"/>
    <x v="0"/>
    <n v="508"/>
  </r>
  <r>
    <s v="WAHV"/>
    <x v="10"/>
    <s v="Gelderland"/>
    <x v="102"/>
    <x v="249"/>
    <x v="0"/>
    <n v="508"/>
  </r>
  <r>
    <s v="WAHV"/>
    <x v="10"/>
    <s v="Zeeland"/>
    <x v="99"/>
    <x v="229"/>
    <x v="0"/>
    <n v="508"/>
  </r>
  <r>
    <s v="WAHV"/>
    <x v="5"/>
    <s v="Zuid-Holland"/>
    <x v="4"/>
    <x v="168"/>
    <x v="0"/>
    <n v="508"/>
  </r>
  <r>
    <s v="WAHV"/>
    <x v="6"/>
    <s v="Zuid-Holland"/>
    <x v="5"/>
    <x v="240"/>
    <x v="0"/>
    <n v="508"/>
  </r>
  <r>
    <s v="WAHV"/>
    <x v="8"/>
    <s v="Noord-Brabant"/>
    <x v="14"/>
    <x v="210"/>
    <x v="0"/>
    <n v="507"/>
  </r>
  <r>
    <s v="WAHV"/>
    <x v="8"/>
    <s v="Noord-Holland"/>
    <x v="8"/>
    <x v="95"/>
    <x v="0"/>
    <n v="507"/>
  </r>
  <r>
    <s v="WAHV"/>
    <x v="7"/>
    <s v="Zuid-Holland"/>
    <x v="2"/>
    <x v="235"/>
    <x v="0"/>
    <n v="506"/>
  </r>
  <r>
    <s v="WAHV"/>
    <x v="8"/>
    <s v="Zuid-Holland"/>
    <x v="95"/>
    <x v="216"/>
    <x v="0"/>
    <n v="506"/>
  </r>
  <r>
    <s v="WAHV"/>
    <x v="8"/>
    <s v="Zuid-Holland"/>
    <x v="4"/>
    <x v="182"/>
    <x v="0"/>
    <n v="506"/>
  </r>
  <r>
    <s v="WAHV"/>
    <x v="9"/>
    <s v="Gelderland"/>
    <x v="65"/>
    <x v="271"/>
    <x v="0"/>
    <n v="506"/>
  </r>
  <r>
    <s v="WAHV"/>
    <x v="3"/>
    <s v="Zuid-Holland"/>
    <x v="43"/>
    <x v="276"/>
    <x v="0"/>
    <n v="506"/>
  </r>
  <r>
    <s v="WAHV"/>
    <x v="0"/>
    <s v="Zuid-Holland"/>
    <x v="4"/>
    <x v="221"/>
    <x v="0"/>
    <n v="505"/>
  </r>
  <r>
    <s v="WAHV"/>
    <x v="4"/>
    <s v="Zuid-Holland"/>
    <x v="49"/>
    <x v="150"/>
    <x v="0"/>
    <n v="504"/>
  </r>
  <r>
    <s v="WAHV"/>
    <x v="3"/>
    <s v="Limburg"/>
    <x v="42"/>
    <x v="247"/>
    <x v="0"/>
    <n v="504"/>
  </r>
  <r>
    <s v="WAHV"/>
    <x v="0"/>
    <s v="Zuid-Holland"/>
    <x v="35"/>
    <x v="49"/>
    <x v="0"/>
    <n v="503"/>
  </r>
  <r>
    <s v="WAHV"/>
    <x v="3"/>
    <s v="Zuid-Holland"/>
    <x v="5"/>
    <x v="284"/>
    <x v="0"/>
    <n v="503"/>
  </r>
  <r>
    <s v="WAHV"/>
    <x v="8"/>
    <s v="Overijssel"/>
    <x v="54"/>
    <x v="270"/>
    <x v="0"/>
    <n v="502"/>
  </r>
  <r>
    <s v="WAHV"/>
    <x v="10"/>
    <s v="Noord-Brabant"/>
    <x v="14"/>
    <x v="256"/>
    <x v="0"/>
    <n v="502"/>
  </r>
  <r>
    <s v="WAHV"/>
    <x v="4"/>
    <s v="Gelderland"/>
    <x v="82"/>
    <x v="279"/>
    <x v="0"/>
    <n v="501"/>
  </r>
  <r>
    <s v="WAHV"/>
    <x v="6"/>
    <s v="Gelderland"/>
    <x v="82"/>
    <x v="151"/>
    <x v="0"/>
    <n v="501"/>
  </r>
  <r>
    <s v="WAHV"/>
    <x v="9"/>
    <s v="Noord-Brabant"/>
    <x v="26"/>
    <x v="285"/>
    <x v="0"/>
    <n v="500"/>
  </r>
  <r>
    <s v="WAHV"/>
    <x v="5"/>
    <s v="Noord-Brabant"/>
    <x v="14"/>
    <x v="237"/>
    <x v="0"/>
    <n v="500"/>
  </r>
  <r>
    <s v="WAHV"/>
    <x v="2"/>
    <s v="Noord-Holland"/>
    <x v="62"/>
    <x v="109"/>
    <x v="1"/>
    <n v="500"/>
  </r>
  <r>
    <s v="WAHV"/>
    <x v="2"/>
    <s v="Utrecht"/>
    <x v="29"/>
    <x v="225"/>
    <x v="0"/>
    <n v="500"/>
  </r>
  <r>
    <s v="WAHV"/>
    <x v="11"/>
    <s v="Utrecht"/>
    <x v="39"/>
    <x v="241"/>
    <x v="0"/>
    <n v="499"/>
  </r>
  <r>
    <s v="WAHV"/>
    <x v="11"/>
    <s v="Zeeland"/>
    <x v="99"/>
    <x v="229"/>
    <x v="0"/>
    <n v="499"/>
  </r>
  <r>
    <s v="WAHV"/>
    <x v="0"/>
    <s v="Zuid-Holland"/>
    <x v="43"/>
    <x v="276"/>
    <x v="0"/>
    <n v="499"/>
  </r>
  <r>
    <s v="WAHV"/>
    <x v="3"/>
    <s v="Noord-Brabant"/>
    <x v="14"/>
    <x v="267"/>
    <x v="0"/>
    <n v="499"/>
  </r>
  <r>
    <s v="WAHV"/>
    <x v="6"/>
    <s v="Noord-Holland"/>
    <x v="59"/>
    <x v="172"/>
    <x v="0"/>
    <n v="499"/>
  </r>
  <r>
    <s v="WAHV"/>
    <x v="9"/>
    <s v="Zuid-Holland"/>
    <x v="4"/>
    <x v="168"/>
    <x v="0"/>
    <n v="498"/>
  </r>
  <r>
    <s v="WAHV"/>
    <x v="11"/>
    <s v="Gelderland"/>
    <x v="102"/>
    <x v="249"/>
    <x v="0"/>
    <n v="498"/>
  </r>
  <r>
    <s v="WAHV"/>
    <x v="4"/>
    <s v="Noord-Holland"/>
    <x v="78"/>
    <x v="244"/>
    <x v="0"/>
    <n v="498"/>
  </r>
  <r>
    <s v="WAHV"/>
    <x v="4"/>
    <s v="Overijssel"/>
    <x v="54"/>
    <x v="179"/>
    <x v="0"/>
    <n v="498"/>
  </r>
  <r>
    <s v="WAHV"/>
    <x v="0"/>
    <s v="Flevoland"/>
    <x v="19"/>
    <x v="36"/>
    <x v="0"/>
    <n v="498"/>
  </r>
  <r>
    <s v="WAHV"/>
    <x v="6"/>
    <s v="Noord-Holland"/>
    <x v="62"/>
    <x v="109"/>
    <x v="0"/>
    <n v="498"/>
  </r>
  <r>
    <s v="WAHV"/>
    <x v="8"/>
    <s v="Zuid-Holland"/>
    <x v="5"/>
    <x v="215"/>
    <x v="0"/>
    <n v="497"/>
  </r>
  <r>
    <s v="WAHV"/>
    <x v="5"/>
    <s v="Gelderland"/>
    <x v="65"/>
    <x v="171"/>
    <x v="0"/>
    <n v="497"/>
  </r>
  <r>
    <s v="WAHV"/>
    <x v="5"/>
    <s v="Noord-Brabant"/>
    <x v="92"/>
    <x v="196"/>
    <x v="0"/>
    <n v="497"/>
  </r>
  <r>
    <s v="WAHV"/>
    <x v="5"/>
    <s v="Zuid-Holland"/>
    <x v="43"/>
    <x v="248"/>
    <x v="0"/>
    <n v="497"/>
  </r>
  <r>
    <s v="WAHV"/>
    <x v="7"/>
    <s v="Noord-Brabant"/>
    <x v="94"/>
    <x v="213"/>
    <x v="0"/>
    <n v="496"/>
  </r>
  <r>
    <s v="WAHV"/>
    <x v="4"/>
    <s v="Flevoland"/>
    <x v="10"/>
    <x v="261"/>
    <x v="0"/>
    <n v="496"/>
  </r>
  <r>
    <s v="WAHV"/>
    <x v="7"/>
    <s v="Noord-Brabant"/>
    <x v="14"/>
    <x v="210"/>
    <x v="0"/>
    <n v="495"/>
  </r>
  <r>
    <s v="WAHV"/>
    <x v="9"/>
    <s v="Zeeland"/>
    <x v="99"/>
    <x v="229"/>
    <x v="0"/>
    <n v="495"/>
  </r>
  <r>
    <s v="WAHV"/>
    <x v="11"/>
    <s v="Gelderland"/>
    <x v="65"/>
    <x v="230"/>
    <x v="0"/>
    <n v="495"/>
  </r>
  <r>
    <s v="WAHV"/>
    <x v="4"/>
    <s v="Limburg"/>
    <x v="93"/>
    <x v="254"/>
    <x v="0"/>
    <n v="495"/>
  </r>
  <r>
    <s v="WAHV"/>
    <x v="6"/>
    <s v="Gelderland"/>
    <x v="0"/>
    <x v="184"/>
    <x v="0"/>
    <n v="495"/>
  </r>
  <r>
    <s v="WAHV"/>
    <x v="11"/>
    <s v="Zuid-Holland"/>
    <x v="2"/>
    <x v="251"/>
    <x v="0"/>
    <n v="494"/>
  </r>
  <r>
    <s v="WAHV"/>
    <x v="4"/>
    <s v="Utrecht"/>
    <x v="106"/>
    <x v="275"/>
    <x v="0"/>
    <n v="494"/>
  </r>
  <r>
    <s v="WAHV"/>
    <x v="0"/>
    <s v="Gelderland"/>
    <x v="65"/>
    <x v="113"/>
    <x v="0"/>
    <n v="494"/>
  </r>
  <r>
    <s v="WAHV"/>
    <x v="4"/>
    <s v="Noord-Brabant"/>
    <x v="94"/>
    <x v="213"/>
    <x v="0"/>
    <n v="493"/>
  </r>
  <r>
    <s v="WAHV"/>
    <x v="4"/>
    <s v="Noord-Brabant"/>
    <x v="28"/>
    <x v="245"/>
    <x v="0"/>
    <n v="493"/>
  </r>
  <r>
    <s v="WAHV"/>
    <x v="3"/>
    <s v="Zuid-Holland"/>
    <x v="49"/>
    <x v="155"/>
    <x v="0"/>
    <n v="493"/>
  </r>
  <r>
    <s v="WAHV"/>
    <x v="1"/>
    <s v="Flevoland"/>
    <x v="10"/>
    <x v="261"/>
    <x v="0"/>
    <n v="492"/>
  </r>
  <r>
    <s v="WAHV"/>
    <x v="0"/>
    <s v="Flevoland"/>
    <x v="97"/>
    <x v="222"/>
    <x v="0"/>
    <n v="492"/>
  </r>
  <r>
    <s v="WAHV"/>
    <x v="7"/>
    <s v="Noord-Holland"/>
    <x v="46"/>
    <x v="227"/>
    <x v="0"/>
    <n v="490"/>
  </r>
  <r>
    <s v="WAHV"/>
    <x v="7"/>
    <s v="Zuid-Holland"/>
    <x v="95"/>
    <x v="216"/>
    <x v="0"/>
    <n v="490"/>
  </r>
  <r>
    <s v="WAHV"/>
    <x v="2"/>
    <s v="Zuid-Holland"/>
    <x v="49"/>
    <x v="231"/>
    <x v="0"/>
    <n v="490"/>
  </r>
  <r>
    <s v="WAHV"/>
    <x v="6"/>
    <s v="Noord-Brabant"/>
    <x v="3"/>
    <x v="286"/>
    <x v="0"/>
    <n v="490"/>
  </r>
  <r>
    <s v="WAHV"/>
    <x v="7"/>
    <s v="Noord-Brabant"/>
    <x v="14"/>
    <x v="264"/>
    <x v="0"/>
    <n v="489"/>
  </r>
  <r>
    <s v="WAHV"/>
    <x v="8"/>
    <s v="Noord-Brabant"/>
    <x v="26"/>
    <x v="285"/>
    <x v="0"/>
    <n v="489"/>
  </r>
  <r>
    <s v="WAHV"/>
    <x v="6"/>
    <s v="Noord-Brabant"/>
    <x v="14"/>
    <x v="264"/>
    <x v="0"/>
    <n v="489"/>
  </r>
  <r>
    <s v="WAHV"/>
    <x v="6"/>
    <s v="Utrecht"/>
    <x v="39"/>
    <x v="241"/>
    <x v="0"/>
    <n v="489"/>
  </r>
  <r>
    <s v="WAHV"/>
    <x v="10"/>
    <s v="Zuid-Holland"/>
    <x v="105"/>
    <x v="287"/>
    <x v="0"/>
    <n v="488"/>
  </r>
  <r>
    <s v="WAHV"/>
    <x v="4"/>
    <s v="Zuid-Holland"/>
    <x v="49"/>
    <x v="231"/>
    <x v="0"/>
    <n v="488"/>
  </r>
  <r>
    <s v="WAHV"/>
    <x v="1"/>
    <s v="Noord-Brabant"/>
    <x v="14"/>
    <x v="210"/>
    <x v="0"/>
    <n v="488"/>
  </r>
  <r>
    <s v="WAHV"/>
    <x v="3"/>
    <s v="Gelderland"/>
    <x v="23"/>
    <x v="163"/>
    <x v="0"/>
    <n v="488"/>
  </r>
  <r>
    <s v="WAHV"/>
    <x v="9"/>
    <s v="Noord-Brabant"/>
    <x v="79"/>
    <x v="198"/>
    <x v="0"/>
    <n v="487"/>
  </r>
  <r>
    <s v="WAHV"/>
    <x v="9"/>
    <s v="Utrecht"/>
    <x v="101"/>
    <x v="239"/>
    <x v="0"/>
    <n v="487"/>
  </r>
  <r>
    <s v="WAHV"/>
    <x v="10"/>
    <s v="Noord-Brabant"/>
    <x v="85"/>
    <x v="246"/>
    <x v="0"/>
    <n v="487"/>
  </r>
  <r>
    <s v="WAHV"/>
    <x v="4"/>
    <s v="Zuid-Holland"/>
    <x v="43"/>
    <x v="288"/>
    <x v="0"/>
    <n v="487"/>
  </r>
  <r>
    <s v="WAHV"/>
    <x v="0"/>
    <s v="Noord-Brabant"/>
    <x v="91"/>
    <x v="242"/>
    <x v="0"/>
    <n v="487"/>
  </r>
  <r>
    <s v="WAHV"/>
    <x v="3"/>
    <s v="Noord-Brabant"/>
    <x v="28"/>
    <x v="245"/>
    <x v="0"/>
    <n v="487"/>
  </r>
  <r>
    <s v="WAHV"/>
    <x v="2"/>
    <s v="Groningen"/>
    <x v="72"/>
    <x v="211"/>
    <x v="0"/>
    <n v="487"/>
  </r>
  <r>
    <s v="WAHV"/>
    <x v="7"/>
    <s v="Noord-Brabant"/>
    <x v="26"/>
    <x v="285"/>
    <x v="0"/>
    <n v="486"/>
  </r>
  <r>
    <s v="WAHV"/>
    <x v="8"/>
    <s v="Zuid-Holland"/>
    <x v="90"/>
    <x v="192"/>
    <x v="0"/>
    <n v="486"/>
  </r>
  <r>
    <s v="WAHV"/>
    <x v="9"/>
    <s v="Gelderland"/>
    <x v="102"/>
    <x v="249"/>
    <x v="0"/>
    <n v="486"/>
  </r>
  <r>
    <s v="WAHV"/>
    <x v="10"/>
    <s v="Zuid-Holland"/>
    <x v="5"/>
    <x v="289"/>
    <x v="0"/>
    <n v="486"/>
  </r>
  <r>
    <s v="WAHV"/>
    <x v="0"/>
    <s v="Zuid-Holland"/>
    <x v="98"/>
    <x v="226"/>
    <x v="0"/>
    <n v="486"/>
  </r>
  <r>
    <s v="WAHV"/>
    <x v="3"/>
    <s v="Noord-Brabant"/>
    <x v="92"/>
    <x v="196"/>
    <x v="0"/>
    <n v="486"/>
  </r>
  <r>
    <s v="WAHV"/>
    <x v="6"/>
    <s v="Flevoland"/>
    <x v="10"/>
    <x v="102"/>
    <x v="0"/>
    <n v="486"/>
  </r>
  <r>
    <s v="WAHV"/>
    <x v="7"/>
    <s v="Groningen"/>
    <x v="11"/>
    <x v="165"/>
    <x v="0"/>
    <n v="485"/>
  </r>
  <r>
    <s v="WAHV"/>
    <x v="8"/>
    <s v="Flevoland"/>
    <x v="97"/>
    <x v="222"/>
    <x v="0"/>
    <n v="485"/>
  </r>
  <r>
    <s v="WAHV"/>
    <x v="10"/>
    <s v="Noord-Brabant"/>
    <x v="3"/>
    <x v="268"/>
    <x v="0"/>
    <n v="485"/>
  </r>
  <r>
    <s v="WAHV"/>
    <x v="4"/>
    <s v="Zuid-Holland"/>
    <x v="2"/>
    <x v="228"/>
    <x v="0"/>
    <n v="485"/>
  </r>
  <r>
    <s v="WAHV"/>
    <x v="5"/>
    <s v="Limburg"/>
    <x v="93"/>
    <x v="197"/>
    <x v="0"/>
    <n v="485"/>
  </r>
  <r>
    <s v="WAHV"/>
    <x v="2"/>
    <s v="Overijssel"/>
    <x v="80"/>
    <x v="220"/>
    <x v="0"/>
    <n v="485"/>
  </r>
  <r>
    <s v="WAHV"/>
    <x v="6"/>
    <s v="Zuid-Holland"/>
    <x v="5"/>
    <x v="289"/>
    <x v="0"/>
    <n v="485"/>
  </r>
  <r>
    <s v="WAHV"/>
    <x v="0"/>
    <s v="Noord-Brabant"/>
    <x v="94"/>
    <x v="212"/>
    <x v="0"/>
    <n v="484"/>
  </r>
  <r>
    <s v="WAHV"/>
    <x v="3"/>
    <s v="Zuid-Holland"/>
    <x v="105"/>
    <x v="266"/>
    <x v="0"/>
    <n v="484"/>
  </r>
  <r>
    <s v="WAHV"/>
    <x v="2"/>
    <s v="Noord-Brabant"/>
    <x v="92"/>
    <x v="196"/>
    <x v="0"/>
    <n v="484"/>
  </r>
  <r>
    <s v="WAHV"/>
    <x v="2"/>
    <s v="Zuid-Holland"/>
    <x v="49"/>
    <x v="150"/>
    <x v="0"/>
    <n v="484"/>
  </r>
  <r>
    <s v="WAHV"/>
    <x v="1"/>
    <s v="Groningen"/>
    <x v="60"/>
    <x v="105"/>
    <x v="0"/>
    <n v="483"/>
  </r>
  <r>
    <s v="WAHV"/>
    <x v="2"/>
    <s v="Drenthe"/>
    <x v="76"/>
    <x v="136"/>
    <x v="0"/>
    <n v="483"/>
  </r>
  <r>
    <s v="WAHV"/>
    <x v="1"/>
    <s v="Noord-Brabant"/>
    <x v="94"/>
    <x v="212"/>
    <x v="0"/>
    <n v="482"/>
  </r>
  <r>
    <s v="WAHV"/>
    <x v="0"/>
    <s v="Groningen"/>
    <x v="11"/>
    <x v="223"/>
    <x v="0"/>
    <n v="482"/>
  </r>
  <r>
    <s v="WAHV"/>
    <x v="5"/>
    <s v="Zeeland"/>
    <x v="99"/>
    <x v="259"/>
    <x v="0"/>
    <n v="482"/>
  </r>
  <r>
    <s v="WAHV"/>
    <x v="8"/>
    <s v="Zuid-Holland"/>
    <x v="100"/>
    <x v="234"/>
    <x v="0"/>
    <n v="481"/>
  </r>
  <r>
    <s v="WAHV"/>
    <x v="4"/>
    <s v="Drenthe"/>
    <x v="108"/>
    <x v="290"/>
    <x v="0"/>
    <n v="481"/>
  </r>
  <r>
    <s v="WAHV"/>
    <x v="6"/>
    <s v="Limburg"/>
    <x v="24"/>
    <x v="202"/>
    <x v="0"/>
    <n v="481"/>
  </r>
  <r>
    <s v="WAHV"/>
    <x v="8"/>
    <s v="Utrecht"/>
    <x v="87"/>
    <x v="159"/>
    <x v="0"/>
    <n v="479"/>
  </r>
  <r>
    <s v="WAHV"/>
    <x v="1"/>
    <s v="Limburg"/>
    <x v="93"/>
    <x v="254"/>
    <x v="0"/>
    <n v="479"/>
  </r>
  <r>
    <s v="WAHV"/>
    <x v="7"/>
    <s v="Gelderland"/>
    <x v="82"/>
    <x v="151"/>
    <x v="0"/>
    <n v="478"/>
  </r>
  <r>
    <s v="WAHV"/>
    <x v="8"/>
    <s v="Noord-Brabant"/>
    <x v="14"/>
    <x v="264"/>
    <x v="0"/>
    <n v="478"/>
  </r>
  <r>
    <s v="WAHV"/>
    <x v="10"/>
    <s v="Gelderland"/>
    <x v="65"/>
    <x v="271"/>
    <x v="0"/>
    <n v="478"/>
  </r>
  <r>
    <s v="WAHV"/>
    <x v="4"/>
    <s v="Drenthe"/>
    <x v="77"/>
    <x v="291"/>
    <x v="0"/>
    <n v="478"/>
  </r>
  <r>
    <s v="WAHV"/>
    <x v="4"/>
    <s v="Utrecht"/>
    <x v="39"/>
    <x v="277"/>
    <x v="0"/>
    <n v="478"/>
  </r>
  <r>
    <s v="WAHV"/>
    <x v="1"/>
    <s v="Zuid-Holland"/>
    <x v="16"/>
    <x v="206"/>
    <x v="0"/>
    <n v="478"/>
  </r>
  <r>
    <s v="WAHV"/>
    <x v="3"/>
    <s v="Gelderland"/>
    <x v="65"/>
    <x v="171"/>
    <x v="0"/>
    <n v="478"/>
  </r>
  <r>
    <s v="WAHV"/>
    <x v="6"/>
    <s v="Gelderland"/>
    <x v="34"/>
    <x v="187"/>
    <x v="0"/>
    <n v="478"/>
  </r>
  <r>
    <s v="WAHV"/>
    <x v="9"/>
    <s v="Zuid-Holland"/>
    <x v="5"/>
    <x v="289"/>
    <x v="0"/>
    <n v="477"/>
  </r>
  <r>
    <s v="WAHV"/>
    <x v="11"/>
    <s v="Zuid-Holland"/>
    <x v="17"/>
    <x v="236"/>
    <x v="0"/>
    <n v="477"/>
  </r>
  <r>
    <s v="WAHV"/>
    <x v="4"/>
    <s v="Gelderland"/>
    <x v="65"/>
    <x v="171"/>
    <x v="0"/>
    <n v="477"/>
  </r>
  <r>
    <s v="WAHV"/>
    <x v="4"/>
    <s v="Zuid-Holland"/>
    <x v="22"/>
    <x v="292"/>
    <x v="0"/>
    <n v="477"/>
  </r>
  <r>
    <s v="WAHV"/>
    <x v="1"/>
    <s v="Noord-Brabant"/>
    <x v="28"/>
    <x v="293"/>
    <x v="0"/>
    <n v="477"/>
  </r>
  <r>
    <s v="WAHV"/>
    <x v="0"/>
    <s v="Noord-Holland"/>
    <x v="78"/>
    <x v="244"/>
    <x v="0"/>
    <n v="477"/>
  </r>
  <r>
    <s v="WAHV"/>
    <x v="2"/>
    <s v="Zuid-Holland"/>
    <x v="43"/>
    <x v="248"/>
    <x v="0"/>
    <n v="477"/>
  </r>
  <r>
    <s v="WAHV"/>
    <x v="6"/>
    <s v="Noord-Brabant"/>
    <x v="85"/>
    <x v="294"/>
    <x v="0"/>
    <n v="477"/>
  </r>
  <r>
    <s v="WAHV"/>
    <x v="9"/>
    <s v="Noord-Brabant"/>
    <x v="26"/>
    <x v="295"/>
    <x v="0"/>
    <n v="476"/>
  </r>
  <r>
    <s v="WAHV"/>
    <x v="10"/>
    <s v="Zuid-Holland"/>
    <x v="105"/>
    <x v="266"/>
    <x v="0"/>
    <n v="476"/>
  </r>
  <r>
    <s v="WAHV"/>
    <x v="2"/>
    <s v="Noord-Holland"/>
    <x v="8"/>
    <x v="95"/>
    <x v="0"/>
    <n v="476"/>
  </r>
  <r>
    <s v="WAHV"/>
    <x v="9"/>
    <s v="Overijssel"/>
    <x v="54"/>
    <x v="179"/>
    <x v="0"/>
    <n v="475"/>
  </r>
  <r>
    <s v="WAHV"/>
    <x v="0"/>
    <s v="Noord-Brabant"/>
    <x v="3"/>
    <x v="207"/>
    <x v="0"/>
    <n v="475"/>
  </r>
  <r>
    <s v="WAHV"/>
    <x v="3"/>
    <s v="Zuid-Holland"/>
    <x v="4"/>
    <x v="182"/>
    <x v="0"/>
    <n v="475"/>
  </r>
  <r>
    <s v="WAHV"/>
    <x v="2"/>
    <s v="Zuid-Holland"/>
    <x v="100"/>
    <x v="234"/>
    <x v="0"/>
    <n v="475"/>
  </r>
  <r>
    <s v="WAHV"/>
    <x v="4"/>
    <s v="Noord-Brabant"/>
    <x v="94"/>
    <x v="296"/>
    <x v="0"/>
    <n v="474"/>
  </r>
  <r>
    <s v="WAHV"/>
    <x v="4"/>
    <s v="Zuid-Holland"/>
    <x v="5"/>
    <x v="289"/>
    <x v="0"/>
    <n v="474"/>
  </r>
  <r>
    <s v="WAHV"/>
    <x v="1"/>
    <s v="Zuid-Holland"/>
    <x v="43"/>
    <x v="288"/>
    <x v="0"/>
    <n v="474"/>
  </r>
  <r>
    <s v="WAHV"/>
    <x v="0"/>
    <s v="Flevoland"/>
    <x v="10"/>
    <x v="269"/>
    <x v="0"/>
    <n v="474"/>
  </r>
  <r>
    <s v="WAHV"/>
    <x v="3"/>
    <s v="Noord-Brabant"/>
    <x v="94"/>
    <x v="212"/>
    <x v="0"/>
    <n v="474"/>
  </r>
  <r>
    <s v="WAHV"/>
    <x v="3"/>
    <s v="Zeeland"/>
    <x v="99"/>
    <x v="259"/>
    <x v="0"/>
    <n v="474"/>
  </r>
  <r>
    <s v="WAHV"/>
    <x v="5"/>
    <s v="Zuid-Holland"/>
    <x v="100"/>
    <x v="234"/>
    <x v="0"/>
    <n v="474"/>
  </r>
  <r>
    <s v="WAHV"/>
    <x v="9"/>
    <s v="Flevoland"/>
    <x v="10"/>
    <x v="269"/>
    <x v="0"/>
    <n v="473"/>
  </r>
  <r>
    <s v="WAHV"/>
    <x v="10"/>
    <s v="Limburg"/>
    <x v="93"/>
    <x v="254"/>
    <x v="0"/>
    <n v="473"/>
  </r>
  <r>
    <s v="WAHV"/>
    <x v="1"/>
    <s v="Gelderland"/>
    <x v="0"/>
    <x v="265"/>
    <x v="0"/>
    <n v="473"/>
  </r>
  <r>
    <s v="WAHV"/>
    <x v="1"/>
    <s v="Noord-Brabant"/>
    <x v="94"/>
    <x v="213"/>
    <x v="0"/>
    <n v="473"/>
  </r>
  <r>
    <s v="WAHV"/>
    <x v="2"/>
    <s v="Noord-Holland"/>
    <x v="8"/>
    <x v="129"/>
    <x v="0"/>
    <n v="473"/>
  </r>
  <r>
    <s v="WAHV"/>
    <x v="7"/>
    <s v="Noord-Brabant"/>
    <x v="91"/>
    <x v="200"/>
    <x v="0"/>
    <n v="472"/>
  </r>
  <r>
    <s v="WAHV"/>
    <x v="8"/>
    <s v="Limburg"/>
    <x v="56"/>
    <x v="214"/>
    <x v="0"/>
    <n v="472"/>
  </r>
  <r>
    <s v="WAHV"/>
    <x v="8"/>
    <s v="Zuid-Holland"/>
    <x v="49"/>
    <x v="176"/>
    <x v="0"/>
    <n v="472"/>
  </r>
  <r>
    <s v="WAHV"/>
    <x v="0"/>
    <s v="Limburg"/>
    <x v="56"/>
    <x v="204"/>
    <x v="0"/>
    <n v="472"/>
  </r>
  <r>
    <s v="WAHV"/>
    <x v="8"/>
    <s v="Zuid-Holland"/>
    <x v="4"/>
    <x v="221"/>
    <x v="0"/>
    <n v="471"/>
  </r>
  <r>
    <s v="WAHV"/>
    <x v="0"/>
    <s v="Limburg"/>
    <x v="56"/>
    <x v="214"/>
    <x v="0"/>
    <n v="471"/>
  </r>
  <r>
    <s v="WAHV"/>
    <x v="0"/>
    <s v="Limburg"/>
    <x v="24"/>
    <x v="297"/>
    <x v="0"/>
    <n v="471"/>
  </r>
  <r>
    <s v="WAHV"/>
    <x v="7"/>
    <s v="Noord-Holland"/>
    <x v="62"/>
    <x v="186"/>
    <x v="0"/>
    <n v="470"/>
  </r>
  <r>
    <s v="WAHV"/>
    <x v="8"/>
    <s v="Zeeland"/>
    <x v="99"/>
    <x v="259"/>
    <x v="0"/>
    <n v="470"/>
  </r>
  <r>
    <s v="WAHV"/>
    <x v="9"/>
    <s v="Noord-Brabant"/>
    <x v="14"/>
    <x v="256"/>
    <x v="0"/>
    <n v="470"/>
  </r>
  <r>
    <s v="WAHV"/>
    <x v="9"/>
    <s v="Utrecht"/>
    <x v="39"/>
    <x v="241"/>
    <x v="0"/>
    <n v="470"/>
  </r>
  <r>
    <s v="WAHV"/>
    <x v="2"/>
    <s v="Flevoland"/>
    <x v="10"/>
    <x v="201"/>
    <x v="0"/>
    <n v="470"/>
  </r>
  <r>
    <s v="WAHV"/>
    <x v="7"/>
    <s v="Zuid-Holland"/>
    <x v="4"/>
    <x v="182"/>
    <x v="0"/>
    <n v="469"/>
  </r>
  <r>
    <s v="WAHV"/>
    <x v="4"/>
    <s v="Zuid-Holland"/>
    <x v="105"/>
    <x v="287"/>
    <x v="0"/>
    <n v="469"/>
  </r>
  <r>
    <s v="WAHV"/>
    <x v="2"/>
    <s v="Noord-Holland"/>
    <x v="46"/>
    <x v="227"/>
    <x v="0"/>
    <n v="469"/>
  </r>
  <r>
    <s v="WAHV"/>
    <x v="9"/>
    <s v="Gelderland"/>
    <x v="65"/>
    <x v="257"/>
    <x v="0"/>
    <n v="468"/>
  </r>
  <r>
    <s v="WAHV"/>
    <x v="9"/>
    <s v="Limburg"/>
    <x v="56"/>
    <x v="214"/>
    <x v="0"/>
    <n v="468"/>
  </r>
  <r>
    <s v="WAHV"/>
    <x v="11"/>
    <s v="Zuid-Holland"/>
    <x v="43"/>
    <x v="276"/>
    <x v="0"/>
    <n v="468"/>
  </r>
  <r>
    <s v="WAHV"/>
    <x v="10"/>
    <s v="Gelderland"/>
    <x v="65"/>
    <x v="171"/>
    <x v="0"/>
    <n v="468"/>
  </r>
  <r>
    <s v="WAHV"/>
    <x v="4"/>
    <s v="Zuid-Holland"/>
    <x v="100"/>
    <x v="298"/>
    <x v="0"/>
    <n v="468"/>
  </r>
  <r>
    <s v="WAHV"/>
    <x v="0"/>
    <s v="Zuid-Holland"/>
    <x v="49"/>
    <x v="299"/>
    <x v="0"/>
    <n v="468"/>
  </r>
  <r>
    <s v="WAHV"/>
    <x v="5"/>
    <s v="Zuid-Holland"/>
    <x v="105"/>
    <x v="266"/>
    <x v="0"/>
    <n v="468"/>
  </r>
  <r>
    <s v="WAHV"/>
    <x v="9"/>
    <s v="Noord-Brabant"/>
    <x v="28"/>
    <x v="293"/>
    <x v="0"/>
    <n v="467"/>
  </r>
  <r>
    <s v="WAHV"/>
    <x v="4"/>
    <s v="Noord-Brabant"/>
    <x v="26"/>
    <x v="285"/>
    <x v="0"/>
    <n v="467"/>
  </r>
  <r>
    <s v="WAHV"/>
    <x v="7"/>
    <s v="Utrecht"/>
    <x v="106"/>
    <x v="275"/>
    <x v="0"/>
    <n v="466"/>
  </r>
  <r>
    <s v="WAHV"/>
    <x v="4"/>
    <s v="Flevoland"/>
    <x v="10"/>
    <x v="300"/>
    <x v="0"/>
    <n v="466"/>
  </r>
  <r>
    <s v="WAHV"/>
    <x v="0"/>
    <s v="Zuid-Holland"/>
    <x v="5"/>
    <x v="289"/>
    <x v="0"/>
    <n v="466"/>
  </r>
  <r>
    <s v="WAHV"/>
    <x v="2"/>
    <s v="Utrecht"/>
    <x v="87"/>
    <x v="159"/>
    <x v="0"/>
    <n v="466"/>
  </r>
  <r>
    <s v="WAHV"/>
    <x v="7"/>
    <s v="Noord-Brabant"/>
    <x v="94"/>
    <x v="212"/>
    <x v="0"/>
    <n v="465"/>
  </r>
  <r>
    <s v="WAHV"/>
    <x v="9"/>
    <s v="Noord-Brabant"/>
    <x v="14"/>
    <x v="301"/>
    <x v="0"/>
    <n v="465"/>
  </r>
  <r>
    <s v="WAHV"/>
    <x v="9"/>
    <s v="Zuid-Holland"/>
    <x v="109"/>
    <x v="302"/>
    <x v="0"/>
    <n v="465"/>
  </r>
  <r>
    <s v="WAHV"/>
    <x v="11"/>
    <s v="Friesland"/>
    <x v="107"/>
    <x v="278"/>
    <x v="0"/>
    <n v="465"/>
  </r>
  <r>
    <s v="WAHV"/>
    <x v="0"/>
    <s v="Gelderland"/>
    <x v="82"/>
    <x v="279"/>
    <x v="0"/>
    <n v="465"/>
  </r>
  <r>
    <s v="WAHV"/>
    <x v="2"/>
    <s v="Overijssel"/>
    <x v="54"/>
    <x v="270"/>
    <x v="0"/>
    <n v="465"/>
  </r>
  <r>
    <s v="WAHV"/>
    <x v="6"/>
    <s v="Noord-Brabant"/>
    <x v="28"/>
    <x v="34"/>
    <x v="0"/>
    <n v="465"/>
  </r>
  <r>
    <s v="WAHV"/>
    <x v="10"/>
    <s v="Zuid-Holland"/>
    <x v="4"/>
    <x v="243"/>
    <x v="0"/>
    <n v="464"/>
  </r>
  <r>
    <s v="WAHV"/>
    <x v="1"/>
    <s v="Gelderland"/>
    <x v="102"/>
    <x v="303"/>
    <x v="0"/>
    <n v="464"/>
  </r>
  <r>
    <s v="WAHV"/>
    <x v="0"/>
    <s v="Noord-Brabant"/>
    <x v="85"/>
    <x v="246"/>
    <x v="0"/>
    <n v="464"/>
  </r>
  <r>
    <s v="WAHV"/>
    <x v="5"/>
    <s v="Flevoland"/>
    <x v="10"/>
    <x v="201"/>
    <x v="0"/>
    <n v="464"/>
  </r>
  <r>
    <s v="WAHV"/>
    <x v="5"/>
    <s v="Groningen"/>
    <x v="11"/>
    <x v="223"/>
    <x v="0"/>
    <n v="464"/>
  </r>
  <r>
    <s v="WAHV"/>
    <x v="2"/>
    <s v="Noord-Holland"/>
    <x v="89"/>
    <x v="183"/>
    <x v="0"/>
    <n v="464"/>
  </r>
  <r>
    <s v="WAHV"/>
    <x v="9"/>
    <s v="Flevoland"/>
    <x v="97"/>
    <x v="250"/>
    <x v="0"/>
    <n v="463"/>
  </r>
  <r>
    <s v="WAHV"/>
    <x v="11"/>
    <s v="Noord-Brabant"/>
    <x v="85"/>
    <x v="246"/>
    <x v="0"/>
    <n v="463"/>
  </r>
  <r>
    <s v="WAHV"/>
    <x v="5"/>
    <s v="Zuid-Holland"/>
    <x v="98"/>
    <x v="226"/>
    <x v="0"/>
    <n v="463"/>
  </r>
  <r>
    <s v="WAHV"/>
    <x v="2"/>
    <s v="Limburg"/>
    <x v="68"/>
    <x v="273"/>
    <x v="0"/>
    <n v="462"/>
  </r>
  <r>
    <s v="WAHV"/>
    <x v="0"/>
    <s v="Noord-Brabant"/>
    <x v="28"/>
    <x v="245"/>
    <x v="0"/>
    <n v="461"/>
  </r>
  <r>
    <s v="WAHV"/>
    <x v="0"/>
    <s v="Noord-Brabant"/>
    <x v="14"/>
    <x v="304"/>
    <x v="0"/>
    <n v="461"/>
  </r>
  <r>
    <s v="WAHV"/>
    <x v="3"/>
    <s v="Noord-Holland"/>
    <x v="78"/>
    <x v="244"/>
    <x v="0"/>
    <n v="461"/>
  </r>
  <r>
    <s v="WAHV"/>
    <x v="6"/>
    <s v="Overijssel"/>
    <x v="80"/>
    <x v="220"/>
    <x v="0"/>
    <n v="461"/>
  </r>
  <r>
    <s v="WAHV"/>
    <x v="11"/>
    <s v="Flevoland"/>
    <x v="97"/>
    <x v="250"/>
    <x v="0"/>
    <n v="460"/>
  </r>
  <r>
    <s v="WAHV"/>
    <x v="11"/>
    <s v="Noord-Holland"/>
    <x v="89"/>
    <x v="183"/>
    <x v="0"/>
    <n v="460"/>
  </r>
  <r>
    <s v="WAHV"/>
    <x v="3"/>
    <s v="Noord-Brabant"/>
    <x v="91"/>
    <x v="242"/>
    <x v="0"/>
    <n v="460"/>
  </r>
  <r>
    <s v="WAHV"/>
    <x v="5"/>
    <s v="Zuid-Holland"/>
    <x v="49"/>
    <x v="150"/>
    <x v="0"/>
    <n v="460"/>
  </r>
  <r>
    <s v="WAHV"/>
    <x v="2"/>
    <s v="Flevoland"/>
    <x v="10"/>
    <x v="269"/>
    <x v="0"/>
    <n v="460"/>
  </r>
  <r>
    <s v="WAHV"/>
    <x v="6"/>
    <s v="Limburg"/>
    <x v="93"/>
    <x v="197"/>
    <x v="0"/>
    <n v="460"/>
  </r>
  <r>
    <s v="WAHV"/>
    <x v="7"/>
    <s v="Noord-Brabant"/>
    <x v="79"/>
    <x v="198"/>
    <x v="0"/>
    <n v="459"/>
  </r>
  <r>
    <s v="WAHV"/>
    <x v="11"/>
    <s v="Utrecht"/>
    <x v="101"/>
    <x v="239"/>
    <x v="0"/>
    <n v="459"/>
  </r>
  <r>
    <s v="WAHV"/>
    <x v="10"/>
    <s v="Friesland"/>
    <x v="107"/>
    <x v="278"/>
    <x v="0"/>
    <n v="459"/>
  </r>
  <r>
    <s v="WAHV"/>
    <x v="5"/>
    <s v="Noord-Holland"/>
    <x v="62"/>
    <x v="186"/>
    <x v="0"/>
    <n v="459"/>
  </r>
  <r>
    <s v="WAHV"/>
    <x v="9"/>
    <s v="Gelderland"/>
    <x v="110"/>
    <x v="305"/>
    <x v="0"/>
    <n v="458"/>
  </r>
  <r>
    <s v="WAHV"/>
    <x v="11"/>
    <s v="Noord-Brabant"/>
    <x v="79"/>
    <x v="198"/>
    <x v="0"/>
    <n v="458"/>
  </r>
  <r>
    <s v="WAHV"/>
    <x v="0"/>
    <s v="Flevoland"/>
    <x v="10"/>
    <x v="261"/>
    <x v="0"/>
    <n v="458"/>
  </r>
  <r>
    <s v="WAHV"/>
    <x v="6"/>
    <s v="Flevoland"/>
    <x v="10"/>
    <x v="201"/>
    <x v="0"/>
    <n v="458"/>
  </r>
  <r>
    <s v="WAHV"/>
    <x v="8"/>
    <s v="Utrecht"/>
    <x v="39"/>
    <x v="241"/>
    <x v="0"/>
    <n v="457"/>
  </r>
  <r>
    <s v="WAHV"/>
    <x v="9"/>
    <s v="Noord-Holland"/>
    <x v="62"/>
    <x v="306"/>
    <x v="1"/>
    <n v="457"/>
  </r>
  <r>
    <s v="WAHV"/>
    <x v="10"/>
    <s v="Gelderland"/>
    <x v="65"/>
    <x v="280"/>
    <x v="0"/>
    <n v="457"/>
  </r>
  <r>
    <s v="WAHV"/>
    <x v="10"/>
    <s v="Noord-Brabant"/>
    <x v="28"/>
    <x v="307"/>
    <x v="0"/>
    <n v="457"/>
  </r>
  <r>
    <s v="WAHV"/>
    <x v="3"/>
    <s v="Zuid-Holland"/>
    <x v="103"/>
    <x v="258"/>
    <x v="0"/>
    <n v="457"/>
  </r>
  <r>
    <s v="WAHV"/>
    <x v="3"/>
    <s v="Zuid-Holland"/>
    <x v="4"/>
    <x v="243"/>
    <x v="0"/>
    <n v="457"/>
  </r>
  <r>
    <s v="WAHV"/>
    <x v="10"/>
    <s v="Overijssel"/>
    <x v="54"/>
    <x v="270"/>
    <x v="0"/>
    <n v="456"/>
  </r>
  <r>
    <s v="WAHV"/>
    <x v="1"/>
    <s v="Limburg"/>
    <x v="96"/>
    <x v="308"/>
    <x v="0"/>
    <n v="456"/>
  </r>
  <r>
    <s v="WAHV"/>
    <x v="1"/>
    <s v="Noord-Brabant"/>
    <x v="3"/>
    <x v="207"/>
    <x v="0"/>
    <n v="456"/>
  </r>
  <r>
    <s v="WAHV"/>
    <x v="9"/>
    <s v="Limburg"/>
    <x v="68"/>
    <x v="273"/>
    <x v="0"/>
    <n v="455"/>
  </r>
  <r>
    <s v="WAHV"/>
    <x v="9"/>
    <s v="Noord-Brabant"/>
    <x v="14"/>
    <x v="219"/>
    <x v="0"/>
    <n v="455"/>
  </r>
  <r>
    <s v="WAHV"/>
    <x v="9"/>
    <s v="Overijssel"/>
    <x v="54"/>
    <x v="218"/>
    <x v="0"/>
    <n v="455"/>
  </r>
  <r>
    <s v="WAHV"/>
    <x v="5"/>
    <s v="Zuid-Holland"/>
    <x v="2"/>
    <x v="232"/>
    <x v="0"/>
    <n v="455"/>
  </r>
  <r>
    <s v="WAHV"/>
    <x v="11"/>
    <s v="Zuid-Holland"/>
    <x v="105"/>
    <x v="266"/>
    <x v="0"/>
    <n v="454"/>
  </r>
  <r>
    <s v="WAHV"/>
    <x v="10"/>
    <s v="Overijssel"/>
    <x v="54"/>
    <x v="179"/>
    <x v="0"/>
    <n v="454"/>
  </r>
  <r>
    <s v="WAHV"/>
    <x v="3"/>
    <s v="Gelderland"/>
    <x v="102"/>
    <x v="303"/>
    <x v="0"/>
    <n v="454"/>
  </r>
  <r>
    <s v="WAHV"/>
    <x v="3"/>
    <s v="Groningen"/>
    <x v="11"/>
    <x v="165"/>
    <x v="0"/>
    <n v="454"/>
  </r>
  <r>
    <s v="WAHV"/>
    <x v="3"/>
    <s v="Overijssel"/>
    <x v="54"/>
    <x v="218"/>
    <x v="0"/>
    <n v="454"/>
  </r>
  <r>
    <s v="WAHV"/>
    <x v="11"/>
    <s v="Zuid-Holland"/>
    <x v="109"/>
    <x v="302"/>
    <x v="0"/>
    <n v="453"/>
  </r>
  <r>
    <s v="WAHV"/>
    <x v="1"/>
    <s v="Gelderland"/>
    <x v="65"/>
    <x v="271"/>
    <x v="0"/>
    <n v="453"/>
  </r>
  <r>
    <s v="WAHV"/>
    <x v="3"/>
    <s v="Zuid-Holland"/>
    <x v="2"/>
    <x v="235"/>
    <x v="0"/>
    <n v="453"/>
  </r>
  <r>
    <s v="WAHV"/>
    <x v="3"/>
    <s v="Zuid-Holland"/>
    <x v="105"/>
    <x v="287"/>
    <x v="0"/>
    <n v="453"/>
  </r>
  <r>
    <s v="WAHV"/>
    <x v="10"/>
    <s v="Flevoland"/>
    <x v="10"/>
    <x v="261"/>
    <x v="0"/>
    <n v="452"/>
  </r>
  <r>
    <s v="WAHV"/>
    <x v="4"/>
    <s v="Noord-Brabant"/>
    <x v="14"/>
    <x v="301"/>
    <x v="0"/>
    <n v="452"/>
  </r>
  <r>
    <s v="WAHV"/>
    <x v="4"/>
    <s v="Utrecht"/>
    <x v="29"/>
    <x v="224"/>
    <x v="0"/>
    <n v="452"/>
  </r>
  <r>
    <s v="WAHV"/>
    <x v="1"/>
    <s v="Zuid-Holland"/>
    <x v="98"/>
    <x v="226"/>
    <x v="0"/>
    <n v="452"/>
  </r>
  <r>
    <s v="WAHV"/>
    <x v="2"/>
    <s v="Noord-Brabant"/>
    <x v="44"/>
    <x v="65"/>
    <x v="0"/>
    <n v="452"/>
  </r>
  <r>
    <s v="WAHV"/>
    <x v="7"/>
    <s v="Noord-Holland"/>
    <x v="8"/>
    <x v="95"/>
    <x v="0"/>
    <n v="451"/>
  </r>
  <r>
    <s v="WAHV"/>
    <x v="10"/>
    <s v="Zuid-Holland"/>
    <x v="43"/>
    <x v="248"/>
    <x v="0"/>
    <n v="451"/>
  </r>
  <r>
    <s v="WAHV"/>
    <x v="2"/>
    <s v="Zeeland"/>
    <x v="58"/>
    <x v="103"/>
    <x v="0"/>
    <n v="451"/>
  </r>
  <r>
    <s v="WAHV"/>
    <x v="11"/>
    <s v="Gelderland"/>
    <x v="65"/>
    <x v="271"/>
    <x v="0"/>
    <n v="450"/>
  </r>
  <r>
    <s v="WAHV"/>
    <x v="10"/>
    <s v="Limburg"/>
    <x v="96"/>
    <x v="308"/>
    <x v="0"/>
    <n v="450"/>
  </r>
  <r>
    <s v="WAHV"/>
    <x v="7"/>
    <s v="Noord-Holland"/>
    <x v="74"/>
    <x v="134"/>
    <x v="0"/>
    <n v="449"/>
  </r>
  <r>
    <s v="WAHV"/>
    <x v="11"/>
    <s v="Zuid-Holland"/>
    <x v="5"/>
    <x v="289"/>
    <x v="0"/>
    <n v="449"/>
  </r>
  <r>
    <s v="WAHV"/>
    <x v="0"/>
    <s v="Noord-Brabant"/>
    <x v="28"/>
    <x v="293"/>
    <x v="0"/>
    <n v="449"/>
  </r>
  <r>
    <s v="WAHV"/>
    <x v="3"/>
    <s v="Noord-Holland"/>
    <x v="59"/>
    <x v="205"/>
    <x v="0"/>
    <n v="449"/>
  </r>
  <r>
    <s v="WAHV"/>
    <x v="11"/>
    <s v="Utrecht"/>
    <x v="106"/>
    <x v="275"/>
    <x v="0"/>
    <n v="448"/>
  </r>
  <r>
    <s v="WAHV"/>
    <x v="10"/>
    <s v="Gelderland"/>
    <x v="102"/>
    <x v="303"/>
    <x v="0"/>
    <n v="448"/>
  </r>
  <r>
    <s v="WAHV"/>
    <x v="10"/>
    <s v="Noord-Holland"/>
    <x v="62"/>
    <x v="309"/>
    <x v="0"/>
    <n v="448"/>
  </r>
  <r>
    <s v="WAHV"/>
    <x v="0"/>
    <s v="Utrecht"/>
    <x v="39"/>
    <x v="277"/>
    <x v="0"/>
    <n v="448"/>
  </r>
  <r>
    <s v="WAHV"/>
    <x v="3"/>
    <s v="Overijssel"/>
    <x v="54"/>
    <x v="270"/>
    <x v="0"/>
    <n v="448"/>
  </r>
  <r>
    <s v="WAHV"/>
    <x v="3"/>
    <s v="Zuid-Holland"/>
    <x v="31"/>
    <x v="203"/>
    <x v="0"/>
    <n v="448"/>
  </r>
  <r>
    <s v="WAHV"/>
    <x v="6"/>
    <s v="Utrecht"/>
    <x v="40"/>
    <x v="162"/>
    <x v="0"/>
    <n v="448"/>
  </r>
  <r>
    <s v="WAHV"/>
    <x v="8"/>
    <s v="Zuid-Holland"/>
    <x v="2"/>
    <x v="232"/>
    <x v="0"/>
    <n v="447"/>
  </r>
  <r>
    <s v="WAHV"/>
    <x v="8"/>
    <s v="Zuid-Holland"/>
    <x v="43"/>
    <x v="248"/>
    <x v="0"/>
    <n v="447"/>
  </r>
  <r>
    <s v="WAHV"/>
    <x v="9"/>
    <s v="Noord-Holland"/>
    <x v="46"/>
    <x v="310"/>
    <x v="1"/>
    <n v="447"/>
  </r>
  <r>
    <s v="WAHV"/>
    <x v="5"/>
    <s v="Flevoland"/>
    <x v="10"/>
    <x v="269"/>
    <x v="0"/>
    <n v="447"/>
  </r>
  <r>
    <s v="WAHV"/>
    <x v="7"/>
    <s v="Limburg"/>
    <x v="56"/>
    <x v="204"/>
    <x v="0"/>
    <n v="446"/>
  </r>
  <r>
    <s v="WAHV"/>
    <x v="5"/>
    <s v="Noord-Brabant"/>
    <x v="14"/>
    <x v="210"/>
    <x v="0"/>
    <n v="446"/>
  </r>
  <r>
    <s v="WAHV"/>
    <x v="7"/>
    <s v="Noord-Brabant"/>
    <x v="94"/>
    <x v="233"/>
    <x v="0"/>
    <n v="445"/>
  </r>
  <r>
    <s v="WAHV"/>
    <x v="9"/>
    <s v="Limburg"/>
    <x v="96"/>
    <x v="217"/>
    <x v="0"/>
    <n v="445"/>
  </r>
  <r>
    <s v="WAHV"/>
    <x v="9"/>
    <s v="Noord-Holland"/>
    <x v="62"/>
    <x v="109"/>
    <x v="1"/>
    <n v="445"/>
  </r>
  <r>
    <s v="WAHV"/>
    <x v="10"/>
    <s v="Noord-Brabant"/>
    <x v="79"/>
    <x v="198"/>
    <x v="0"/>
    <n v="445"/>
  </r>
  <r>
    <s v="WAHV"/>
    <x v="4"/>
    <s v="Overijssel"/>
    <x v="54"/>
    <x v="270"/>
    <x v="0"/>
    <n v="445"/>
  </r>
  <r>
    <s v="WAHV"/>
    <x v="1"/>
    <s v="Noord-Holland"/>
    <x v="78"/>
    <x v="244"/>
    <x v="0"/>
    <n v="445"/>
  </r>
  <r>
    <s v="WAHV"/>
    <x v="5"/>
    <s v="Noord-Brabant"/>
    <x v="94"/>
    <x v="213"/>
    <x v="0"/>
    <n v="445"/>
  </r>
  <r>
    <s v="WAHV"/>
    <x v="9"/>
    <s v="Gelderland"/>
    <x v="65"/>
    <x v="171"/>
    <x v="0"/>
    <n v="444"/>
  </r>
  <r>
    <s v="WAHV"/>
    <x v="11"/>
    <s v="Overijssel"/>
    <x v="54"/>
    <x v="179"/>
    <x v="0"/>
    <n v="444"/>
  </r>
  <r>
    <s v="WAHV"/>
    <x v="10"/>
    <s v="Zuid-Holland"/>
    <x v="16"/>
    <x v="206"/>
    <x v="0"/>
    <n v="444"/>
  </r>
  <r>
    <s v="WAHV"/>
    <x v="1"/>
    <s v="Zuid-Holland"/>
    <x v="49"/>
    <x v="208"/>
    <x v="0"/>
    <n v="444"/>
  </r>
  <r>
    <s v="WAHV"/>
    <x v="6"/>
    <s v="Overijssel"/>
    <x v="54"/>
    <x v="218"/>
    <x v="0"/>
    <n v="444"/>
  </r>
  <r>
    <s v="WAHV"/>
    <x v="11"/>
    <s v="Zuid-Holland"/>
    <x v="16"/>
    <x v="206"/>
    <x v="0"/>
    <n v="443"/>
  </r>
  <r>
    <s v="WAHV"/>
    <x v="4"/>
    <s v="Gelderland"/>
    <x v="0"/>
    <x v="265"/>
    <x v="0"/>
    <n v="443"/>
  </r>
  <r>
    <s v="WAHV"/>
    <x v="0"/>
    <s v="Zuid-Holland"/>
    <x v="16"/>
    <x v="206"/>
    <x v="0"/>
    <n v="442"/>
  </r>
  <r>
    <s v="WAHV"/>
    <x v="8"/>
    <s v="Noord-Brabant"/>
    <x v="111"/>
    <x v="311"/>
    <x v="0"/>
    <n v="441"/>
  </r>
  <r>
    <s v="WAHV"/>
    <x v="8"/>
    <s v="Noord-Brabant"/>
    <x v="14"/>
    <x v="267"/>
    <x v="0"/>
    <n v="441"/>
  </r>
  <r>
    <s v="WAHV"/>
    <x v="1"/>
    <s v="Zuid-Holland"/>
    <x v="2"/>
    <x v="251"/>
    <x v="0"/>
    <n v="441"/>
  </r>
  <r>
    <s v="WAHV"/>
    <x v="0"/>
    <s v="Limburg"/>
    <x v="96"/>
    <x v="308"/>
    <x v="0"/>
    <n v="441"/>
  </r>
  <r>
    <s v="WAHV"/>
    <x v="0"/>
    <s v="Noord-Brabant"/>
    <x v="14"/>
    <x v="16"/>
    <x v="0"/>
    <n v="441"/>
  </r>
  <r>
    <s v="WAHV"/>
    <x v="0"/>
    <s v="Noord-Holland"/>
    <x v="62"/>
    <x v="109"/>
    <x v="1"/>
    <n v="441"/>
  </r>
  <r>
    <s v="WAHV"/>
    <x v="0"/>
    <s v="Zuid-Holland"/>
    <x v="2"/>
    <x v="251"/>
    <x v="0"/>
    <n v="441"/>
  </r>
  <r>
    <s v="WAHV"/>
    <x v="3"/>
    <s v="Zuid-Holland"/>
    <x v="2"/>
    <x v="312"/>
    <x v="1"/>
    <n v="441"/>
  </r>
  <r>
    <s v="WAHV"/>
    <x v="8"/>
    <s v="Limburg"/>
    <x v="24"/>
    <x v="202"/>
    <x v="0"/>
    <n v="440"/>
  </r>
  <r>
    <s v="WAHV"/>
    <x v="10"/>
    <s v="Zuid-Holland"/>
    <x v="109"/>
    <x v="302"/>
    <x v="0"/>
    <n v="440"/>
  </r>
  <r>
    <s v="WAHV"/>
    <x v="3"/>
    <s v="Noord-Brabant"/>
    <x v="14"/>
    <x v="210"/>
    <x v="0"/>
    <n v="440"/>
  </r>
  <r>
    <s v="WAHV"/>
    <x v="2"/>
    <s v="Noord-Brabant"/>
    <x v="14"/>
    <x v="264"/>
    <x v="0"/>
    <n v="440"/>
  </r>
  <r>
    <s v="WAHV"/>
    <x v="2"/>
    <s v="Noord-Holland"/>
    <x v="59"/>
    <x v="172"/>
    <x v="0"/>
    <n v="440"/>
  </r>
  <r>
    <s v="WAHV"/>
    <x v="9"/>
    <s v="Zuid-Holland"/>
    <x v="49"/>
    <x v="155"/>
    <x v="0"/>
    <n v="439"/>
  </r>
  <r>
    <s v="WAHV"/>
    <x v="3"/>
    <s v="Zuid-Holland"/>
    <x v="105"/>
    <x v="283"/>
    <x v="0"/>
    <n v="439"/>
  </r>
  <r>
    <s v="WAHV"/>
    <x v="6"/>
    <s v="Zeeland"/>
    <x v="99"/>
    <x v="229"/>
    <x v="0"/>
    <n v="439"/>
  </r>
  <r>
    <s v="WAHV"/>
    <x v="6"/>
    <s v="Zuid-Holland"/>
    <x v="4"/>
    <x v="168"/>
    <x v="0"/>
    <n v="439"/>
  </r>
  <r>
    <s v="WAHV"/>
    <x v="7"/>
    <s v="Zuid-Holland"/>
    <x v="100"/>
    <x v="234"/>
    <x v="0"/>
    <n v="438"/>
  </r>
  <r>
    <s v="WAHV"/>
    <x v="8"/>
    <s v="Overijssel"/>
    <x v="54"/>
    <x v="179"/>
    <x v="0"/>
    <n v="438"/>
  </r>
  <r>
    <s v="WAHV"/>
    <x v="8"/>
    <s v="Zuid-Holland"/>
    <x v="105"/>
    <x v="266"/>
    <x v="0"/>
    <n v="438"/>
  </r>
  <r>
    <s v="WAHV"/>
    <x v="11"/>
    <s v="Gelderland"/>
    <x v="1"/>
    <x v="71"/>
    <x v="0"/>
    <n v="438"/>
  </r>
  <r>
    <s v="WAHV"/>
    <x v="10"/>
    <s v="Gelderland"/>
    <x v="82"/>
    <x v="279"/>
    <x v="0"/>
    <n v="438"/>
  </r>
  <r>
    <s v="WAHV"/>
    <x v="10"/>
    <s v="Zuid-Holland"/>
    <x v="98"/>
    <x v="226"/>
    <x v="0"/>
    <n v="438"/>
  </r>
  <r>
    <s v="WAHV"/>
    <x v="10"/>
    <s v="Zuid-Holland"/>
    <x v="22"/>
    <x v="292"/>
    <x v="0"/>
    <n v="438"/>
  </r>
  <r>
    <s v="WAHV"/>
    <x v="2"/>
    <s v="Noord-Brabant"/>
    <x v="14"/>
    <x v="237"/>
    <x v="0"/>
    <n v="438"/>
  </r>
  <r>
    <s v="WAHV"/>
    <x v="2"/>
    <s v="Noord-Holland"/>
    <x v="62"/>
    <x v="309"/>
    <x v="0"/>
    <n v="438"/>
  </r>
  <r>
    <s v="WAHV"/>
    <x v="2"/>
    <s v="Utrecht"/>
    <x v="39"/>
    <x v="128"/>
    <x v="0"/>
    <n v="438"/>
  </r>
  <r>
    <s v="WAHV"/>
    <x v="7"/>
    <s v="Zuid-Holland"/>
    <x v="105"/>
    <x v="266"/>
    <x v="0"/>
    <n v="437"/>
  </r>
  <r>
    <s v="WAHV"/>
    <x v="8"/>
    <s v="Zuid-Holland"/>
    <x v="2"/>
    <x v="251"/>
    <x v="0"/>
    <n v="437"/>
  </r>
  <r>
    <s v="WAHV"/>
    <x v="9"/>
    <s v="Limburg"/>
    <x v="56"/>
    <x v="204"/>
    <x v="0"/>
    <n v="437"/>
  </r>
  <r>
    <s v="WAHV"/>
    <x v="3"/>
    <s v="Gelderland"/>
    <x v="65"/>
    <x v="280"/>
    <x v="0"/>
    <n v="437"/>
  </r>
  <r>
    <s v="WAHV"/>
    <x v="2"/>
    <s v="Noord-Brabant"/>
    <x v="14"/>
    <x v="267"/>
    <x v="0"/>
    <n v="437"/>
  </r>
  <r>
    <s v="WAHV"/>
    <x v="6"/>
    <s v="Flevoland"/>
    <x v="10"/>
    <x v="261"/>
    <x v="0"/>
    <n v="437"/>
  </r>
  <r>
    <s v="WAHV"/>
    <x v="7"/>
    <s v="Noord-Brabant"/>
    <x v="91"/>
    <x v="242"/>
    <x v="0"/>
    <n v="436"/>
  </r>
  <r>
    <s v="WAHV"/>
    <x v="8"/>
    <s v="Limburg"/>
    <x v="56"/>
    <x v="189"/>
    <x v="0"/>
    <n v="436"/>
  </r>
  <r>
    <s v="WAHV"/>
    <x v="8"/>
    <s v="Utrecht"/>
    <x v="106"/>
    <x v="275"/>
    <x v="0"/>
    <n v="436"/>
  </r>
  <r>
    <s v="WAHV"/>
    <x v="4"/>
    <s v="Overijssel"/>
    <x v="54"/>
    <x v="218"/>
    <x v="0"/>
    <n v="436"/>
  </r>
  <r>
    <s v="WAHV"/>
    <x v="9"/>
    <s v="Gelderland"/>
    <x v="65"/>
    <x v="230"/>
    <x v="0"/>
    <n v="435"/>
  </r>
  <r>
    <s v="WAHV"/>
    <x v="4"/>
    <s v="Zuid-Holland"/>
    <x v="43"/>
    <x v="276"/>
    <x v="0"/>
    <n v="435"/>
  </r>
  <r>
    <s v="WAHV"/>
    <x v="5"/>
    <s v="Noord-Brabant"/>
    <x v="14"/>
    <x v="267"/>
    <x v="0"/>
    <n v="435"/>
  </r>
  <r>
    <s v="WAHV"/>
    <x v="9"/>
    <s v="Friesland"/>
    <x v="107"/>
    <x v="278"/>
    <x v="0"/>
    <n v="434"/>
  </r>
  <r>
    <s v="WAHV"/>
    <x v="1"/>
    <s v="Gelderland"/>
    <x v="102"/>
    <x v="249"/>
    <x v="0"/>
    <n v="434"/>
  </r>
  <r>
    <s v="WAHV"/>
    <x v="3"/>
    <s v="Gelderland"/>
    <x v="65"/>
    <x v="271"/>
    <x v="0"/>
    <n v="434"/>
  </r>
  <r>
    <s v="WAHV"/>
    <x v="5"/>
    <s v="Limburg"/>
    <x v="93"/>
    <x v="254"/>
    <x v="0"/>
    <n v="434"/>
  </r>
  <r>
    <s v="WAHV"/>
    <x v="6"/>
    <s v="Noord-Brabant"/>
    <x v="14"/>
    <x v="267"/>
    <x v="0"/>
    <n v="434"/>
  </r>
  <r>
    <s v="WAHV"/>
    <x v="8"/>
    <s v="Noord-Holland"/>
    <x v="62"/>
    <x v="186"/>
    <x v="0"/>
    <n v="433"/>
  </r>
  <r>
    <s v="WAHV"/>
    <x v="8"/>
    <s v="Overijssel"/>
    <x v="54"/>
    <x v="218"/>
    <x v="0"/>
    <n v="433"/>
  </r>
  <r>
    <s v="WAHV"/>
    <x v="9"/>
    <s v="Noord-Brabant"/>
    <x v="28"/>
    <x v="245"/>
    <x v="0"/>
    <n v="433"/>
  </r>
  <r>
    <s v="WAHV"/>
    <x v="9"/>
    <s v="Zuid-Holland"/>
    <x v="43"/>
    <x v="313"/>
    <x v="0"/>
    <n v="433"/>
  </r>
  <r>
    <s v="WAHV"/>
    <x v="4"/>
    <s v="Zuid-Holland"/>
    <x v="5"/>
    <x v="253"/>
    <x v="0"/>
    <n v="433"/>
  </r>
  <r>
    <s v="WAHV"/>
    <x v="3"/>
    <s v="Limburg"/>
    <x v="93"/>
    <x v="254"/>
    <x v="0"/>
    <n v="433"/>
  </r>
  <r>
    <s v="WAHV"/>
    <x v="10"/>
    <s v="Limburg"/>
    <x v="42"/>
    <x v="247"/>
    <x v="0"/>
    <n v="432"/>
  </r>
  <r>
    <s v="WAHV"/>
    <x v="0"/>
    <s v="Noord-Brabant"/>
    <x v="14"/>
    <x v="210"/>
    <x v="0"/>
    <n v="432"/>
  </r>
  <r>
    <s v="WAHV"/>
    <x v="5"/>
    <s v="Zeeland"/>
    <x v="99"/>
    <x v="229"/>
    <x v="0"/>
    <n v="432"/>
  </r>
  <r>
    <s v="WAHV"/>
    <x v="10"/>
    <s v="Utrecht"/>
    <x v="106"/>
    <x v="275"/>
    <x v="0"/>
    <n v="431"/>
  </r>
  <r>
    <s v="WAHV"/>
    <x v="1"/>
    <s v="Zuid-Holland"/>
    <x v="105"/>
    <x v="266"/>
    <x v="0"/>
    <n v="431"/>
  </r>
  <r>
    <s v="WAHV"/>
    <x v="3"/>
    <s v="Gelderland"/>
    <x v="65"/>
    <x v="257"/>
    <x v="0"/>
    <n v="431"/>
  </r>
  <r>
    <s v="WAHV"/>
    <x v="5"/>
    <s v="Overijssel"/>
    <x v="80"/>
    <x v="220"/>
    <x v="0"/>
    <n v="431"/>
  </r>
  <r>
    <s v="WAHV"/>
    <x v="5"/>
    <s v="Zuid-Holland"/>
    <x v="49"/>
    <x v="231"/>
    <x v="0"/>
    <n v="431"/>
  </r>
  <r>
    <s v="WAHV"/>
    <x v="6"/>
    <s v="Zuid-Holland"/>
    <x v="2"/>
    <x v="86"/>
    <x v="0"/>
    <n v="431"/>
  </r>
  <r>
    <s v="WAHV"/>
    <x v="7"/>
    <s v="Noord-Brabant"/>
    <x v="14"/>
    <x v="267"/>
    <x v="0"/>
    <n v="430"/>
  </r>
  <r>
    <s v="WAHV"/>
    <x v="11"/>
    <s v="Zuid-Holland"/>
    <x v="49"/>
    <x v="150"/>
    <x v="0"/>
    <n v="430"/>
  </r>
  <r>
    <s v="WAHV"/>
    <x v="10"/>
    <s v="Noord-Holland"/>
    <x v="78"/>
    <x v="314"/>
    <x v="0"/>
    <n v="430"/>
  </r>
  <r>
    <s v="WAHV"/>
    <x v="6"/>
    <s v="Groningen"/>
    <x v="11"/>
    <x v="223"/>
    <x v="0"/>
    <n v="430"/>
  </r>
  <r>
    <s v="WAHV"/>
    <x v="6"/>
    <s v="Noord-Brabant"/>
    <x v="3"/>
    <x v="207"/>
    <x v="0"/>
    <n v="430"/>
  </r>
  <r>
    <s v="WAHV"/>
    <x v="11"/>
    <s v="Noord-Brabant"/>
    <x v="14"/>
    <x v="264"/>
    <x v="0"/>
    <n v="429"/>
  </r>
  <r>
    <s v="WAHV"/>
    <x v="2"/>
    <s v="Gelderland"/>
    <x v="65"/>
    <x v="171"/>
    <x v="0"/>
    <n v="429"/>
  </r>
  <r>
    <s v="WAHV"/>
    <x v="6"/>
    <s v="Flevoland"/>
    <x v="10"/>
    <x v="269"/>
    <x v="0"/>
    <n v="429"/>
  </r>
  <r>
    <s v="WAHV"/>
    <x v="6"/>
    <s v="Groningen"/>
    <x v="11"/>
    <x v="84"/>
    <x v="0"/>
    <n v="429"/>
  </r>
  <r>
    <s v="WAHV"/>
    <x v="7"/>
    <s v="Utrecht"/>
    <x v="87"/>
    <x v="159"/>
    <x v="0"/>
    <n v="428"/>
  </r>
  <r>
    <s v="WAHV"/>
    <x v="9"/>
    <s v="Drenthe"/>
    <x v="108"/>
    <x v="290"/>
    <x v="0"/>
    <n v="428"/>
  </r>
  <r>
    <s v="WAHV"/>
    <x v="11"/>
    <s v="Flevoland"/>
    <x v="10"/>
    <x v="261"/>
    <x v="0"/>
    <n v="428"/>
  </r>
  <r>
    <s v="WAHV"/>
    <x v="7"/>
    <s v="Noord-Brabant"/>
    <x v="14"/>
    <x v="219"/>
    <x v="0"/>
    <n v="427"/>
  </r>
  <r>
    <s v="WAHV"/>
    <x v="8"/>
    <s v="Overijssel"/>
    <x v="84"/>
    <x v="153"/>
    <x v="0"/>
    <n v="427"/>
  </r>
  <r>
    <s v="WAHV"/>
    <x v="9"/>
    <s v="Zuid-Holland"/>
    <x v="98"/>
    <x v="226"/>
    <x v="0"/>
    <n v="427"/>
  </r>
  <r>
    <s v="WAHV"/>
    <x v="3"/>
    <s v="Gelderland"/>
    <x v="102"/>
    <x v="249"/>
    <x v="0"/>
    <n v="427"/>
  </r>
  <r>
    <s v="WAHV"/>
    <x v="5"/>
    <s v="Noord-Holland"/>
    <x v="78"/>
    <x v="244"/>
    <x v="0"/>
    <n v="427"/>
  </r>
  <r>
    <s v="WAHV"/>
    <x v="6"/>
    <s v="Zeeland"/>
    <x v="58"/>
    <x v="103"/>
    <x v="0"/>
    <n v="427"/>
  </r>
  <r>
    <s v="WAHV"/>
    <x v="6"/>
    <s v="Zuid-Holland"/>
    <x v="105"/>
    <x v="287"/>
    <x v="0"/>
    <n v="427"/>
  </r>
  <r>
    <s v="WAHV"/>
    <x v="7"/>
    <s v="Gelderland"/>
    <x v="65"/>
    <x v="257"/>
    <x v="0"/>
    <n v="426"/>
  </r>
  <r>
    <s v="WAHV"/>
    <x v="4"/>
    <s v="Limburg"/>
    <x v="75"/>
    <x v="315"/>
    <x v="0"/>
    <n v="426"/>
  </r>
  <r>
    <s v="WAHV"/>
    <x v="3"/>
    <s v="Zuid-Holland"/>
    <x v="2"/>
    <x v="251"/>
    <x v="0"/>
    <n v="426"/>
  </r>
  <r>
    <s v="WAHV"/>
    <x v="3"/>
    <s v="Zuid-Holland"/>
    <x v="5"/>
    <x v="289"/>
    <x v="0"/>
    <n v="426"/>
  </r>
  <r>
    <s v="WAHV"/>
    <x v="8"/>
    <s v="Zeeland"/>
    <x v="99"/>
    <x v="229"/>
    <x v="0"/>
    <n v="425"/>
  </r>
  <r>
    <s v="WAHV"/>
    <x v="9"/>
    <s v="Zuid-Holland"/>
    <x v="5"/>
    <x v="253"/>
    <x v="0"/>
    <n v="425"/>
  </r>
  <r>
    <s v="WAHV"/>
    <x v="11"/>
    <s v="Noord-Brabant"/>
    <x v="26"/>
    <x v="285"/>
    <x v="0"/>
    <n v="425"/>
  </r>
  <r>
    <s v="WAHV"/>
    <x v="11"/>
    <s v="Noord-Brabant"/>
    <x v="94"/>
    <x v="274"/>
    <x v="0"/>
    <n v="424"/>
  </r>
  <r>
    <s v="WAHV"/>
    <x v="11"/>
    <s v="Noord-Brabant"/>
    <x v="28"/>
    <x v="293"/>
    <x v="0"/>
    <n v="424"/>
  </r>
  <r>
    <s v="WAHV"/>
    <x v="10"/>
    <s v="Noord-Brabant"/>
    <x v="28"/>
    <x v="293"/>
    <x v="0"/>
    <n v="424"/>
  </r>
  <r>
    <s v="WAHV"/>
    <x v="10"/>
    <s v="Zuid-Holland"/>
    <x v="5"/>
    <x v="284"/>
    <x v="0"/>
    <n v="424"/>
  </r>
  <r>
    <s v="WAHV"/>
    <x v="7"/>
    <s v="Zuid-Holland"/>
    <x v="90"/>
    <x v="192"/>
    <x v="0"/>
    <n v="423"/>
  </r>
  <r>
    <s v="WAHV"/>
    <x v="3"/>
    <s v="Utrecht"/>
    <x v="101"/>
    <x v="239"/>
    <x v="0"/>
    <n v="423"/>
  </r>
  <r>
    <s v="WAHV"/>
    <x v="3"/>
    <s v="Utrecht"/>
    <x v="39"/>
    <x v="241"/>
    <x v="1"/>
    <n v="423"/>
  </r>
  <r>
    <s v="WAHV"/>
    <x v="5"/>
    <s v="Limburg"/>
    <x v="96"/>
    <x v="308"/>
    <x v="0"/>
    <n v="423"/>
  </r>
  <r>
    <s v="WAHV"/>
    <x v="6"/>
    <s v="Zuid-Holland"/>
    <x v="43"/>
    <x v="248"/>
    <x v="0"/>
    <n v="423"/>
  </r>
  <r>
    <s v="WAHV"/>
    <x v="9"/>
    <s v="Gelderland"/>
    <x v="82"/>
    <x v="316"/>
    <x v="0"/>
    <n v="422"/>
  </r>
  <r>
    <s v="WAHV"/>
    <x v="8"/>
    <s v="Noord-Holland"/>
    <x v="74"/>
    <x v="134"/>
    <x v="0"/>
    <n v="421"/>
  </r>
  <r>
    <s v="WAHV"/>
    <x v="10"/>
    <s v="Gelderland"/>
    <x v="65"/>
    <x v="257"/>
    <x v="0"/>
    <n v="421"/>
  </r>
  <r>
    <s v="WAHV"/>
    <x v="10"/>
    <s v="Noord-Brabant"/>
    <x v="14"/>
    <x v="210"/>
    <x v="0"/>
    <n v="421"/>
  </r>
  <r>
    <s v="WAHV"/>
    <x v="10"/>
    <s v="Zuid-Holland"/>
    <x v="105"/>
    <x v="283"/>
    <x v="0"/>
    <n v="421"/>
  </r>
  <r>
    <s v="WAHV"/>
    <x v="1"/>
    <s v="Flevoland"/>
    <x v="97"/>
    <x v="222"/>
    <x v="0"/>
    <n v="421"/>
  </r>
  <r>
    <s v="WAHV"/>
    <x v="0"/>
    <s v="Flevoland"/>
    <x v="10"/>
    <x v="300"/>
    <x v="0"/>
    <n v="421"/>
  </r>
  <r>
    <s v="WAHV"/>
    <x v="3"/>
    <s v="Zuid-Holland"/>
    <x v="5"/>
    <x v="253"/>
    <x v="0"/>
    <n v="421"/>
  </r>
  <r>
    <s v="WAHV"/>
    <x v="7"/>
    <s v="Limburg"/>
    <x v="24"/>
    <x v="202"/>
    <x v="0"/>
    <n v="420"/>
  </r>
  <r>
    <s v="WAHV"/>
    <x v="8"/>
    <s v="Noord-Holland"/>
    <x v="62"/>
    <x v="306"/>
    <x v="1"/>
    <n v="420"/>
  </r>
  <r>
    <s v="WAHV"/>
    <x v="10"/>
    <s v="Zuid-Holland"/>
    <x v="31"/>
    <x v="203"/>
    <x v="0"/>
    <n v="420"/>
  </r>
  <r>
    <s v="WAHV"/>
    <x v="5"/>
    <s v="Utrecht"/>
    <x v="39"/>
    <x v="241"/>
    <x v="0"/>
    <n v="420"/>
  </r>
  <r>
    <s v="WAHV"/>
    <x v="7"/>
    <s v="Zuid-Holland"/>
    <x v="2"/>
    <x v="251"/>
    <x v="0"/>
    <n v="419"/>
  </r>
  <r>
    <s v="WAHV"/>
    <x v="7"/>
    <s v="Zuid-Holland"/>
    <x v="5"/>
    <x v="289"/>
    <x v="0"/>
    <n v="419"/>
  </r>
  <r>
    <s v="WAHV"/>
    <x v="4"/>
    <s v="Limburg"/>
    <x v="68"/>
    <x v="317"/>
    <x v="0"/>
    <n v="419"/>
  </r>
  <r>
    <s v="WAHV"/>
    <x v="4"/>
    <s v="Noord-Brabant"/>
    <x v="111"/>
    <x v="311"/>
    <x v="0"/>
    <n v="419"/>
  </r>
  <r>
    <s v="WAHV"/>
    <x v="2"/>
    <s v="Noord-Holland"/>
    <x v="78"/>
    <x v="244"/>
    <x v="0"/>
    <n v="419"/>
  </r>
  <r>
    <s v="WAHV"/>
    <x v="7"/>
    <s v="Flevoland"/>
    <x v="97"/>
    <x v="222"/>
    <x v="0"/>
    <n v="418"/>
  </r>
  <r>
    <s v="WAHV"/>
    <x v="4"/>
    <s v="Noord-Brabant"/>
    <x v="28"/>
    <x v="293"/>
    <x v="0"/>
    <n v="418"/>
  </r>
  <r>
    <s v="WAHV"/>
    <x v="5"/>
    <s v="Zuid-Holland"/>
    <x v="43"/>
    <x v="276"/>
    <x v="0"/>
    <n v="418"/>
  </r>
  <r>
    <s v="WAHV"/>
    <x v="6"/>
    <s v="Noord-Brabant"/>
    <x v="14"/>
    <x v="210"/>
    <x v="0"/>
    <n v="418"/>
  </r>
  <r>
    <s v="WAHV"/>
    <x v="6"/>
    <s v="Overijssel"/>
    <x v="54"/>
    <x v="270"/>
    <x v="0"/>
    <n v="418"/>
  </r>
  <r>
    <s v="WAHV"/>
    <x v="9"/>
    <s v="Friesland"/>
    <x v="104"/>
    <x v="263"/>
    <x v="0"/>
    <n v="417"/>
  </r>
  <r>
    <s v="WAHV"/>
    <x v="0"/>
    <s v="Limburg"/>
    <x v="68"/>
    <x v="317"/>
    <x v="0"/>
    <n v="417"/>
  </r>
  <r>
    <s v="WAHV"/>
    <x v="3"/>
    <s v="Drenthe"/>
    <x v="108"/>
    <x v="290"/>
    <x v="0"/>
    <n v="417"/>
  </r>
  <r>
    <s v="WAHV"/>
    <x v="2"/>
    <s v="Zuid-Holland"/>
    <x v="49"/>
    <x v="208"/>
    <x v="0"/>
    <n v="417"/>
  </r>
  <r>
    <s v="WAHV"/>
    <x v="8"/>
    <s v="Gelderland"/>
    <x v="102"/>
    <x v="249"/>
    <x v="0"/>
    <n v="416"/>
  </r>
  <r>
    <s v="WAHV"/>
    <x v="11"/>
    <s v="Limburg"/>
    <x v="56"/>
    <x v="194"/>
    <x v="0"/>
    <n v="416"/>
  </r>
  <r>
    <s v="WAHV"/>
    <x v="1"/>
    <s v="Zuid-Holland"/>
    <x v="4"/>
    <x v="221"/>
    <x v="0"/>
    <n v="416"/>
  </r>
  <r>
    <s v="WAHV"/>
    <x v="5"/>
    <s v="Zuid-Holland"/>
    <x v="4"/>
    <x v="243"/>
    <x v="0"/>
    <n v="416"/>
  </r>
  <r>
    <s v="WAHV"/>
    <x v="2"/>
    <s v="Overijssel"/>
    <x v="54"/>
    <x v="218"/>
    <x v="0"/>
    <n v="416"/>
  </r>
  <r>
    <s v="WAHV"/>
    <x v="6"/>
    <s v="Gelderland"/>
    <x v="23"/>
    <x v="107"/>
    <x v="0"/>
    <n v="416"/>
  </r>
  <r>
    <s v="WAHV"/>
    <x v="6"/>
    <s v="Zuid-Holland"/>
    <x v="2"/>
    <x v="232"/>
    <x v="0"/>
    <n v="416"/>
  </r>
  <r>
    <s v="WAHV"/>
    <x v="8"/>
    <s v="Noord-Holland"/>
    <x v="59"/>
    <x v="172"/>
    <x v="0"/>
    <n v="415"/>
  </r>
  <r>
    <s v="WAHV"/>
    <x v="9"/>
    <s v="Noord-Brabant"/>
    <x v="91"/>
    <x v="242"/>
    <x v="0"/>
    <n v="415"/>
  </r>
  <r>
    <s v="WAHV"/>
    <x v="4"/>
    <s v="Zuid-Holland"/>
    <x v="2"/>
    <x v="238"/>
    <x v="0"/>
    <n v="415"/>
  </r>
  <r>
    <s v="WAHV"/>
    <x v="5"/>
    <s v="Overijssel"/>
    <x v="54"/>
    <x v="218"/>
    <x v="0"/>
    <n v="415"/>
  </r>
  <r>
    <s v="WAHV"/>
    <x v="2"/>
    <s v="Gelderland"/>
    <x v="0"/>
    <x v="265"/>
    <x v="0"/>
    <n v="415"/>
  </r>
  <r>
    <s v="WAHV"/>
    <x v="9"/>
    <s v="Zuid-Holland"/>
    <x v="103"/>
    <x v="258"/>
    <x v="0"/>
    <n v="414"/>
  </r>
  <r>
    <s v="WAHV"/>
    <x v="4"/>
    <s v="Noord-Brabant"/>
    <x v="94"/>
    <x v="274"/>
    <x v="0"/>
    <n v="414"/>
  </r>
  <r>
    <s v="WAHV"/>
    <x v="0"/>
    <s v="Zuid-Holland"/>
    <x v="31"/>
    <x v="203"/>
    <x v="0"/>
    <n v="414"/>
  </r>
  <r>
    <s v="WAHV"/>
    <x v="5"/>
    <s v="Limburg"/>
    <x v="42"/>
    <x v="247"/>
    <x v="0"/>
    <n v="414"/>
  </r>
  <r>
    <s v="WAHV"/>
    <x v="11"/>
    <s v="Noord-Brabant"/>
    <x v="94"/>
    <x v="296"/>
    <x v="0"/>
    <n v="413"/>
  </r>
  <r>
    <s v="WAHV"/>
    <x v="4"/>
    <s v="Noord-Brabant"/>
    <x v="3"/>
    <x v="268"/>
    <x v="0"/>
    <n v="413"/>
  </r>
  <r>
    <s v="WAHV"/>
    <x v="3"/>
    <s v="Noord-Brabant"/>
    <x v="94"/>
    <x v="233"/>
    <x v="0"/>
    <n v="413"/>
  </r>
  <r>
    <s v="WAHV"/>
    <x v="2"/>
    <s v="Groningen"/>
    <x v="11"/>
    <x v="223"/>
    <x v="0"/>
    <n v="413"/>
  </r>
  <r>
    <s v="WAHV"/>
    <x v="6"/>
    <s v="Noord-Brabant"/>
    <x v="91"/>
    <x v="242"/>
    <x v="0"/>
    <n v="413"/>
  </r>
  <r>
    <s v="WAHV"/>
    <x v="8"/>
    <s v="Noord-Brabant"/>
    <x v="94"/>
    <x v="274"/>
    <x v="0"/>
    <n v="412"/>
  </r>
  <r>
    <s v="WAHV"/>
    <x v="8"/>
    <s v="Zuid-Holland"/>
    <x v="4"/>
    <x v="243"/>
    <x v="0"/>
    <n v="412"/>
  </r>
  <r>
    <s v="WAHV"/>
    <x v="11"/>
    <s v="Gelderland"/>
    <x v="110"/>
    <x v="305"/>
    <x v="0"/>
    <n v="412"/>
  </r>
  <r>
    <s v="WAHV"/>
    <x v="11"/>
    <s v="Limburg"/>
    <x v="93"/>
    <x v="197"/>
    <x v="0"/>
    <n v="412"/>
  </r>
  <r>
    <s v="WAHV"/>
    <x v="10"/>
    <s v="Limburg"/>
    <x v="68"/>
    <x v="318"/>
    <x v="0"/>
    <n v="412"/>
  </r>
  <r>
    <s v="WAHV"/>
    <x v="4"/>
    <s v="Limburg"/>
    <x v="68"/>
    <x v="318"/>
    <x v="0"/>
    <n v="412"/>
  </r>
  <r>
    <s v="WAHV"/>
    <x v="1"/>
    <s v="Zuid-Holland"/>
    <x v="5"/>
    <x v="289"/>
    <x v="0"/>
    <n v="412"/>
  </r>
  <r>
    <s v="WAHV"/>
    <x v="0"/>
    <s v="Gelderland"/>
    <x v="23"/>
    <x v="163"/>
    <x v="0"/>
    <n v="412"/>
  </r>
  <r>
    <s v="WAHV"/>
    <x v="3"/>
    <s v="Gelderland"/>
    <x v="0"/>
    <x v="265"/>
    <x v="0"/>
    <n v="412"/>
  </r>
  <r>
    <s v="WAHV"/>
    <x v="5"/>
    <s v="Gelderland"/>
    <x v="65"/>
    <x v="280"/>
    <x v="0"/>
    <n v="412"/>
  </r>
  <r>
    <s v="WAHV"/>
    <x v="7"/>
    <s v="Zuid-Holland"/>
    <x v="43"/>
    <x v="248"/>
    <x v="0"/>
    <n v="411"/>
  </r>
  <r>
    <s v="WAHV"/>
    <x v="5"/>
    <s v="Noord-Brabant"/>
    <x v="14"/>
    <x v="264"/>
    <x v="0"/>
    <n v="411"/>
  </r>
  <r>
    <s v="WAHV"/>
    <x v="2"/>
    <s v="Noord-Brabant"/>
    <x v="14"/>
    <x v="256"/>
    <x v="0"/>
    <n v="411"/>
  </r>
  <r>
    <s v="WAHV"/>
    <x v="6"/>
    <s v="Zeeland"/>
    <x v="99"/>
    <x v="259"/>
    <x v="0"/>
    <n v="411"/>
  </r>
  <r>
    <s v="WAHV"/>
    <x v="9"/>
    <s v="Limburg"/>
    <x v="93"/>
    <x v="197"/>
    <x v="0"/>
    <n v="410"/>
  </r>
  <r>
    <s v="WAHV"/>
    <x v="11"/>
    <s v="Gelderland"/>
    <x v="0"/>
    <x v="265"/>
    <x v="0"/>
    <n v="410"/>
  </r>
  <r>
    <s v="WAHV"/>
    <x v="11"/>
    <s v="Zuid-Holland"/>
    <x v="105"/>
    <x v="283"/>
    <x v="0"/>
    <n v="410"/>
  </r>
  <r>
    <s v="WAHV"/>
    <x v="10"/>
    <s v="Gelderland"/>
    <x v="82"/>
    <x v="316"/>
    <x v="0"/>
    <n v="410"/>
  </r>
  <r>
    <s v="WAHV"/>
    <x v="2"/>
    <s v="Zuid-Holland"/>
    <x v="5"/>
    <x v="253"/>
    <x v="0"/>
    <n v="410"/>
  </r>
  <r>
    <s v="WAHV"/>
    <x v="7"/>
    <s v="Zuid-Holland"/>
    <x v="4"/>
    <x v="243"/>
    <x v="0"/>
    <n v="409"/>
  </r>
  <r>
    <s v="WAHV"/>
    <x v="8"/>
    <s v="Noord-Holland"/>
    <x v="67"/>
    <x v="319"/>
    <x v="0"/>
    <n v="409"/>
  </r>
  <r>
    <s v="WAHV"/>
    <x v="11"/>
    <s v="Limburg"/>
    <x v="68"/>
    <x v="273"/>
    <x v="0"/>
    <n v="409"/>
  </r>
  <r>
    <s v="WAHV"/>
    <x v="4"/>
    <s v="Zuid-Holland"/>
    <x v="43"/>
    <x v="313"/>
    <x v="0"/>
    <n v="409"/>
  </r>
  <r>
    <s v="WAHV"/>
    <x v="0"/>
    <s v="Flevoland"/>
    <x v="97"/>
    <x v="250"/>
    <x v="0"/>
    <n v="409"/>
  </r>
  <r>
    <s v="WAHV"/>
    <x v="8"/>
    <s v="Zuid-Holland"/>
    <x v="4"/>
    <x v="168"/>
    <x v="0"/>
    <n v="408"/>
  </r>
  <r>
    <s v="WAHV"/>
    <x v="11"/>
    <s v="Flevoland"/>
    <x v="10"/>
    <x v="269"/>
    <x v="0"/>
    <n v="408"/>
  </r>
  <r>
    <s v="WAHV"/>
    <x v="4"/>
    <s v="Drenthe"/>
    <x v="77"/>
    <x v="320"/>
    <x v="0"/>
    <n v="408"/>
  </r>
  <r>
    <s v="WAHV"/>
    <x v="4"/>
    <s v="Noord-Brabant"/>
    <x v="111"/>
    <x v="321"/>
    <x v="0"/>
    <n v="408"/>
  </r>
  <r>
    <s v="WAHV"/>
    <x v="10"/>
    <s v="Drenthe"/>
    <x v="108"/>
    <x v="290"/>
    <x v="0"/>
    <n v="407"/>
  </r>
  <r>
    <s v="WAHV"/>
    <x v="1"/>
    <s v="Gelderland"/>
    <x v="23"/>
    <x v="163"/>
    <x v="0"/>
    <n v="407"/>
  </r>
  <r>
    <s v="WAHV"/>
    <x v="1"/>
    <s v="Zuid-Holland"/>
    <x v="31"/>
    <x v="203"/>
    <x v="0"/>
    <n v="407"/>
  </r>
  <r>
    <s v="WAHV"/>
    <x v="6"/>
    <s v="Noord-Brabant"/>
    <x v="92"/>
    <x v="196"/>
    <x v="0"/>
    <n v="407"/>
  </r>
  <r>
    <s v="WAHV"/>
    <x v="6"/>
    <s v="Zuid-Holland"/>
    <x v="105"/>
    <x v="266"/>
    <x v="0"/>
    <n v="407"/>
  </r>
  <r>
    <s v="WAHV"/>
    <x v="11"/>
    <s v="Overijssel"/>
    <x v="54"/>
    <x v="322"/>
    <x v="0"/>
    <n v="406"/>
  </r>
  <r>
    <s v="WAHV"/>
    <x v="1"/>
    <s v="Drenthe"/>
    <x v="77"/>
    <x v="291"/>
    <x v="0"/>
    <n v="406"/>
  </r>
  <r>
    <s v="WAHV"/>
    <x v="8"/>
    <s v="Limburg"/>
    <x v="96"/>
    <x v="217"/>
    <x v="0"/>
    <n v="405"/>
  </r>
  <r>
    <s v="WAHV"/>
    <x v="11"/>
    <s v="Gelderland"/>
    <x v="82"/>
    <x v="316"/>
    <x v="0"/>
    <n v="405"/>
  </r>
  <r>
    <s v="WAHV"/>
    <x v="8"/>
    <s v="Flevoland"/>
    <x v="97"/>
    <x v="250"/>
    <x v="0"/>
    <n v="404"/>
  </r>
  <r>
    <s v="WAHV"/>
    <x v="10"/>
    <s v="Zuid-Holland"/>
    <x v="103"/>
    <x v="258"/>
    <x v="0"/>
    <n v="404"/>
  </r>
  <r>
    <s v="WAHV"/>
    <x v="2"/>
    <s v="Zuid-Holland"/>
    <x v="4"/>
    <x v="243"/>
    <x v="0"/>
    <n v="404"/>
  </r>
  <r>
    <s v="WAHV"/>
    <x v="8"/>
    <s v="Groningen"/>
    <x v="11"/>
    <x v="165"/>
    <x v="0"/>
    <n v="403"/>
  </r>
  <r>
    <s v="WAHV"/>
    <x v="1"/>
    <s v="Noord-Brabant"/>
    <x v="14"/>
    <x v="256"/>
    <x v="0"/>
    <n v="403"/>
  </r>
  <r>
    <s v="WAHV"/>
    <x v="8"/>
    <s v="Zuid-Holland"/>
    <x v="5"/>
    <x v="240"/>
    <x v="0"/>
    <n v="402"/>
  </r>
  <r>
    <s v="WAHV"/>
    <x v="9"/>
    <s v="Gelderland"/>
    <x v="65"/>
    <x v="280"/>
    <x v="0"/>
    <n v="402"/>
  </r>
  <r>
    <s v="WAHV"/>
    <x v="0"/>
    <s v="Groningen"/>
    <x v="72"/>
    <x v="323"/>
    <x v="0"/>
    <n v="402"/>
  </r>
  <r>
    <s v="WAHV"/>
    <x v="0"/>
    <s v="Zuid-Holland"/>
    <x v="105"/>
    <x v="266"/>
    <x v="0"/>
    <n v="402"/>
  </r>
  <r>
    <s v="WAHV"/>
    <x v="6"/>
    <s v="Noord-Holland"/>
    <x v="62"/>
    <x v="186"/>
    <x v="0"/>
    <n v="402"/>
  </r>
  <r>
    <s v="WAHV"/>
    <x v="7"/>
    <s v="Zuid-Holland"/>
    <x v="49"/>
    <x v="79"/>
    <x v="0"/>
    <n v="401"/>
  </r>
  <r>
    <s v="WAHV"/>
    <x v="9"/>
    <s v="Utrecht"/>
    <x v="39"/>
    <x v="241"/>
    <x v="1"/>
    <n v="401"/>
  </r>
  <r>
    <s v="WAHV"/>
    <x v="10"/>
    <s v="Limburg"/>
    <x v="68"/>
    <x v="317"/>
    <x v="0"/>
    <n v="401"/>
  </r>
  <r>
    <s v="WAHV"/>
    <x v="2"/>
    <s v="Limburg"/>
    <x v="42"/>
    <x v="247"/>
    <x v="0"/>
    <n v="401"/>
  </r>
  <r>
    <s v="WAHV"/>
    <x v="6"/>
    <s v="Noord-Brabant"/>
    <x v="14"/>
    <x v="16"/>
    <x v="0"/>
    <n v="401"/>
  </r>
  <r>
    <s v="WAHV"/>
    <x v="10"/>
    <s v="Friesland"/>
    <x v="104"/>
    <x v="263"/>
    <x v="0"/>
    <n v="400"/>
  </r>
  <r>
    <s v="WAHV"/>
    <x v="1"/>
    <s v="Zuid-Holland"/>
    <x v="5"/>
    <x v="324"/>
    <x v="0"/>
    <n v="400"/>
  </r>
  <r>
    <s v="WAHV"/>
    <x v="5"/>
    <s v="Noord-Brabant"/>
    <x v="91"/>
    <x v="242"/>
    <x v="0"/>
    <n v="400"/>
  </r>
  <r>
    <s v="WAHV"/>
    <x v="6"/>
    <s v="Noord-Holland"/>
    <x v="62"/>
    <x v="166"/>
    <x v="0"/>
    <n v="400"/>
  </r>
  <r>
    <s v="WAHV"/>
    <x v="10"/>
    <s v="Noord-Brabant"/>
    <x v="94"/>
    <x v="274"/>
    <x v="0"/>
    <n v="399"/>
  </r>
  <r>
    <s v="WAHV"/>
    <x v="10"/>
    <s v="Utrecht"/>
    <x v="101"/>
    <x v="239"/>
    <x v="0"/>
    <n v="399"/>
  </r>
  <r>
    <s v="WAHV"/>
    <x v="4"/>
    <s v="Gelderland"/>
    <x v="110"/>
    <x v="305"/>
    <x v="0"/>
    <n v="399"/>
  </r>
  <r>
    <s v="WAHV"/>
    <x v="0"/>
    <s v="Noord-Brabant"/>
    <x v="28"/>
    <x v="307"/>
    <x v="0"/>
    <n v="399"/>
  </r>
  <r>
    <s v="WAHV"/>
    <x v="2"/>
    <s v="Noord-Brabant"/>
    <x v="3"/>
    <x v="286"/>
    <x v="0"/>
    <n v="399"/>
  </r>
  <r>
    <s v="WAHV"/>
    <x v="7"/>
    <s v="Noord-Brabant"/>
    <x v="85"/>
    <x v="246"/>
    <x v="0"/>
    <n v="398"/>
  </r>
  <r>
    <s v="WAHV"/>
    <x v="11"/>
    <s v="Limburg"/>
    <x v="96"/>
    <x v="217"/>
    <x v="0"/>
    <n v="398"/>
  </r>
  <r>
    <s v="WAHV"/>
    <x v="4"/>
    <s v="Limburg"/>
    <x v="75"/>
    <x v="325"/>
    <x v="0"/>
    <n v="398"/>
  </r>
  <r>
    <s v="WAHV"/>
    <x v="4"/>
    <s v="Noord-Holland"/>
    <x v="70"/>
    <x v="326"/>
    <x v="0"/>
    <n v="398"/>
  </r>
  <r>
    <s v="WAHV"/>
    <x v="3"/>
    <s v="Zuid-Holland"/>
    <x v="4"/>
    <x v="221"/>
    <x v="0"/>
    <n v="398"/>
  </r>
  <r>
    <s v="WAHV"/>
    <x v="8"/>
    <s v="Noord-Brabant"/>
    <x v="14"/>
    <x v="219"/>
    <x v="0"/>
    <n v="397"/>
  </r>
  <r>
    <s v="WAHV"/>
    <x v="9"/>
    <s v="Utrecht"/>
    <x v="39"/>
    <x v="74"/>
    <x v="0"/>
    <n v="397"/>
  </r>
  <r>
    <s v="WAHV"/>
    <x v="1"/>
    <s v="Gelderland"/>
    <x v="82"/>
    <x v="281"/>
    <x v="0"/>
    <n v="397"/>
  </r>
  <r>
    <s v="WAHV"/>
    <x v="1"/>
    <s v="Limburg"/>
    <x v="68"/>
    <x v="273"/>
    <x v="0"/>
    <n v="397"/>
  </r>
  <r>
    <s v="WAHV"/>
    <x v="5"/>
    <s v="Noord-Holland"/>
    <x v="62"/>
    <x v="309"/>
    <x v="0"/>
    <n v="397"/>
  </r>
  <r>
    <s v="WAHV"/>
    <x v="6"/>
    <s v="Utrecht"/>
    <x v="39"/>
    <x v="128"/>
    <x v="0"/>
    <n v="397"/>
  </r>
  <r>
    <s v="WAHV"/>
    <x v="1"/>
    <s v="Noord-Brabant"/>
    <x v="14"/>
    <x v="301"/>
    <x v="0"/>
    <n v="396"/>
  </r>
  <r>
    <s v="WAHV"/>
    <x v="2"/>
    <s v="Overijssel"/>
    <x v="54"/>
    <x v="179"/>
    <x v="0"/>
    <n v="396"/>
  </r>
  <r>
    <s v="WAHV"/>
    <x v="6"/>
    <s v="Flevoland"/>
    <x v="97"/>
    <x v="222"/>
    <x v="0"/>
    <n v="396"/>
  </r>
  <r>
    <s v="WAHV"/>
    <x v="11"/>
    <s v="Gelderland"/>
    <x v="65"/>
    <x v="171"/>
    <x v="0"/>
    <n v="395"/>
  </r>
  <r>
    <s v="WAHV"/>
    <x v="10"/>
    <s v="Noord-Brabant"/>
    <x v="26"/>
    <x v="285"/>
    <x v="0"/>
    <n v="395"/>
  </r>
  <r>
    <s v="WAHV"/>
    <x v="10"/>
    <s v="Zuid-Holland"/>
    <x v="43"/>
    <x v="276"/>
    <x v="0"/>
    <n v="395"/>
  </r>
  <r>
    <s v="WAHV"/>
    <x v="1"/>
    <s v="Noord-Holland"/>
    <x v="78"/>
    <x v="282"/>
    <x v="0"/>
    <n v="395"/>
  </r>
  <r>
    <s v="WAHV"/>
    <x v="7"/>
    <s v="Noord-Brabant"/>
    <x v="26"/>
    <x v="295"/>
    <x v="0"/>
    <n v="394"/>
  </r>
  <r>
    <s v="WAHV"/>
    <x v="11"/>
    <s v="Noord-Brabant"/>
    <x v="91"/>
    <x v="242"/>
    <x v="0"/>
    <n v="394"/>
  </r>
  <r>
    <s v="WAHV"/>
    <x v="4"/>
    <s v="Limburg"/>
    <x v="69"/>
    <x v="121"/>
    <x v="0"/>
    <n v="394"/>
  </r>
  <r>
    <s v="WAHV"/>
    <x v="6"/>
    <s v="Gelderland"/>
    <x v="65"/>
    <x v="171"/>
    <x v="0"/>
    <n v="394"/>
  </r>
  <r>
    <s v="WAHV"/>
    <x v="8"/>
    <s v="Flevoland"/>
    <x v="10"/>
    <x v="261"/>
    <x v="0"/>
    <n v="393"/>
  </r>
  <r>
    <s v="WAHV"/>
    <x v="9"/>
    <s v="Noord-Holland"/>
    <x v="67"/>
    <x v="319"/>
    <x v="0"/>
    <n v="393"/>
  </r>
  <r>
    <s v="WAHV"/>
    <x v="4"/>
    <s v="Gelderland"/>
    <x v="82"/>
    <x v="316"/>
    <x v="0"/>
    <n v="393"/>
  </r>
  <r>
    <s v="WAHV"/>
    <x v="0"/>
    <s v="Friesland"/>
    <x v="107"/>
    <x v="278"/>
    <x v="0"/>
    <n v="393"/>
  </r>
  <r>
    <s v="WAHV"/>
    <x v="0"/>
    <s v="Overijssel"/>
    <x v="54"/>
    <x v="270"/>
    <x v="0"/>
    <n v="393"/>
  </r>
  <r>
    <s v="WAHV"/>
    <x v="5"/>
    <s v="Gelderland"/>
    <x v="102"/>
    <x v="249"/>
    <x v="0"/>
    <n v="393"/>
  </r>
  <r>
    <s v="WAHV"/>
    <x v="5"/>
    <s v="Utrecht"/>
    <x v="87"/>
    <x v="159"/>
    <x v="0"/>
    <n v="393"/>
  </r>
  <r>
    <s v="WAHV"/>
    <x v="2"/>
    <s v="Zeeland"/>
    <x v="99"/>
    <x v="259"/>
    <x v="0"/>
    <n v="393"/>
  </r>
  <r>
    <s v="WAHV"/>
    <x v="8"/>
    <s v="Noord-Brabant"/>
    <x v="91"/>
    <x v="242"/>
    <x v="0"/>
    <n v="392"/>
  </r>
  <r>
    <s v="WAHV"/>
    <x v="11"/>
    <s v="Limburg"/>
    <x v="56"/>
    <x v="204"/>
    <x v="0"/>
    <n v="392"/>
  </r>
  <r>
    <s v="WAHV"/>
    <x v="10"/>
    <s v="Utrecht"/>
    <x v="39"/>
    <x v="277"/>
    <x v="0"/>
    <n v="392"/>
  </r>
  <r>
    <s v="WAHV"/>
    <x v="1"/>
    <s v="Noord-Holland"/>
    <x v="112"/>
    <x v="327"/>
    <x v="0"/>
    <n v="392"/>
  </r>
  <r>
    <s v="WAHV"/>
    <x v="0"/>
    <s v="Gelderland"/>
    <x v="102"/>
    <x v="249"/>
    <x v="0"/>
    <n v="392"/>
  </r>
  <r>
    <s v="WAHV"/>
    <x v="0"/>
    <s v="Noord-Brabant"/>
    <x v="26"/>
    <x v="285"/>
    <x v="0"/>
    <n v="392"/>
  </r>
  <r>
    <s v="WAHV"/>
    <x v="5"/>
    <s v="Gelderland"/>
    <x v="65"/>
    <x v="271"/>
    <x v="0"/>
    <n v="392"/>
  </r>
  <r>
    <s v="WAHV"/>
    <x v="5"/>
    <s v="Noord-Brabant"/>
    <x v="63"/>
    <x v="110"/>
    <x v="0"/>
    <n v="392"/>
  </r>
  <r>
    <s v="WAHV"/>
    <x v="5"/>
    <s v="Utrecht"/>
    <x v="101"/>
    <x v="239"/>
    <x v="0"/>
    <n v="392"/>
  </r>
  <r>
    <s v="WAHV"/>
    <x v="9"/>
    <s v="Zuid-Holland"/>
    <x v="49"/>
    <x v="328"/>
    <x v="0"/>
    <n v="391"/>
  </r>
  <r>
    <s v="WAHV"/>
    <x v="4"/>
    <s v="Zuid-Holland"/>
    <x v="49"/>
    <x v="299"/>
    <x v="0"/>
    <n v="391"/>
  </r>
  <r>
    <s v="WAHV"/>
    <x v="6"/>
    <s v="Zuid-Holland"/>
    <x v="98"/>
    <x v="226"/>
    <x v="0"/>
    <n v="391"/>
  </r>
  <r>
    <s v="WAHV"/>
    <x v="7"/>
    <s v="Noord-Holland"/>
    <x v="78"/>
    <x v="244"/>
    <x v="0"/>
    <n v="390"/>
  </r>
  <r>
    <s v="WAHV"/>
    <x v="8"/>
    <s v="Gelderland"/>
    <x v="82"/>
    <x v="279"/>
    <x v="0"/>
    <n v="390"/>
  </r>
  <r>
    <s v="WAHV"/>
    <x v="8"/>
    <s v="Limburg"/>
    <x v="93"/>
    <x v="197"/>
    <x v="0"/>
    <n v="390"/>
  </r>
  <r>
    <s v="WAHV"/>
    <x v="3"/>
    <s v="Utrecht"/>
    <x v="39"/>
    <x v="277"/>
    <x v="0"/>
    <n v="389"/>
  </r>
  <r>
    <s v="WAHV"/>
    <x v="6"/>
    <s v="Utrecht"/>
    <x v="39"/>
    <x v="241"/>
    <x v="1"/>
    <n v="389"/>
  </r>
  <r>
    <s v="WAHV"/>
    <x v="9"/>
    <s v="Limburg"/>
    <x v="68"/>
    <x v="317"/>
    <x v="0"/>
    <n v="388"/>
  </r>
  <r>
    <s v="WAHV"/>
    <x v="10"/>
    <s v="Zuid-Holland"/>
    <x v="43"/>
    <x v="288"/>
    <x v="0"/>
    <n v="388"/>
  </r>
  <r>
    <s v="WAHV"/>
    <x v="4"/>
    <s v="Gelderland"/>
    <x v="65"/>
    <x v="329"/>
    <x v="0"/>
    <n v="388"/>
  </r>
  <r>
    <s v="WAHV"/>
    <x v="4"/>
    <s v="Noord-Holland"/>
    <x v="78"/>
    <x v="314"/>
    <x v="0"/>
    <n v="388"/>
  </r>
  <r>
    <s v="WAHV"/>
    <x v="2"/>
    <s v="Limburg"/>
    <x v="68"/>
    <x v="317"/>
    <x v="0"/>
    <n v="388"/>
  </r>
  <r>
    <s v="WAHV"/>
    <x v="6"/>
    <s v="Gelderland"/>
    <x v="65"/>
    <x v="271"/>
    <x v="0"/>
    <n v="388"/>
  </r>
  <r>
    <s v="WAHV"/>
    <x v="6"/>
    <s v="Zuid-Holland"/>
    <x v="103"/>
    <x v="258"/>
    <x v="0"/>
    <n v="388"/>
  </r>
  <r>
    <s v="WAHV"/>
    <x v="7"/>
    <s v="Zuid-Holland"/>
    <x v="109"/>
    <x v="302"/>
    <x v="0"/>
    <n v="387"/>
  </r>
  <r>
    <s v="WAHV"/>
    <x v="11"/>
    <s v="Noord-Brabant"/>
    <x v="14"/>
    <x v="301"/>
    <x v="0"/>
    <n v="387"/>
  </r>
  <r>
    <s v="WAHV"/>
    <x v="4"/>
    <s v="Zuid-Holland"/>
    <x v="4"/>
    <x v="182"/>
    <x v="0"/>
    <n v="387"/>
  </r>
  <r>
    <s v="WAHV"/>
    <x v="8"/>
    <s v="Utrecht"/>
    <x v="101"/>
    <x v="239"/>
    <x v="0"/>
    <n v="386"/>
  </r>
  <r>
    <s v="WAHV"/>
    <x v="9"/>
    <s v="Gelderland"/>
    <x v="82"/>
    <x v="279"/>
    <x v="0"/>
    <n v="386"/>
  </r>
  <r>
    <s v="WAHV"/>
    <x v="10"/>
    <s v="Noord-Brabant"/>
    <x v="94"/>
    <x v="330"/>
    <x v="0"/>
    <n v="386"/>
  </r>
  <r>
    <s v="WAHV"/>
    <x v="10"/>
    <s v="Noord-Brabant"/>
    <x v="26"/>
    <x v="295"/>
    <x v="0"/>
    <n v="386"/>
  </r>
  <r>
    <s v="WAHV"/>
    <x v="4"/>
    <s v="Overijssel"/>
    <x v="113"/>
    <x v="331"/>
    <x v="0"/>
    <n v="386"/>
  </r>
  <r>
    <s v="WAHV"/>
    <x v="4"/>
    <s v="Utrecht"/>
    <x v="114"/>
    <x v="332"/>
    <x v="0"/>
    <n v="386"/>
  </r>
  <r>
    <s v="WAHV"/>
    <x v="6"/>
    <s v="Gelderland"/>
    <x v="102"/>
    <x v="303"/>
    <x v="0"/>
    <n v="386"/>
  </r>
  <r>
    <s v="WAHV"/>
    <x v="6"/>
    <s v="Zuid-Holland"/>
    <x v="4"/>
    <x v="333"/>
    <x v="0"/>
    <n v="386"/>
  </r>
  <r>
    <s v="WAHV"/>
    <x v="7"/>
    <s v="Flevoland"/>
    <x v="10"/>
    <x v="300"/>
    <x v="0"/>
    <n v="385"/>
  </r>
  <r>
    <s v="WAHV"/>
    <x v="8"/>
    <s v="Flevoland"/>
    <x v="10"/>
    <x v="269"/>
    <x v="0"/>
    <n v="385"/>
  </r>
  <r>
    <s v="WAHV"/>
    <x v="8"/>
    <s v="Noord-Brabant"/>
    <x v="79"/>
    <x v="198"/>
    <x v="0"/>
    <n v="385"/>
  </r>
  <r>
    <s v="WAHV"/>
    <x v="8"/>
    <s v="Zuid-Holland"/>
    <x v="43"/>
    <x v="313"/>
    <x v="0"/>
    <n v="385"/>
  </r>
  <r>
    <s v="WAHV"/>
    <x v="9"/>
    <s v="Overijssel"/>
    <x v="84"/>
    <x v="334"/>
    <x v="0"/>
    <n v="385"/>
  </r>
  <r>
    <s v="WAHV"/>
    <x v="9"/>
    <s v="Zuid-Holland"/>
    <x v="2"/>
    <x v="335"/>
    <x v="0"/>
    <n v="385"/>
  </r>
  <r>
    <s v="WAHV"/>
    <x v="11"/>
    <s v="Gelderland"/>
    <x v="65"/>
    <x v="336"/>
    <x v="0"/>
    <n v="385"/>
  </r>
  <r>
    <s v="WAHV"/>
    <x v="1"/>
    <s v="Utrecht"/>
    <x v="101"/>
    <x v="239"/>
    <x v="0"/>
    <n v="385"/>
  </r>
  <r>
    <s v="WAHV"/>
    <x v="3"/>
    <s v="Noord-Holland"/>
    <x v="115"/>
    <x v="337"/>
    <x v="0"/>
    <n v="385"/>
  </r>
  <r>
    <s v="WAHV"/>
    <x v="3"/>
    <s v="Utrecht"/>
    <x v="106"/>
    <x v="275"/>
    <x v="0"/>
    <n v="385"/>
  </r>
  <r>
    <s v="WAHV"/>
    <x v="8"/>
    <s v="Drenthe"/>
    <x v="108"/>
    <x v="290"/>
    <x v="0"/>
    <n v="384"/>
  </r>
  <r>
    <s v="WAHV"/>
    <x v="9"/>
    <s v="Zuid-Holland"/>
    <x v="49"/>
    <x v="299"/>
    <x v="0"/>
    <n v="384"/>
  </r>
  <r>
    <s v="WAHV"/>
    <x v="11"/>
    <s v="Gelderland"/>
    <x v="82"/>
    <x v="279"/>
    <x v="0"/>
    <n v="384"/>
  </r>
  <r>
    <s v="WAHV"/>
    <x v="4"/>
    <s v="Zuid-Holland"/>
    <x v="47"/>
    <x v="338"/>
    <x v="0"/>
    <n v="384"/>
  </r>
  <r>
    <s v="WAHV"/>
    <x v="1"/>
    <s v="Drenthe"/>
    <x v="108"/>
    <x v="290"/>
    <x v="0"/>
    <n v="384"/>
  </r>
  <r>
    <s v="WAHV"/>
    <x v="0"/>
    <s v="Limburg"/>
    <x v="68"/>
    <x v="318"/>
    <x v="0"/>
    <n v="384"/>
  </r>
  <r>
    <s v="WAHV"/>
    <x v="3"/>
    <s v="Gelderland"/>
    <x v="82"/>
    <x v="281"/>
    <x v="0"/>
    <n v="384"/>
  </r>
  <r>
    <s v="WAHV"/>
    <x v="5"/>
    <s v="Gelderland"/>
    <x v="0"/>
    <x v="265"/>
    <x v="0"/>
    <n v="384"/>
  </r>
  <r>
    <s v="WAHV"/>
    <x v="7"/>
    <s v="Zuid-Holland"/>
    <x v="4"/>
    <x v="221"/>
    <x v="0"/>
    <n v="383"/>
  </r>
  <r>
    <s v="WAHV"/>
    <x v="10"/>
    <s v="Flevoland"/>
    <x v="97"/>
    <x v="250"/>
    <x v="0"/>
    <n v="383"/>
  </r>
  <r>
    <s v="WAHV"/>
    <x v="10"/>
    <s v="Gelderland"/>
    <x v="116"/>
    <x v="339"/>
    <x v="0"/>
    <n v="383"/>
  </r>
  <r>
    <s v="WAHV"/>
    <x v="3"/>
    <s v="Zuid-Holland"/>
    <x v="5"/>
    <x v="180"/>
    <x v="0"/>
    <n v="383"/>
  </r>
  <r>
    <s v="WAHV"/>
    <x v="5"/>
    <s v="Utrecht"/>
    <x v="39"/>
    <x v="277"/>
    <x v="0"/>
    <n v="383"/>
  </r>
  <r>
    <s v="WAHV"/>
    <x v="6"/>
    <s v="Utrecht"/>
    <x v="39"/>
    <x v="277"/>
    <x v="0"/>
    <n v="383"/>
  </r>
  <r>
    <s v="WAHV"/>
    <x v="7"/>
    <s v="Noord-Brabant"/>
    <x v="111"/>
    <x v="311"/>
    <x v="0"/>
    <n v="382"/>
  </r>
  <r>
    <s v="WAHV"/>
    <x v="3"/>
    <s v="Drenthe"/>
    <x v="77"/>
    <x v="291"/>
    <x v="0"/>
    <n v="382"/>
  </r>
  <r>
    <s v="WAHV"/>
    <x v="1"/>
    <s v="Noord-Brabant"/>
    <x v="26"/>
    <x v="285"/>
    <x v="0"/>
    <n v="381"/>
  </r>
  <r>
    <s v="WAHV"/>
    <x v="0"/>
    <s v="Noord-Brabant"/>
    <x v="94"/>
    <x v="213"/>
    <x v="0"/>
    <n v="381"/>
  </r>
  <r>
    <s v="WAHV"/>
    <x v="3"/>
    <s v="Utrecht"/>
    <x v="29"/>
    <x v="224"/>
    <x v="0"/>
    <n v="381"/>
  </r>
  <r>
    <s v="WAHV"/>
    <x v="8"/>
    <s v="Noord-Brabant"/>
    <x v="28"/>
    <x v="245"/>
    <x v="0"/>
    <n v="380"/>
  </r>
  <r>
    <s v="WAHV"/>
    <x v="11"/>
    <s v="Zuid-Holland"/>
    <x v="43"/>
    <x v="288"/>
    <x v="0"/>
    <n v="380"/>
  </r>
  <r>
    <s v="WAHV"/>
    <x v="1"/>
    <s v="Limburg"/>
    <x v="68"/>
    <x v="318"/>
    <x v="0"/>
    <n v="380"/>
  </r>
  <r>
    <s v="WAHV"/>
    <x v="1"/>
    <s v="Utrecht"/>
    <x v="106"/>
    <x v="275"/>
    <x v="0"/>
    <n v="380"/>
  </r>
  <r>
    <s v="WAHV"/>
    <x v="3"/>
    <s v="Overijssel"/>
    <x v="80"/>
    <x v="340"/>
    <x v="1"/>
    <n v="380"/>
  </r>
  <r>
    <s v="WAHV"/>
    <x v="6"/>
    <s v="Noord-Brabant"/>
    <x v="28"/>
    <x v="245"/>
    <x v="0"/>
    <n v="380"/>
  </r>
  <r>
    <s v="WAHV"/>
    <x v="7"/>
    <s v="Noord-Holland"/>
    <x v="62"/>
    <x v="109"/>
    <x v="1"/>
    <n v="379"/>
  </r>
  <r>
    <s v="WAHV"/>
    <x v="7"/>
    <s v="Zeeland"/>
    <x v="99"/>
    <x v="229"/>
    <x v="0"/>
    <n v="379"/>
  </r>
  <r>
    <s v="WAHV"/>
    <x v="2"/>
    <s v="Noord-Brabant"/>
    <x v="26"/>
    <x v="285"/>
    <x v="0"/>
    <n v="379"/>
  </r>
  <r>
    <s v="WAHV"/>
    <x v="7"/>
    <s v="Drenthe"/>
    <x v="108"/>
    <x v="290"/>
    <x v="0"/>
    <n v="378"/>
  </r>
  <r>
    <s v="WAHV"/>
    <x v="8"/>
    <s v="Zuid-Holland"/>
    <x v="98"/>
    <x v="226"/>
    <x v="0"/>
    <n v="378"/>
  </r>
  <r>
    <s v="WAHV"/>
    <x v="9"/>
    <s v="Drenthe"/>
    <x v="77"/>
    <x v="291"/>
    <x v="0"/>
    <n v="378"/>
  </r>
  <r>
    <s v="WAHV"/>
    <x v="9"/>
    <s v="Noord-Holland"/>
    <x v="78"/>
    <x v="314"/>
    <x v="0"/>
    <n v="378"/>
  </r>
  <r>
    <s v="WAHV"/>
    <x v="0"/>
    <s v="Gelderland"/>
    <x v="65"/>
    <x v="271"/>
    <x v="0"/>
    <n v="378"/>
  </r>
  <r>
    <s v="WAHV"/>
    <x v="10"/>
    <s v="Gelderland"/>
    <x v="110"/>
    <x v="305"/>
    <x v="0"/>
    <n v="377"/>
  </r>
  <r>
    <s v="WAHV"/>
    <x v="4"/>
    <s v="Gelderland"/>
    <x v="102"/>
    <x v="303"/>
    <x v="0"/>
    <n v="377"/>
  </r>
  <r>
    <s v="WAHV"/>
    <x v="4"/>
    <s v="Noord-Brabant"/>
    <x v="3"/>
    <x v="341"/>
    <x v="0"/>
    <n v="377"/>
  </r>
  <r>
    <s v="WAHV"/>
    <x v="1"/>
    <s v="Drenthe"/>
    <x v="77"/>
    <x v="320"/>
    <x v="0"/>
    <n v="377"/>
  </r>
  <r>
    <s v="WAHV"/>
    <x v="7"/>
    <s v="Flevoland"/>
    <x v="10"/>
    <x v="201"/>
    <x v="0"/>
    <n v="376"/>
  </r>
  <r>
    <s v="WAHV"/>
    <x v="7"/>
    <s v="Flevoland"/>
    <x v="97"/>
    <x v="250"/>
    <x v="0"/>
    <n v="376"/>
  </r>
  <r>
    <s v="WAHV"/>
    <x v="8"/>
    <s v="Noord-Brabant"/>
    <x v="26"/>
    <x v="295"/>
    <x v="0"/>
    <n v="376"/>
  </r>
  <r>
    <s v="WAHV"/>
    <x v="8"/>
    <s v="Zuid-Holland"/>
    <x v="49"/>
    <x v="208"/>
    <x v="0"/>
    <n v="376"/>
  </r>
  <r>
    <s v="WAHV"/>
    <x v="4"/>
    <s v="Gelderland"/>
    <x v="34"/>
    <x v="342"/>
    <x v="0"/>
    <n v="376"/>
  </r>
  <r>
    <s v="WAHV"/>
    <x v="0"/>
    <s v="Overijssel"/>
    <x v="54"/>
    <x v="179"/>
    <x v="0"/>
    <n v="376"/>
  </r>
  <r>
    <s v="WAHV"/>
    <x v="7"/>
    <s v="Limburg"/>
    <x v="56"/>
    <x v="214"/>
    <x v="0"/>
    <n v="375"/>
  </r>
  <r>
    <s v="WAHV"/>
    <x v="11"/>
    <s v="Friesland"/>
    <x v="104"/>
    <x v="263"/>
    <x v="0"/>
    <n v="375"/>
  </r>
  <r>
    <s v="WAHV"/>
    <x v="5"/>
    <s v="Noord-Brabant"/>
    <x v="28"/>
    <x v="293"/>
    <x v="0"/>
    <n v="375"/>
  </r>
  <r>
    <s v="WAHV"/>
    <x v="5"/>
    <s v="Zuid-Holland"/>
    <x v="5"/>
    <x v="289"/>
    <x v="0"/>
    <n v="375"/>
  </r>
  <r>
    <s v="WAHV"/>
    <x v="9"/>
    <s v="Noord-Brabant"/>
    <x v="94"/>
    <x v="296"/>
    <x v="0"/>
    <n v="374"/>
  </r>
  <r>
    <s v="WAHV"/>
    <x v="1"/>
    <s v="Gelderland"/>
    <x v="82"/>
    <x v="316"/>
    <x v="0"/>
    <n v="374"/>
  </r>
  <r>
    <s v="WAHV"/>
    <x v="8"/>
    <s v="Utrecht"/>
    <x v="39"/>
    <x v="277"/>
    <x v="0"/>
    <n v="373"/>
  </r>
  <r>
    <s v="WAHV"/>
    <x v="11"/>
    <s v="Noord-Holland"/>
    <x v="62"/>
    <x v="109"/>
    <x v="1"/>
    <n v="373"/>
  </r>
  <r>
    <s v="WAHV"/>
    <x v="1"/>
    <s v="Noord-Brabant"/>
    <x v="111"/>
    <x v="311"/>
    <x v="0"/>
    <n v="373"/>
  </r>
  <r>
    <s v="WAHV"/>
    <x v="1"/>
    <s v="Zuid-Holland"/>
    <x v="103"/>
    <x v="258"/>
    <x v="0"/>
    <n v="373"/>
  </r>
  <r>
    <s v="WAHV"/>
    <x v="2"/>
    <s v="Noord-Brabant"/>
    <x v="26"/>
    <x v="295"/>
    <x v="0"/>
    <n v="373"/>
  </r>
  <r>
    <s v="WAHV"/>
    <x v="2"/>
    <s v="Zuid-Holland"/>
    <x v="4"/>
    <x v="168"/>
    <x v="0"/>
    <n v="373"/>
  </r>
  <r>
    <s v="WAHV"/>
    <x v="7"/>
    <s v="Overijssel"/>
    <x v="84"/>
    <x v="153"/>
    <x v="0"/>
    <n v="372"/>
  </r>
  <r>
    <s v="WAHV"/>
    <x v="8"/>
    <s v="Noord-Brabant"/>
    <x v="85"/>
    <x v="246"/>
    <x v="0"/>
    <n v="372"/>
  </r>
  <r>
    <s v="WAHV"/>
    <x v="11"/>
    <s v="Flevoland"/>
    <x v="10"/>
    <x v="300"/>
    <x v="0"/>
    <n v="372"/>
  </r>
  <r>
    <s v="WAHV"/>
    <x v="11"/>
    <s v="Noord-Brabant"/>
    <x v="14"/>
    <x v="256"/>
    <x v="0"/>
    <n v="372"/>
  </r>
  <r>
    <s v="WAHV"/>
    <x v="3"/>
    <s v="Overijssel"/>
    <x v="84"/>
    <x v="334"/>
    <x v="0"/>
    <n v="372"/>
  </r>
  <r>
    <s v="WAHV"/>
    <x v="3"/>
    <s v="Zuid-Holland"/>
    <x v="5"/>
    <x v="343"/>
    <x v="0"/>
    <n v="372"/>
  </r>
  <r>
    <s v="WAHV"/>
    <x v="5"/>
    <s v="Noord-Brabant"/>
    <x v="94"/>
    <x v="212"/>
    <x v="0"/>
    <n v="372"/>
  </r>
  <r>
    <s v="WAHV"/>
    <x v="2"/>
    <s v="Gelderland"/>
    <x v="82"/>
    <x v="316"/>
    <x v="0"/>
    <n v="372"/>
  </r>
  <r>
    <s v="WAHV"/>
    <x v="2"/>
    <s v="Noord-Brabant"/>
    <x v="94"/>
    <x v="213"/>
    <x v="0"/>
    <n v="372"/>
  </r>
  <r>
    <s v="WAHV"/>
    <x v="8"/>
    <s v="Zuid-Holland"/>
    <x v="5"/>
    <x v="289"/>
    <x v="0"/>
    <n v="371"/>
  </r>
  <r>
    <s v="WAHV"/>
    <x v="9"/>
    <s v="Limburg"/>
    <x v="93"/>
    <x v="254"/>
    <x v="0"/>
    <n v="371"/>
  </r>
  <r>
    <s v="WAHV"/>
    <x v="10"/>
    <s v="Zuid-Holland"/>
    <x v="5"/>
    <x v="253"/>
    <x v="0"/>
    <n v="371"/>
  </r>
  <r>
    <s v="WAHV"/>
    <x v="1"/>
    <s v="Overijssel"/>
    <x v="54"/>
    <x v="322"/>
    <x v="0"/>
    <n v="371"/>
  </r>
  <r>
    <s v="WAHV"/>
    <x v="3"/>
    <s v="Drenthe"/>
    <x v="77"/>
    <x v="320"/>
    <x v="0"/>
    <n v="371"/>
  </r>
  <r>
    <s v="WAHV"/>
    <x v="2"/>
    <s v="Gelderland"/>
    <x v="34"/>
    <x v="187"/>
    <x v="0"/>
    <n v="371"/>
  </r>
  <r>
    <s v="WAHV"/>
    <x v="6"/>
    <s v="Zuid-Holland"/>
    <x v="5"/>
    <x v="253"/>
    <x v="0"/>
    <n v="371"/>
  </r>
  <r>
    <s v="WAHV"/>
    <x v="9"/>
    <s v="Limburg"/>
    <x v="42"/>
    <x v="247"/>
    <x v="0"/>
    <n v="370"/>
  </r>
  <r>
    <s v="WAHV"/>
    <x v="9"/>
    <s v="Noord-Brabant"/>
    <x v="94"/>
    <x v="330"/>
    <x v="0"/>
    <n v="370"/>
  </r>
  <r>
    <s v="WAHV"/>
    <x v="4"/>
    <s v="Limburg"/>
    <x v="96"/>
    <x v="308"/>
    <x v="0"/>
    <n v="370"/>
  </r>
  <r>
    <s v="WAHV"/>
    <x v="2"/>
    <s v="Zeeland"/>
    <x v="99"/>
    <x v="229"/>
    <x v="0"/>
    <n v="370"/>
  </r>
  <r>
    <s v="WAHV"/>
    <x v="2"/>
    <s v="Zuid-Holland"/>
    <x v="105"/>
    <x v="266"/>
    <x v="0"/>
    <n v="370"/>
  </r>
  <r>
    <s v="WAHV"/>
    <x v="6"/>
    <s v="Limburg"/>
    <x v="42"/>
    <x v="247"/>
    <x v="0"/>
    <n v="370"/>
  </r>
  <r>
    <s v="WAHV"/>
    <x v="9"/>
    <s v="Zuid-Holland"/>
    <x v="22"/>
    <x v="292"/>
    <x v="0"/>
    <n v="369"/>
  </r>
  <r>
    <s v="WAHV"/>
    <x v="2"/>
    <s v="Noord-Brabant"/>
    <x v="28"/>
    <x v="293"/>
    <x v="0"/>
    <n v="369"/>
  </r>
  <r>
    <s v="WAHV"/>
    <x v="9"/>
    <s v="Noord-Brabant"/>
    <x v="28"/>
    <x v="307"/>
    <x v="0"/>
    <n v="368"/>
  </r>
  <r>
    <s v="WAHV"/>
    <x v="11"/>
    <s v="Noord-Holland"/>
    <x v="62"/>
    <x v="306"/>
    <x v="1"/>
    <n v="368"/>
  </r>
  <r>
    <s v="WAHV"/>
    <x v="1"/>
    <s v="Zuid-Holland"/>
    <x v="49"/>
    <x v="299"/>
    <x v="0"/>
    <n v="368"/>
  </r>
  <r>
    <s v="WAHV"/>
    <x v="3"/>
    <s v="Zuid-Holland"/>
    <x v="16"/>
    <x v="206"/>
    <x v="0"/>
    <n v="368"/>
  </r>
  <r>
    <s v="WAHV"/>
    <x v="6"/>
    <s v="Noord-Brabant"/>
    <x v="14"/>
    <x v="256"/>
    <x v="0"/>
    <n v="368"/>
  </r>
  <r>
    <s v="WAHV"/>
    <x v="6"/>
    <s v="Zuid-Holland"/>
    <x v="43"/>
    <x v="276"/>
    <x v="0"/>
    <n v="368"/>
  </r>
  <r>
    <s v="WAHV"/>
    <x v="7"/>
    <s v="Zuid-Holland"/>
    <x v="4"/>
    <x v="168"/>
    <x v="0"/>
    <n v="367"/>
  </r>
  <r>
    <s v="WAHV"/>
    <x v="9"/>
    <s v="Utrecht"/>
    <x v="29"/>
    <x v="224"/>
    <x v="0"/>
    <n v="367"/>
  </r>
  <r>
    <s v="WAHV"/>
    <x v="9"/>
    <s v="Zuid-Holland"/>
    <x v="105"/>
    <x v="283"/>
    <x v="0"/>
    <n v="367"/>
  </r>
  <r>
    <s v="WAHV"/>
    <x v="0"/>
    <s v="Noord-Holland"/>
    <x v="59"/>
    <x v="205"/>
    <x v="0"/>
    <n v="367"/>
  </r>
  <r>
    <s v="WAHV"/>
    <x v="5"/>
    <s v="Noord-Brabant"/>
    <x v="79"/>
    <x v="143"/>
    <x v="0"/>
    <n v="367"/>
  </r>
  <r>
    <s v="WAHV"/>
    <x v="7"/>
    <s v="Noord-Holland"/>
    <x v="78"/>
    <x v="209"/>
    <x v="0"/>
    <n v="366"/>
  </r>
  <r>
    <s v="WAHV"/>
    <x v="9"/>
    <s v="Limburg"/>
    <x v="56"/>
    <x v="189"/>
    <x v="0"/>
    <n v="366"/>
  </r>
  <r>
    <s v="WAHV"/>
    <x v="9"/>
    <s v="Limburg"/>
    <x v="75"/>
    <x v="325"/>
    <x v="0"/>
    <n v="366"/>
  </r>
  <r>
    <s v="WAHV"/>
    <x v="1"/>
    <s v="Limburg"/>
    <x v="96"/>
    <x v="344"/>
    <x v="0"/>
    <n v="366"/>
  </r>
  <r>
    <s v="WAHV"/>
    <x v="0"/>
    <s v="Noord-Brabant"/>
    <x v="3"/>
    <x v="268"/>
    <x v="0"/>
    <n v="366"/>
  </r>
  <r>
    <s v="WAHV"/>
    <x v="6"/>
    <s v="Gelderland"/>
    <x v="65"/>
    <x v="280"/>
    <x v="0"/>
    <n v="366"/>
  </r>
  <r>
    <s v="WAHV"/>
    <x v="10"/>
    <s v="Noord-Brabant"/>
    <x v="14"/>
    <x v="301"/>
    <x v="0"/>
    <n v="365"/>
  </r>
  <r>
    <s v="WAHV"/>
    <x v="10"/>
    <s v="Noord-Holland"/>
    <x v="115"/>
    <x v="337"/>
    <x v="0"/>
    <n v="365"/>
  </r>
  <r>
    <s v="WAHV"/>
    <x v="1"/>
    <s v="Overijssel"/>
    <x v="113"/>
    <x v="331"/>
    <x v="0"/>
    <n v="365"/>
  </r>
  <r>
    <s v="WAHV"/>
    <x v="5"/>
    <s v="Utrecht"/>
    <x v="39"/>
    <x v="241"/>
    <x v="1"/>
    <n v="365"/>
  </r>
  <r>
    <s v="WAHV"/>
    <x v="2"/>
    <s v="Noord-Brabant"/>
    <x v="28"/>
    <x v="158"/>
    <x v="0"/>
    <n v="365"/>
  </r>
  <r>
    <s v="WAHV"/>
    <x v="2"/>
    <s v="Zuid-Holland"/>
    <x v="98"/>
    <x v="226"/>
    <x v="0"/>
    <n v="365"/>
  </r>
  <r>
    <s v="WAHV"/>
    <x v="7"/>
    <s v="Gelderland"/>
    <x v="102"/>
    <x v="249"/>
    <x v="0"/>
    <n v="364"/>
  </r>
  <r>
    <s v="WAHV"/>
    <x v="8"/>
    <s v="Noord-Brabant"/>
    <x v="28"/>
    <x v="293"/>
    <x v="0"/>
    <n v="364"/>
  </r>
  <r>
    <s v="WAHV"/>
    <x v="9"/>
    <s v="Noord-Brabant"/>
    <x v="14"/>
    <x v="99"/>
    <x v="0"/>
    <n v="364"/>
  </r>
  <r>
    <s v="WAHV"/>
    <x v="4"/>
    <s v="Noord-Brabant"/>
    <x v="94"/>
    <x v="345"/>
    <x v="0"/>
    <n v="364"/>
  </r>
  <r>
    <s v="WAHV"/>
    <x v="0"/>
    <s v="Zuid-Holland"/>
    <x v="2"/>
    <x v="312"/>
    <x v="1"/>
    <n v="364"/>
  </r>
  <r>
    <s v="WAHV"/>
    <x v="3"/>
    <s v="Gelderland"/>
    <x v="82"/>
    <x v="279"/>
    <x v="0"/>
    <n v="364"/>
  </r>
  <r>
    <s v="WAHV"/>
    <x v="2"/>
    <s v="Utrecht"/>
    <x v="39"/>
    <x v="277"/>
    <x v="0"/>
    <n v="364"/>
  </r>
  <r>
    <s v="WAHV"/>
    <x v="8"/>
    <s v="Noord-Holland"/>
    <x v="46"/>
    <x v="310"/>
    <x v="1"/>
    <n v="363"/>
  </r>
  <r>
    <s v="WAHV"/>
    <x v="11"/>
    <s v="Noord-Holland"/>
    <x v="115"/>
    <x v="337"/>
    <x v="0"/>
    <n v="363"/>
  </r>
  <r>
    <s v="WAHV"/>
    <x v="11"/>
    <s v="Overijssel"/>
    <x v="84"/>
    <x v="334"/>
    <x v="0"/>
    <n v="363"/>
  </r>
  <r>
    <s v="WAHV"/>
    <x v="11"/>
    <s v="Zuid-Holland"/>
    <x v="5"/>
    <x v="284"/>
    <x v="0"/>
    <n v="363"/>
  </r>
  <r>
    <s v="WAHV"/>
    <x v="0"/>
    <s v="Drenthe"/>
    <x v="108"/>
    <x v="290"/>
    <x v="0"/>
    <n v="363"/>
  </r>
  <r>
    <s v="WAHV"/>
    <x v="6"/>
    <s v="Zuid-Holland"/>
    <x v="2"/>
    <x v="251"/>
    <x v="0"/>
    <n v="363"/>
  </r>
  <r>
    <s v="WAHV"/>
    <x v="11"/>
    <s v="Zuid-Holland"/>
    <x v="98"/>
    <x v="226"/>
    <x v="0"/>
    <n v="362"/>
  </r>
  <r>
    <s v="WAHV"/>
    <x v="4"/>
    <s v="Gelderland"/>
    <x v="116"/>
    <x v="339"/>
    <x v="0"/>
    <n v="362"/>
  </r>
  <r>
    <s v="WAHV"/>
    <x v="0"/>
    <s v="Utrecht"/>
    <x v="39"/>
    <x v="241"/>
    <x v="0"/>
    <n v="362"/>
  </r>
  <r>
    <s v="WAHV"/>
    <x v="5"/>
    <s v="Noord-Brabant"/>
    <x v="14"/>
    <x v="256"/>
    <x v="0"/>
    <n v="362"/>
  </r>
  <r>
    <s v="WAHV"/>
    <x v="5"/>
    <s v="Zuid-Holland"/>
    <x v="49"/>
    <x v="208"/>
    <x v="0"/>
    <n v="362"/>
  </r>
  <r>
    <s v="WAHV"/>
    <x v="5"/>
    <s v="Zuid-Holland"/>
    <x v="5"/>
    <x v="253"/>
    <x v="0"/>
    <n v="362"/>
  </r>
  <r>
    <s v="WAHV"/>
    <x v="2"/>
    <s v="Zuid-Holland"/>
    <x v="16"/>
    <x v="115"/>
    <x v="0"/>
    <n v="362"/>
  </r>
  <r>
    <s v="WAHV"/>
    <x v="6"/>
    <s v="Drenthe"/>
    <x v="108"/>
    <x v="290"/>
    <x v="0"/>
    <n v="362"/>
  </r>
  <r>
    <s v="WAHV"/>
    <x v="8"/>
    <s v="Noord-Brabant"/>
    <x v="92"/>
    <x v="346"/>
    <x v="0"/>
    <n v="361"/>
  </r>
  <r>
    <s v="WAHV"/>
    <x v="11"/>
    <s v="Gelderland"/>
    <x v="65"/>
    <x v="257"/>
    <x v="0"/>
    <n v="361"/>
  </r>
  <r>
    <s v="WAHV"/>
    <x v="0"/>
    <s v="Zuid-Holland"/>
    <x v="103"/>
    <x v="258"/>
    <x v="0"/>
    <n v="361"/>
  </r>
  <r>
    <s v="WAHV"/>
    <x v="6"/>
    <s v="Zuid-Holland"/>
    <x v="4"/>
    <x v="243"/>
    <x v="0"/>
    <n v="361"/>
  </r>
  <r>
    <s v="WAHV"/>
    <x v="9"/>
    <s v="Noord-Brabant"/>
    <x v="92"/>
    <x v="346"/>
    <x v="0"/>
    <n v="360"/>
  </r>
  <r>
    <s v="WAHV"/>
    <x v="11"/>
    <s v="Drenthe"/>
    <x v="108"/>
    <x v="290"/>
    <x v="0"/>
    <n v="360"/>
  </r>
  <r>
    <s v="WAHV"/>
    <x v="10"/>
    <s v="Noord-Brabant"/>
    <x v="94"/>
    <x v="296"/>
    <x v="0"/>
    <n v="360"/>
  </r>
  <r>
    <s v="WAHV"/>
    <x v="0"/>
    <s v="Gelderland"/>
    <x v="82"/>
    <x v="281"/>
    <x v="0"/>
    <n v="360"/>
  </r>
  <r>
    <s v="WAHV"/>
    <x v="5"/>
    <s v="Overijssel"/>
    <x v="80"/>
    <x v="340"/>
    <x v="1"/>
    <n v="360"/>
  </r>
  <r>
    <s v="WAHV"/>
    <x v="6"/>
    <s v="Noord-Holland"/>
    <x v="62"/>
    <x v="109"/>
    <x v="1"/>
    <n v="360"/>
  </r>
  <r>
    <s v="WAHV"/>
    <x v="9"/>
    <s v="Drenthe"/>
    <x v="77"/>
    <x v="320"/>
    <x v="0"/>
    <n v="359"/>
  </r>
  <r>
    <s v="WAHV"/>
    <x v="10"/>
    <s v="Gelderland"/>
    <x v="82"/>
    <x v="281"/>
    <x v="0"/>
    <n v="359"/>
  </r>
  <r>
    <s v="WAHV"/>
    <x v="4"/>
    <s v="Zuid-Holland"/>
    <x v="109"/>
    <x v="302"/>
    <x v="0"/>
    <n v="359"/>
  </r>
  <r>
    <s v="WAHV"/>
    <x v="6"/>
    <s v="Utrecht"/>
    <x v="101"/>
    <x v="239"/>
    <x v="0"/>
    <n v="359"/>
  </r>
  <r>
    <s v="WAHV"/>
    <x v="6"/>
    <s v="Zuid-Holland"/>
    <x v="49"/>
    <x v="208"/>
    <x v="0"/>
    <n v="359"/>
  </r>
  <r>
    <s v="WAHV"/>
    <x v="9"/>
    <s v="Zuid-Holland"/>
    <x v="90"/>
    <x v="347"/>
    <x v="0"/>
    <n v="358"/>
  </r>
  <r>
    <s v="WAHV"/>
    <x v="10"/>
    <s v="Noord-Brabant"/>
    <x v="111"/>
    <x v="321"/>
    <x v="0"/>
    <n v="358"/>
  </r>
  <r>
    <s v="WAHV"/>
    <x v="5"/>
    <s v="Gelderland"/>
    <x v="65"/>
    <x v="257"/>
    <x v="0"/>
    <n v="358"/>
  </r>
  <r>
    <s v="WAHV"/>
    <x v="5"/>
    <s v="Utrecht"/>
    <x v="106"/>
    <x v="275"/>
    <x v="0"/>
    <n v="358"/>
  </r>
  <r>
    <s v="WAHV"/>
    <x v="9"/>
    <s v="Gelderland"/>
    <x v="82"/>
    <x v="281"/>
    <x v="0"/>
    <n v="357"/>
  </r>
  <r>
    <s v="WAHV"/>
    <x v="9"/>
    <s v="Gelderland"/>
    <x v="23"/>
    <x v="348"/>
    <x v="0"/>
    <n v="357"/>
  </r>
  <r>
    <s v="WAHV"/>
    <x v="10"/>
    <s v="Limburg"/>
    <x v="68"/>
    <x v="273"/>
    <x v="0"/>
    <n v="357"/>
  </r>
  <r>
    <s v="WAHV"/>
    <x v="4"/>
    <s v="Noord-Brabant"/>
    <x v="26"/>
    <x v="295"/>
    <x v="0"/>
    <n v="357"/>
  </r>
  <r>
    <s v="WAHV"/>
    <x v="0"/>
    <s v="Utrecht"/>
    <x v="106"/>
    <x v="275"/>
    <x v="0"/>
    <n v="357"/>
  </r>
  <r>
    <s v="WAHV"/>
    <x v="2"/>
    <s v="Gelderland"/>
    <x v="102"/>
    <x v="249"/>
    <x v="0"/>
    <n v="357"/>
  </r>
  <r>
    <s v="WAHV"/>
    <x v="7"/>
    <s v="Zuid-Holland"/>
    <x v="17"/>
    <x v="236"/>
    <x v="0"/>
    <n v="356"/>
  </r>
  <r>
    <s v="WAHV"/>
    <x v="8"/>
    <s v="Friesland"/>
    <x v="107"/>
    <x v="278"/>
    <x v="0"/>
    <n v="356"/>
  </r>
  <r>
    <s v="WAHV"/>
    <x v="9"/>
    <s v="Groningen"/>
    <x v="11"/>
    <x v="223"/>
    <x v="0"/>
    <n v="356"/>
  </r>
  <r>
    <s v="WAHV"/>
    <x v="4"/>
    <s v="Friesland"/>
    <x v="104"/>
    <x v="349"/>
    <x v="0"/>
    <n v="356"/>
  </r>
  <r>
    <s v="WAHV"/>
    <x v="1"/>
    <s v="Zuid-Holland"/>
    <x v="22"/>
    <x v="292"/>
    <x v="0"/>
    <n v="356"/>
  </r>
  <r>
    <s v="WAHV"/>
    <x v="5"/>
    <s v="Gelderland"/>
    <x v="82"/>
    <x v="316"/>
    <x v="0"/>
    <n v="356"/>
  </r>
  <r>
    <s v="WAHV"/>
    <x v="6"/>
    <s v="Noord-Holland"/>
    <x v="78"/>
    <x v="244"/>
    <x v="0"/>
    <n v="356"/>
  </r>
  <r>
    <s v="WAHV"/>
    <x v="8"/>
    <s v="Gelderland"/>
    <x v="65"/>
    <x v="171"/>
    <x v="0"/>
    <n v="355"/>
  </r>
  <r>
    <s v="WAHV"/>
    <x v="1"/>
    <s v="Noord-Holland"/>
    <x v="115"/>
    <x v="337"/>
    <x v="0"/>
    <n v="355"/>
  </r>
  <r>
    <s v="WAHV"/>
    <x v="3"/>
    <s v="Noord-Brabant"/>
    <x v="28"/>
    <x v="293"/>
    <x v="0"/>
    <n v="355"/>
  </r>
  <r>
    <s v="WAHV"/>
    <x v="2"/>
    <s v="Noord-Brabant"/>
    <x v="3"/>
    <x v="207"/>
    <x v="0"/>
    <n v="355"/>
  </r>
  <r>
    <s v="WAHV"/>
    <x v="2"/>
    <s v="Zuid-Holland"/>
    <x v="43"/>
    <x v="276"/>
    <x v="0"/>
    <n v="355"/>
  </r>
  <r>
    <s v="WAHV"/>
    <x v="4"/>
    <s v="Noord-Brabant"/>
    <x v="117"/>
    <x v="350"/>
    <x v="0"/>
    <n v="354"/>
  </r>
  <r>
    <s v="WAHV"/>
    <x v="2"/>
    <s v="Utrecht"/>
    <x v="61"/>
    <x v="108"/>
    <x v="0"/>
    <n v="354"/>
  </r>
  <r>
    <s v="WAHV"/>
    <x v="11"/>
    <s v="Zuid-Holland"/>
    <x v="22"/>
    <x v="292"/>
    <x v="0"/>
    <n v="353"/>
  </r>
  <r>
    <s v="WAHV"/>
    <x v="1"/>
    <s v="Zuid-Holland"/>
    <x v="105"/>
    <x v="283"/>
    <x v="0"/>
    <n v="353"/>
  </r>
  <r>
    <s v="WAHV"/>
    <x v="7"/>
    <s v="Gelderland"/>
    <x v="0"/>
    <x v="265"/>
    <x v="0"/>
    <n v="352"/>
  </r>
  <r>
    <s v="WAHV"/>
    <x v="7"/>
    <s v="Limburg"/>
    <x v="68"/>
    <x v="273"/>
    <x v="0"/>
    <n v="352"/>
  </r>
  <r>
    <s v="WAHV"/>
    <x v="7"/>
    <s v="Noord-Holland"/>
    <x v="59"/>
    <x v="172"/>
    <x v="0"/>
    <n v="352"/>
  </r>
  <r>
    <s v="WAHV"/>
    <x v="11"/>
    <s v="Limburg"/>
    <x v="68"/>
    <x v="317"/>
    <x v="0"/>
    <n v="352"/>
  </r>
  <r>
    <s v="WAHV"/>
    <x v="5"/>
    <s v="Flevoland"/>
    <x v="10"/>
    <x v="261"/>
    <x v="0"/>
    <n v="352"/>
  </r>
  <r>
    <s v="WAHV"/>
    <x v="2"/>
    <s v="Zuid-Holland"/>
    <x v="2"/>
    <x v="235"/>
    <x v="0"/>
    <n v="352"/>
  </r>
  <r>
    <s v="WAHV"/>
    <x v="9"/>
    <s v="Limburg"/>
    <x v="75"/>
    <x v="315"/>
    <x v="0"/>
    <n v="351"/>
  </r>
  <r>
    <s v="WAHV"/>
    <x v="9"/>
    <s v="Zuid-Holland"/>
    <x v="16"/>
    <x v="206"/>
    <x v="0"/>
    <n v="351"/>
  </r>
  <r>
    <s v="WAHV"/>
    <x v="3"/>
    <s v="Noord-Brabant"/>
    <x v="14"/>
    <x v="256"/>
    <x v="0"/>
    <n v="351"/>
  </r>
  <r>
    <s v="WAHV"/>
    <x v="5"/>
    <s v="Gelderland"/>
    <x v="102"/>
    <x v="303"/>
    <x v="0"/>
    <n v="351"/>
  </r>
  <r>
    <s v="WAHV"/>
    <x v="11"/>
    <s v="Groningen"/>
    <x v="11"/>
    <x v="223"/>
    <x v="0"/>
    <n v="350"/>
  </r>
  <r>
    <s v="WAHV"/>
    <x v="4"/>
    <s v="Noord-Holland"/>
    <x v="62"/>
    <x v="166"/>
    <x v="0"/>
    <n v="350"/>
  </r>
  <r>
    <s v="WAHV"/>
    <x v="4"/>
    <s v="Zuid-Holland"/>
    <x v="90"/>
    <x v="347"/>
    <x v="0"/>
    <n v="350"/>
  </r>
  <r>
    <s v="WAHV"/>
    <x v="1"/>
    <s v="Groningen"/>
    <x v="72"/>
    <x v="323"/>
    <x v="0"/>
    <n v="350"/>
  </r>
  <r>
    <s v="WAHV"/>
    <x v="0"/>
    <s v="Noord-Holland"/>
    <x v="112"/>
    <x v="327"/>
    <x v="0"/>
    <n v="350"/>
  </r>
  <r>
    <s v="WAHV"/>
    <x v="5"/>
    <s v="Zuid-Holland"/>
    <x v="2"/>
    <x v="251"/>
    <x v="0"/>
    <n v="350"/>
  </r>
  <r>
    <s v="WAHV"/>
    <x v="7"/>
    <s v="Gelderland"/>
    <x v="65"/>
    <x v="230"/>
    <x v="0"/>
    <n v="349"/>
  </r>
  <r>
    <s v="WAHV"/>
    <x v="7"/>
    <s v="Groningen"/>
    <x v="11"/>
    <x v="223"/>
    <x v="0"/>
    <n v="349"/>
  </r>
  <r>
    <s v="WAHV"/>
    <x v="10"/>
    <s v="Zuid-Holland"/>
    <x v="4"/>
    <x v="182"/>
    <x v="0"/>
    <n v="349"/>
  </r>
  <r>
    <s v="WAHV"/>
    <x v="1"/>
    <s v="Limburg"/>
    <x v="68"/>
    <x v="317"/>
    <x v="0"/>
    <n v="349"/>
  </r>
  <r>
    <s v="WAHV"/>
    <x v="1"/>
    <s v="Overijssel"/>
    <x v="84"/>
    <x v="334"/>
    <x v="0"/>
    <n v="349"/>
  </r>
  <r>
    <s v="WAHV"/>
    <x v="0"/>
    <s v="Noord-Brabant"/>
    <x v="14"/>
    <x v="301"/>
    <x v="0"/>
    <n v="349"/>
  </r>
  <r>
    <s v="WAHV"/>
    <x v="3"/>
    <s v="Friesland"/>
    <x v="107"/>
    <x v="278"/>
    <x v="0"/>
    <n v="349"/>
  </r>
  <r>
    <s v="WAHV"/>
    <x v="2"/>
    <s v="Noord-Brabant"/>
    <x v="94"/>
    <x v="212"/>
    <x v="0"/>
    <n v="349"/>
  </r>
  <r>
    <s v="WAHV"/>
    <x v="8"/>
    <s v="Friesland"/>
    <x v="104"/>
    <x v="263"/>
    <x v="0"/>
    <n v="348"/>
  </r>
  <r>
    <s v="WAHV"/>
    <x v="8"/>
    <s v="Gelderland"/>
    <x v="0"/>
    <x v="265"/>
    <x v="0"/>
    <n v="348"/>
  </r>
  <r>
    <s v="WAHV"/>
    <x v="8"/>
    <s v="Gelderland"/>
    <x v="65"/>
    <x v="257"/>
    <x v="0"/>
    <n v="348"/>
  </r>
  <r>
    <s v="WAHV"/>
    <x v="8"/>
    <s v="Limburg"/>
    <x v="68"/>
    <x v="273"/>
    <x v="0"/>
    <n v="348"/>
  </r>
  <r>
    <s v="WAHV"/>
    <x v="8"/>
    <s v="Zuid-Holland"/>
    <x v="49"/>
    <x v="231"/>
    <x v="0"/>
    <n v="348"/>
  </r>
  <r>
    <s v="WAHV"/>
    <x v="4"/>
    <s v="Noord-Holland"/>
    <x v="115"/>
    <x v="337"/>
    <x v="0"/>
    <n v="348"/>
  </r>
  <r>
    <s v="WAHV"/>
    <x v="1"/>
    <s v="Zuid-Holland"/>
    <x v="4"/>
    <x v="351"/>
    <x v="0"/>
    <n v="348"/>
  </r>
  <r>
    <s v="WAHV"/>
    <x v="1"/>
    <s v="Flevoland"/>
    <x v="10"/>
    <x v="300"/>
    <x v="0"/>
    <n v="347"/>
  </r>
  <r>
    <s v="WAHV"/>
    <x v="0"/>
    <s v="Gelderland"/>
    <x v="65"/>
    <x v="257"/>
    <x v="0"/>
    <n v="347"/>
  </r>
  <r>
    <s v="WAHV"/>
    <x v="0"/>
    <s v="Noord-Brabant"/>
    <x v="94"/>
    <x v="296"/>
    <x v="0"/>
    <n v="347"/>
  </r>
  <r>
    <s v="WAHV"/>
    <x v="5"/>
    <s v="Zuid-Holland"/>
    <x v="100"/>
    <x v="298"/>
    <x v="0"/>
    <n v="347"/>
  </r>
  <r>
    <s v="WAHV"/>
    <x v="6"/>
    <s v="Gelderland"/>
    <x v="82"/>
    <x v="281"/>
    <x v="0"/>
    <n v="347"/>
  </r>
  <r>
    <s v="WAHV"/>
    <x v="7"/>
    <s v="Limburg"/>
    <x v="56"/>
    <x v="189"/>
    <x v="0"/>
    <n v="346"/>
  </r>
  <r>
    <s v="WAHV"/>
    <x v="9"/>
    <s v="Noord-Holland"/>
    <x v="115"/>
    <x v="337"/>
    <x v="0"/>
    <n v="346"/>
  </r>
  <r>
    <s v="WAHV"/>
    <x v="10"/>
    <s v="Utrecht"/>
    <x v="29"/>
    <x v="224"/>
    <x v="0"/>
    <n v="346"/>
  </r>
  <r>
    <s v="WAHV"/>
    <x v="4"/>
    <s v="Noord-Holland"/>
    <x v="67"/>
    <x v="124"/>
    <x v="1"/>
    <n v="346"/>
  </r>
  <r>
    <s v="WAHV"/>
    <x v="5"/>
    <s v="Zuid-Holland"/>
    <x v="109"/>
    <x v="302"/>
    <x v="0"/>
    <n v="346"/>
  </r>
  <r>
    <s v="WAHV"/>
    <x v="6"/>
    <s v="Zuid-Holland"/>
    <x v="90"/>
    <x v="352"/>
    <x v="0"/>
    <n v="346"/>
  </r>
  <r>
    <s v="WAHV"/>
    <x v="9"/>
    <s v="Flevoland"/>
    <x v="10"/>
    <x v="300"/>
    <x v="0"/>
    <n v="345"/>
  </r>
  <r>
    <s v="WAHV"/>
    <x v="9"/>
    <s v="Zuid-Holland"/>
    <x v="12"/>
    <x v="353"/>
    <x v="0"/>
    <n v="345"/>
  </r>
  <r>
    <s v="WAHV"/>
    <x v="6"/>
    <s v="Utrecht"/>
    <x v="114"/>
    <x v="332"/>
    <x v="0"/>
    <n v="345"/>
  </r>
  <r>
    <s v="WAHV"/>
    <x v="8"/>
    <s v="Zuid-Holland"/>
    <x v="105"/>
    <x v="283"/>
    <x v="0"/>
    <n v="344"/>
  </r>
  <r>
    <s v="WAHV"/>
    <x v="11"/>
    <s v="Noord-Brabant"/>
    <x v="28"/>
    <x v="307"/>
    <x v="0"/>
    <n v="344"/>
  </r>
  <r>
    <s v="WAHV"/>
    <x v="10"/>
    <s v="Drenthe"/>
    <x v="77"/>
    <x v="291"/>
    <x v="0"/>
    <n v="344"/>
  </r>
  <r>
    <s v="WAHV"/>
    <x v="4"/>
    <s v="Gelderland"/>
    <x v="23"/>
    <x v="348"/>
    <x v="0"/>
    <n v="344"/>
  </r>
  <r>
    <s v="WAHV"/>
    <x v="1"/>
    <s v="Zuid-Holland"/>
    <x v="90"/>
    <x v="347"/>
    <x v="0"/>
    <n v="344"/>
  </r>
  <r>
    <s v="WAHV"/>
    <x v="5"/>
    <s v="Noord-Brabant"/>
    <x v="3"/>
    <x v="207"/>
    <x v="0"/>
    <n v="344"/>
  </r>
  <r>
    <s v="WAHV"/>
    <x v="7"/>
    <s v="Flevoland"/>
    <x v="10"/>
    <x v="269"/>
    <x v="0"/>
    <n v="343"/>
  </r>
  <r>
    <s v="WAHV"/>
    <x v="7"/>
    <s v="Limburg"/>
    <x v="93"/>
    <x v="197"/>
    <x v="0"/>
    <n v="343"/>
  </r>
  <r>
    <s v="WAHV"/>
    <x v="7"/>
    <s v="Noord-Brabant"/>
    <x v="28"/>
    <x v="293"/>
    <x v="0"/>
    <n v="343"/>
  </r>
  <r>
    <s v="WAHV"/>
    <x v="7"/>
    <s v="Zuid-Holland"/>
    <x v="43"/>
    <x v="354"/>
    <x v="0"/>
    <n v="343"/>
  </r>
  <r>
    <s v="WAHV"/>
    <x v="8"/>
    <s v="Noord-Holland"/>
    <x v="115"/>
    <x v="337"/>
    <x v="0"/>
    <n v="343"/>
  </r>
  <r>
    <s v="WAHV"/>
    <x v="10"/>
    <s v="Drenthe"/>
    <x v="77"/>
    <x v="320"/>
    <x v="0"/>
    <n v="343"/>
  </r>
  <r>
    <s v="WAHV"/>
    <x v="4"/>
    <s v="Noord-Holland"/>
    <x v="89"/>
    <x v="183"/>
    <x v="0"/>
    <n v="343"/>
  </r>
  <r>
    <s v="WAHV"/>
    <x v="3"/>
    <s v="Noord-Brabant"/>
    <x v="14"/>
    <x v="264"/>
    <x v="0"/>
    <n v="343"/>
  </r>
  <r>
    <s v="WAHV"/>
    <x v="2"/>
    <s v="Limburg"/>
    <x v="68"/>
    <x v="318"/>
    <x v="0"/>
    <n v="343"/>
  </r>
  <r>
    <s v="WAHV"/>
    <x v="8"/>
    <s v="Noord-Brabant"/>
    <x v="14"/>
    <x v="256"/>
    <x v="0"/>
    <n v="342"/>
  </r>
  <r>
    <s v="WAHV"/>
    <x v="2"/>
    <s v="Zuid-Holland"/>
    <x v="2"/>
    <x v="251"/>
    <x v="0"/>
    <n v="342"/>
  </r>
  <r>
    <s v="WAHV"/>
    <x v="8"/>
    <s v="Gelderland"/>
    <x v="82"/>
    <x v="316"/>
    <x v="0"/>
    <n v="341"/>
  </r>
  <r>
    <s v="WAHV"/>
    <x v="10"/>
    <s v="Noord-Brabant"/>
    <x v="111"/>
    <x v="311"/>
    <x v="0"/>
    <n v="341"/>
  </r>
  <r>
    <s v="WAHV"/>
    <x v="0"/>
    <s v="Gelderland"/>
    <x v="102"/>
    <x v="303"/>
    <x v="0"/>
    <n v="341"/>
  </r>
  <r>
    <s v="WAHV"/>
    <x v="3"/>
    <s v="Noord-Brabant"/>
    <x v="3"/>
    <x v="207"/>
    <x v="0"/>
    <n v="341"/>
  </r>
  <r>
    <s v="WAHV"/>
    <x v="7"/>
    <s v="Zuid-Holland"/>
    <x v="5"/>
    <x v="284"/>
    <x v="0"/>
    <n v="340"/>
  </r>
  <r>
    <s v="WAHV"/>
    <x v="11"/>
    <s v="Drenthe"/>
    <x v="77"/>
    <x v="291"/>
    <x v="0"/>
    <n v="340"/>
  </r>
  <r>
    <s v="WAHV"/>
    <x v="4"/>
    <s v="Noord-Holland"/>
    <x v="112"/>
    <x v="327"/>
    <x v="0"/>
    <n v="340"/>
  </r>
  <r>
    <s v="WAHV"/>
    <x v="5"/>
    <s v="Noord-Brabant"/>
    <x v="28"/>
    <x v="245"/>
    <x v="0"/>
    <n v="340"/>
  </r>
  <r>
    <s v="WAHV"/>
    <x v="6"/>
    <s v="Flevoland"/>
    <x v="97"/>
    <x v="250"/>
    <x v="0"/>
    <n v="340"/>
  </r>
  <r>
    <s v="WAHV"/>
    <x v="6"/>
    <s v="Noord-Brabant"/>
    <x v="28"/>
    <x v="293"/>
    <x v="0"/>
    <n v="340"/>
  </r>
  <r>
    <s v="WAHV"/>
    <x v="7"/>
    <s v="Limburg"/>
    <x v="96"/>
    <x v="217"/>
    <x v="0"/>
    <n v="339"/>
  </r>
  <r>
    <s v="WAHV"/>
    <x v="7"/>
    <s v="Utrecht"/>
    <x v="39"/>
    <x v="241"/>
    <x v="0"/>
    <n v="339"/>
  </r>
  <r>
    <s v="WAHV"/>
    <x v="8"/>
    <s v="Flevoland"/>
    <x v="10"/>
    <x v="300"/>
    <x v="0"/>
    <n v="339"/>
  </r>
  <r>
    <s v="WAHV"/>
    <x v="8"/>
    <s v="Gelderland"/>
    <x v="65"/>
    <x v="271"/>
    <x v="0"/>
    <n v="339"/>
  </r>
  <r>
    <s v="WAHV"/>
    <x v="11"/>
    <s v="Limburg"/>
    <x v="93"/>
    <x v="254"/>
    <x v="0"/>
    <n v="339"/>
  </r>
  <r>
    <s v="WAHV"/>
    <x v="0"/>
    <s v="Noord-Holland"/>
    <x v="78"/>
    <x v="282"/>
    <x v="0"/>
    <n v="339"/>
  </r>
  <r>
    <s v="WAHV"/>
    <x v="3"/>
    <s v="Limburg"/>
    <x v="96"/>
    <x v="308"/>
    <x v="0"/>
    <n v="339"/>
  </r>
  <r>
    <s v="WAHV"/>
    <x v="5"/>
    <s v="Limburg"/>
    <x v="24"/>
    <x v="297"/>
    <x v="0"/>
    <n v="339"/>
  </r>
  <r>
    <s v="WAHV"/>
    <x v="8"/>
    <s v="Gelderland"/>
    <x v="110"/>
    <x v="305"/>
    <x v="0"/>
    <n v="338"/>
  </r>
  <r>
    <s v="WAHV"/>
    <x v="10"/>
    <s v="Gelderland"/>
    <x v="23"/>
    <x v="348"/>
    <x v="0"/>
    <n v="338"/>
  </r>
  <r>
    <s v="WAHV"/>
    <x v="0"/>
    <s v="Zuid-Holland"/>
    <x v="100"/>
    <x v="298"/>
    <x v="0"/>
    <n v="338"/>
  </r>
  <r>
    <s v="WAHV"/>
    <x v="3"/>
    <s v="Gelderland"/>
    <x v="110"/>
    <x v="305"/>
    <x v="0"/>
    <n v="338"/>
  </r>
  <r>
    <s v="WAHV"/>
    <x v="6"/>
    <s v="Limburg"/>
    <x v="93"/>
    <x v="254"/>
    <x v="0"/>
    <n v="338"/>
  </r>
  <r>
    <s v="WAHV"/>
    <x v="7"/>
    <s v="Gelderland"/>
    <x v="65"/>
    <x v="271"/>
    <x v="0"/>
    <n v="337"/>
  </r>
  <r>
    <s v="WAHV"/>
    <x v="0"/>
    <s v="Overijssel"/>
    <x v="80"/>
    <x v="355"/>
    <x v="0"/>
    <n v="337"/>
  </r>
  <r>
    <s v="WAHV"/>
    <x v="5"/>
    <s v="Zuid-Holland"/>
    <x v="2"/>
    <x v="228"/>
    <x v="0"/>
    <n v="337"/>
  </r>
  <r>
    <s v="WAHV"/>
    <x v="6"/>
    <s v="Gelderland"/>
    <x v="82"/>
    <x v="316"/>
    <x v="0"/>
    <n v="337"/>
  </r>
  <r>
    <s v="WAHV"/>
    <x v="7"/>
    <s v="Zuid-Holland"/>
    <x v="103"/>
    <x v="258"/>
    <x v="0"/>
    <n v="336"/>
  </r>
  <r>
    <s v="WAHV"/>
    <x v="9"/>
    <s v="Utrecht"/>
    <x v="61"/>
    <x v="356"/>
    <x v="0"/>
    <n v="336"/>
  </r>
  <r>
    <s v="WAHV"/>
    <x v="1"/>
    <s v="Zuid-Holland"/>
    <x v="5"/>
    <x v="343"/>
    <x v="0"/>
    <n v="336"/>
  </r>
  <r>
    <s v="WAHV"/>
    <x v="0"/>
    <s v="Overijssel"/>
    <x v="84"/>
    <x v="334"/>
    <x v="0"/>
    <n v="336"/>
  </r>
  <r>
    <s v="WAHV"/>
    <x v="5"/>
    <s v="Zuid-Holland"/>
    <x v="16"/>
    <x v="206"/>
    <x v="0"/>
    <n v="336"/>
  </r>
  <r>
    <s v="WAHV"/>
    <x v="2"/>
    <s v="Gelderland"/>
    <x v="65"/>
    <x v="271"/>
    <x v="0"/>
    <n v="336"/>
  </r>
  <r>
    <s v="WAHV"/>
    <x v="2"/>
    <s v="Noord-Holland"/>
    <x v="78"/>
    <x v="282"/>
    <x v="0"/>
    <n v="336"/>
  </r>
  <r>
    <s v="WAHV"/>
    <x v="2"/>
    <s v="Utrecht"/>
    <x v="106"/>
    <x v="275"/>
    <x v="0"/>
    <n v="336"/>
  </r>
  <r>
    <s v="WAHV"/>
    <x v="7"/>
    <s v="Utrecht"/>
    <x v="39"/>
    <x v="241"/>
    <x v="1"/>
    <n v="335"/>
  </r>
  <r>
    <s v="WAHV"/>
    <x v="11"/>
    <s v="Gelderland"/>
    <x v="116"/>
    <x v="339"/>
    <x v="0"/>
    <n v="335"/>
  </r>
  <r>
    <s v="WAHV"/>
    <x v="11"/>
    <s v="Gelderland"/>
    <x v="65"/>
    <x v="280"/>
    <x v="0"/>
    <n v="335"/>
  </r>
  <r>
    <s v="WAHV"/>
    <x v="11"/>
    <s v="Noord-Brabant"/>
    <x v="26"/>
    <x v="295"/>
    <x v="0"/>
    <n v="335"/>
  </r>
  <r>
    <s v="WAHV"/>
    <x v="10"/>
    <s v="Noord-Holland"/>
    <x v="118"/>
    <x v="357"/>
    <x v="0"/>
    <n v="335"/>
  </r>
  <r>
    <s v="WAHV"/>
    <x v="5"/>
    <s v="Noord-Brabant"/>
    <x v="26"/>
    <x v="285"/>
    <x v="0"/>
    <n v="335"/>
  </r>
  <r>
    <s v="WAHV"/>
    <x v="11"/>
    <s v="Limburg"/>
    <x v="68"/>
    <x v="318"/>
    <x v="0"/>
    <n v="334"/>
  </r>
  <r>
    <s v="WAHV"/>
    <x v="11"/>
    <s v="Zuid-Holland"/>
    <x v="2"/>
    <x v="335"/>
    <x v="0"/>
    <n v="334"/>
  </r>
  <r>
    <s v="WAHV"/>
    <x v="11"/>
    <s v="Zuid-Holland"/>
    <x v="5"/>
    <x v="324"/>
    <x v="0"/>
    <n v="334"/>
  </r>
  <r>
    <s v="WAHV"/>
    <x v="4"/>
    <s v="Overijssel"/>
    <x v="84"/>
    <x v="334"/>
    <x v="0"/>
    <n v="334"/>
  </r>
  <r>
    <s v="WAHV"/>
    <x v="1"/>
    <s v="Gelderland"/>
    <x v="116"/>
    <x v="358"/>
    <x v="0"/>
    <n v="334"/>
  </r>
  <r>
    <s v="WAHV"/>
    <x v="1"/>
    <s v="Gelderland"/>
    <x v="65"/>
    <x v="257"/>
    <x v="0"/>
    <n v="334"/>
  </r>
  <r>
    <s v="WAHV"/>
    <x v="1"/>
    <s v="Gelderland"/>
    <x v="65"/>
    <x v="280"/>
    <x v="0"/>
    <n v="334"/>
  </r>
  <r>
    <s v="WAHV"/>
    <x v="1"/>
    <s v="Utrecht"/>
    <x v="29"/>
    <x v="224"/>
    <x v="0"/>
    <n v="334"/>
  </r>
  <r>
    <s v="WAHV"/>
    <x v="2"/>
    <s v="Gelderland"/>
    <x v="102"/>
    <x v="303"/>
    <x v="0"/>
    <n v="334"/>
  </r>
  <r>
    <s v="WAHV"/>
    <x v="7"/>
    <s v="Gelderland"/>
    <x v="82"/>
    <x v="279"/>
    <x v="0"/>
    <n v="333"/>
  </r>
  <r>
    <s v="WAHV"/>
    <x v="7"/>
    <s v="Noord-Brabant"/>
    <x v="94"/>
    <x v="274"/>
    <x v="0"/>
    <n v="333"/>
  </r>
  <r>
    <s v="WAHV"/>
    <x v="11"/>
    <s v="Zuid-Holland"/>
    <x v="103"/>
    <x v="258"/>
    <x v="0"/>
    <n v="333"/>
  </r>
  <r>
    <s v="WAHV"/>
    <x v="4"/>
    <s v="Limburg"/>
    <x v="42"/>
    <x v="359"/>
    <x v="0"/>
    <n v="333"/>
  </r>
  <r>
    <s v="WAHV"/>
    <x v="4"/>
    <s v="Noord-Brabant"/>
    <x v="28"/>
    <x v="307"/>
    <x v="0"/>
    <n v="333"/>
  </r>
  <r>
    <s v="WAHV"/>
    <x v="6"/>
    <s v="Drenthe"/>
    <x v="77"/>
    <x v="320"/>
    <x v="0"/>
    <n v="333"/>
  </r>
  <r>
    <s v="WAHV"/>
    <x v="6"/>
    <s v="Zuid-Holland"/>
    <x v="22"/>
    <x v="292"/>
    <x v="0"/>
    <n v="333"/>
  </r>
  <r>
    <s v="WAHV"/>
    <x v="7"/>
    <s v="Zuid-Holland"/>
    <x v="16"/>
    <x v="115"/>
    <x v="0"/>
    <n v="332"/>
  </r>
  <r>
    <s v="WAHV"/>
    <x v="8"/>
    <s v="Utrecht"/>
    <x v="39"/>
    <x v="241"/>
    <x v="1"/>
    <n v="332"/>
  </r>
  <r>
    <s v="WAHV"/>
    <x v="11"/>
    <s v="Noord-Brabant"/>
    <x v="3"/>
    <x v="268"/>
    <x v="0"/>
    <n v="332"/>
  </r>
  <r>
    <s v="WAHV"/>
    <x v="11"/>
    <s v="Zuid-Holland"/>
    <x v="5"/>
    <x v="253"/>
    <x v="0"/>
    <n v="332"/>
  </r>
  <r>
    <s v="WAHV"/>
    <x v="10"/>
    <s v="Zuid-Holland"/>
    <x v="90"/>
    <x v="347"/>
    <x v="0"/>
    <n v="332"/>
  </r>
  <r>
    <s v="WAHV"/>
    <x v="1"/>
    <s v="Zuid-Holland"/>
    <x v="105"/>
    <x v="287"/>
    <x v="0"/>
    <n v="332"/>
  </r>
  <r>
    <s v="WAHV"/>
    <x v="2"/>
    <s v="Flevoland"/>
    <x v="10"/>
    <x v="261"/>
    <x v="0"/>
    <n v="332"/>
  </r>
  <r>
    <s v="WAHV"/>
    <x v="2"/>
    <s v="Zuid-Holland"/>
    <x v="103"/>
    <x v="258"/>
    <x v="0"/>
    <n v="332"/>
  </r>
  <r>
    <s v="WAHV"/>
    <x v="7"/>
    <s v="Noord-Holland"/>
    <x v="8"/>
    <x v="129"/>
    <x v="0"/>
    <n v="331"/>
  </r>
  <r>
    <s v="WAHV"/>
    <x v="7"/>
    <s v="Zuid-Holland"/>
    <x v="22"/>
    <x v="133"/>
    <x v="0"/>
    <n v="331"/>
  </r>
  <r>
    <s v="WAHV"/>
    <x v="8"/>
    <s v="Noord-Brabant"/>
    <x v="14"/>
    <x v="301"/>
    <x v="0"/>
    <n v="331"/>
  </r>
  <r>
    <s v="WAHV"/>
    <x v="1"/>
    <s v="Gelderland"/>
    <x v="110"/>
    <x v="305"/>
    <x v="0"/>
    <n v="331"/>
  </r>
  <r>
    <s v="WAHV"/>
    <x v="1"/>
    <s v="Zuid-Holland"/>
    <x v="109"/>
    <x v="302"/>
    <x v="0"/>
    <n v="331"/>
  </r>
  <r>
    <s v="WAHV"/>
    <x v="7"/>
    <s v="Noord-Holland"/>
    <x v="46"/>
    <x v="310"/>
    <x v="1"/>
    <n v="330"/>
  </r>
  <r>
    <s v="WAHV"/>
    <x v="9"/>
    <s v="Limburg"/>
    <x v="24"/>
    <x v="297"/>
    <x v="0"/>
    <n v="330"/>
  </r>
  <r>
    <s v="WAHV"/>
    <x v="11"/>
    <s v="Zuid-Holland"/>
    <x v="90"/>
    <x v="347"/>
    <x v="0"/>
    <n v="330"/>
  </r>
  <r>
    <s v="WAHV"/>
    <x v="10"/>
    <s v="Noord-Holland"/>
    <x v="62"/>
    <x v="109"/>
    <x v="1"/>
    <n v="330"/>
  </r>
  <r>
    <s v="WAHV"/>
    <x v="1"/>
    <s v="Noord-Brabant"/>
    <x v="92"/>
    <x v="346"/>
    <x v="0"/>
    <n v="330"/>
  </r>
  <r>
    <s v="WAHV"/>
    <x v="1"/>
    <s v="Overijssel"/>
    <x v="86"/>
    <x v="360"/>
    <x v="0"/>
    <n v="330"/>
  </r>
  <r>
    <s v="WAHV"/>
    <x v="2"/>
    <s v="Overijssel"/>
    <x v="80"/>
    <x v="340"/>
    <x v="1"/>
    <n v="330"/>
  </r>
  <r>
    <s v="WAHV"/>
    <x v="11"/>
    <s v="Limburg"/>
    <x v="42"/>
    <x v="247"/>
    <x v="0"/>
    <n v="329"/>
  </r>
  <r>
    <s v="WAHV"/>
    <x v="4"/>
    <s v="Gelderland"/>
    <x v="82"/>
    <x v="361"/>
    <x v="0"/>
    <n v="329"/>
  </r>
  <r>
    <s v="WAHV"/>
    <x v="0"/>
    <s v="Gelderland"/>
    <x v="82"/>
    <x v="316"/>
    <x v="0"/>
    <n v="329"/>
  </r>
  <r>
    <s v="WAHV"/>
    <x v="2"/>
    <s v="Zuid-Holland"/>
    <x v="2"/>
    <x v="228"/>
    <x v="0"/>
    <n v="329"/>
  </r>
  <r>
    <s v="WAHV"/>
    <x v="2"/>
    <s v="Zuid-Holland"/>
    <x v="109"/>
    <x v="302"/>
    <x v="0"/>
    <n v="329"/>
  </r>
  <r>
    <s v="WAHV"/>
    <x v="8"/>
    <s v="Gelderland"/>
    <x v="65"/>
    <x v="230"/>
    <x v="0"/>
    <n v="328"/>
  </r>
  <r>
    <s v="WAHV"/>
    <x v="10"/>
    <s v="Limburg"/>
    <x v="24"/>
    <x v="297"/>
    <x v="0"/>
    <n v="328"/>
  </r>
  <r>
    <s v="WAHV"/>
    <x v="1"/>
    <s v="Zuid-Holland"/>
    <x v="100"/>
    <x v="298"/>
    <x v="0"/>
    <n v="328"/>
  </r>
  <r>
    <s v="WAHV"/>
    <x v="0"/>
    <s v="Zuid-Holland"/>
    <x v="95"/>
    <x v="362"/>
    <x v="0"/>
    <n v="328"/>
  </r>
  <r>
    <s v="WAHV"/>
    <x v="5"/>
    <s v="Drenthe"/>
    <x v="108"/>
    <x v="290"/>
    <x v="0"/>
    <n v="328"/>
  </r>
  <r>
    <s v="WAHV"/>
    <x v="6"/>
    <s v="Drenthe"/>
    <x v="27"/>
    <x v="41"/>
    <x v="0"/>
    <n v="328"/>
  </r>
  <r>
    <s v="WAHV"/>
    <x v="6"/>
    <s v="Noord-Brabant"/>
    <x v="26"/>
    <x v="295"/>
    <x v="0"/>
    <n v="328"/>
  </r>
  <r>
    <s v="WAHV"/>
    <x v="8"/>
    <s v="Drenthe"/>
    <x v="77"/>
    <x v="291"/>
    <x v="0"/>
    <n v="327"/>
  </r>
  <r>
    <s v="WAHV"/>
    <x v="4"/>
    <s v="Noord-Brabant"/>
    <x v="92"/>
    <x v="346"/>
    <x v="0"/>
    <n v="327"/>
  </r>
  <r>
    <s v="WAHV"/>
    <x v="1"/>
    <s v="Noord-Brabant"/>
    <x v="111"/>
    <x v="321"/>
    <x v="0"/>
    <n v="327"/>
  </r>
  <r>
    <s v="WAHV"/>
    <x v="0"/>
    <s v="Gelderland"/>
    <x v="116"/>
    <x v="339"/>
    <x v="0"/>
    <n v="327"/>
  </r>
  <r>
    <s v="WAHV"/>
    <x v="8"/>
    <s v="Zuid-Holland"/>
    <x v="43"/>
    <x v="276"/>
    <x v="0"/>
    <n v="326"/>
  </r>
  <r>
    <s v="WAHV"/>
    <x v="10"/>
    <s v="Noord-Holland"/>
    <x v="59"/>
    <x v="205"/>
    <x v="0"/>
    <n v="326"/>
  </r>
  <r>
    <s v="WAHV"/>
    <x v="1"/>
    <s v="Noord-Brabant"/>
    <x v="28"/>
    <x v="307"/>
    <x v="0"/>
    <n v="326"/>
  </r>
  <r>
    <s v="WAHV"/>
    <x v="3"/>
    <s v="Gelderland"/>
    <x v="116"/>
    <x v="339"/>
    <x v="0"/>
    <n v="326"/>
  </r>
  <r>
    <s v="WAHV"/>
    <x v="7"/>
    <s v="Noord-Brabant"/>
    <x v="14"/>
    <x v="256"/>
    <x v="0"/>
    <n v="325"/>
  </r>
  <r>
    <s v="WAHV"/>
    <x v="9"/>
    <s v="Limburg"/>
    <x v="75"/>
    <x v="363"/>
    <x v="0"/>
    <n v="325"/>
  </r>
  <r>
    <s v="WAHV"/>
    <x v="11"/>
    <s v="Zuid-Holland"/>
    <x v="43"/>
    <x v="354"/>
    <x v="0"/>
    <n v="325"/>
  </r>
  <r>
    <s v="WAHV"/>
    <x v="10"/>
    <s v="Gelderland"/>
    <x v="82"/>
    <x v="361"/>
    <x v="0"/>
    <n v="325"/>
  </r>
  <r>
    <s v="WAHV"/>
    <x v="10"/>
    <s v="Noord-Holland"/>
    <x v="78"/>
    <x v="364"/>
    <x v="0"/>
    <n v="325"/>
  </r>
  <r>
    <s v="WAHV"/>
    <x v="0"/>
    <s v="Noord-Holland"/>
    <x v="70"/>
    <x v="326"/>
    <x v="0"/>
    <n v="325"/>
  </r>
  <r>
    <s v="WAHV"/>
    <x v="3"/>
    <s v="Noord-Brabant"/>
    <x v="14"/>
    <x v="301"/>
    <x v="0"/>
    <n v="325"/>
  </r>
  <r>
    <s v="WAHV"/>
    <x v="5"/>
    <s v="Noord-Holland"/>
    <x v="59"/>
    <x v="205"/>
    <x v="0"/>
    <n v="325"/>
  </r>
  <r>
    <s v="WAHV"/>
    <x v="11"/>
    <s v="Utrecht"/>
    <x v="39"/>
    <x v="277"/>
    <x v="0"/>
    <n v="324"/>
  </r>
  <r>
    <s v="WAHV"/>
    <x v="11"/>
    <s v="Zuid-Holland"/>
    <x v="5"/>
    <x v="343"/>
    <x v="0"/>
    <n v="324"/>
  </r>
  <r>
    <s v="WAHV"/>
    <x v="10"/>
    <s v="Flevoland"/>
    <x v="10"/>
    <x v="269"/>
    <x v="0"/>
    <n v="324"/>
  </r>
  <r>
    <s v="WAHV"/>
    <x v="5"/>
    <s v="Gelderland"/>
    <x v="82"/>
    <x v="281"/>
    <x v="0"/>
    <n v="324"/>
  </r>
  <r>
    <s v="WAHV"/>
    <x v="5"/>
    <s v="Zuid-Holland"/>
    <x v="105"/>
    <x v="287"/>
    <x v="0"/>
    <n v="324"/>
  </r>
  <r>
    <s v="WAHV"/>
    <x v="7"/>
    <s v="Zuid-Holland"/>
    <x v="49"/>
    <x v="231"/>
    <x v="0"/>
    <n v="323"/>
  </r>
  <r>
    <s v="WAHV"/>
    <x v="4"/>
    <s v="Zuid-Holland"/>
    <x v="5"/>
    <x v="324"/>
    <x v="0"/>
    <n v="323"/>
  </r>
  <r>
    <s v="WAHV"/>
    <x v="0"/>
    <s v="Limburg"/>
    <x v="42"/>
    <x v="359"/>
    <x v="0"/>
    <n v="323"/>
  </r>
  <r>
    <s v="WAHV"/>
    <x v="3"/>
    <s v="Zuid-Holland"/>
    <x v="49"/>
    <x v="114"/>
    <x v="0"/>
    <n v="323"/>
  </r>
  <r>
    <s v="WAHV"/>
    <x v="6"/>
    <s v="Noord-Brabant"/>
    <x v="26"/>
    <x v="285"/>
    <x v="0"/>
    <n v="323"/>
  </r>
  <r>
    <s v="WAHV"/>
    <x v="6"/>
    <s v="Zuid-Holland"/>
    <x v="47"/>
    <x v="72"/>
    <x v="0"/>
    <n v="323"/>
  </r>
  <r>
    <s v="WAHV"/>
    <x v="11"/>
    <s v="Friesland"/>
    <x v="104"/>
    <x v="349"/>
    <x v="0"/>
    <n v="322"/>
  </r>
  <r>
    <s v="WAHV"/>
    <x v="11"/>
    <s v="Noord-Holland"/>
    <x v="78"/>
    <x v="314"/>
    <x v="0"/>
    <n v="322"/>
  </r>
  <r>
    <s v="WAHV"/>
    <x v="1"/>
    <s v="Noord-Brabant"/>
    <x v="26"/>
    <x v="295"/>
    <x v="0"/>
    <n v="322"/>
  </r>
  <r>
    <s v="WAHV"/>
    <x v="0"/>
    <s v="Drenthe"/>
    <x v="77"/>
    <x v="320"/>
    <x v="0"/>
    <n v="322"/>
  </r>
  <r>
    <s v="WAHV"/>
    <x v="0"/>
    <s v="Limburg"/>
    <x v="119"/>
    <x v="365"/>
    <x v="0"/>
    <n v="322"/>
  </r>
  <r>
    <s v="WAHV"/>
    <x v="0"/>
    <s v="Utrecht"/>
    <x v="29"/>
    <x v="224"/>
    <x v="0"/>
    <n v="322"/>
  </r>
  <r>
    <s v="WAHV"/>
    <x v="3"/>
    <s v="Utrecht"/>
    <x v="39"/>
    <x v="366"/>
    <x v="1"/>
    <n v="322"/>
  </r>
  <r>
    <s v="WAHV"/>
    <x v="5"/>
    <s v="Overijssel"/>
    <x v="54"/>
    <x v="270"/>
    <x v="0"/>
    <n v="322"/>
  </r>
  <r>
    <s v="WAHV"/>
    <x v="2"/>
    <s v="Gelderland"/>
    <x v="82"/>
    <x v="279"/>
    <x v="0"/>
    <n v="322"/>
  </r>
  <r>
    <s v="WAHV"/>
    <x v="2"/>
    <s v="Zuid-Holland"/>
    <x v="49"/>
    <x v="367"/>
    <x v="0"/>
    <n v="322"/>
  </r>
  <r>
    <s v="WAHV"/>
    <x v="8"/>
    <s v="Zuid-Holland"/>
    <x v="103"/>
    <x v="258"/>
    <x v="0"/>
    <n v="321"/>
  </r>
  <r>
    <s v="WAHV"/>
    <x v="11"/>
    <s v="Limburg"/>
    <x v="120"/>
    <x v="368"/>
    <x v="0"/>
    <n v="321"/>
  </r>
  <r>
    <s v="WAHV"/>
    <x v="4"/>
    <s v="Noord-Brabant"/>
    <x v="14"/>
    <x v="369"/>
    <x v="0"/>
    <n v="321"/>
  </r>
  <r>
    <s v="WAHV"/>
    <x v="4"/>
    <s v="Zuid-Holland"/>
    <x v="47"/>
    <x v="72"/>
    <x v="0"/>
    <n v="321"/>
  </r>
  <r>
    <s v="WAHV"/>
    <x v="5"/>
    <s v="Zuid-Holland"/>
    <x v="5"/>
    <x v="324"/>
    <x v="0"/>
    <n v="321"/>
  </r>
  <r>
    <s v="WAHV"/>
    <x v="9"/>
    <s v="Noord-Brabant"/>
    <x v="111"/>
    <x v="321"/>
    <x v="0"/>
    <n v="320"/>
  </r>
  <r>
    <s v="WAHV"/>
    <x v="11"/>
    <s v="Gelderland"/>
    <x v="116"/>
    <x v="358"/>
    <x v="0"/>
    <n v="320"/>
  </r>
  <r>
    <s v="WAHV"/>
    <x v="10"/>
    <s v="Zuid-Holland"/>
    <x v="5"/>
    <x v="324"/>
    <x v="0"/>
    <n v="320"/>
  </r>
  <r>
    <s v="WAHV"/>
    <x v="0"/>
    <s v="Gelderland"/>
    <x v="23"/>
    <x v="348"/>
    <x v="0"/>
    <n v="320"/>
  </r>
  <r>
    <s v="WAHV"/>
    <x v="3"/>
    <s v="Gelderland"/>
    <x v="82"/>
    <x v="316"/>
    <x v="0"/>
    <n v="320"/>
  </r>
  <r>
    <s v="WAHV"/>
    <x v="5"/>
    <s v="Zuid-Holland"/>
    <x v="103"/>
    <x v="258"/>
    <x v="0"/>
    <n v="320"/>
  </r>
  <r>
    <s v="WAHV"/>
    <x v="11"/>
    <s v="Drenthe"/>
    <x v="77"/>
    <x v="320"/>
    <x v="0"/>
    <n v="319"/>
  </r>
  <r>
    <s v="WAHV"/>
    <x v="11"/>
    <s v="Noord-Brabant"/>
    <x v="111"/>
    <x v="321"/>
    <x v="0"/>
    <n v="319"/>
  </r>
  <r>
    <s v="WAHV"/>
    <x v="4"/>
    <s v="Zeeland"/>
    <x v="121"/>
    <x v="370"/>
    <x v="0"/>
    <n v="319"/>
  </r>
  <r>
    <s v="WAHV"/>
    <x v="5"/>
    <s v="Zuid-Holland"/>
    <x v="95"/>
    <x v="362"/>
    <x v="0"/>
    <n v="319"/>
  </r>
  <r>
    <s v="WAHV"/>
    <x v="2"/>
    <s v="Noord-Brabant"/>
    <x v="91"/>
    <x v="242"/>
    <x v="0"/>
    <n v="319"/>
  </r>
  <r>
    <s v="WAHV"/>
    <x v="11"/>
    <s v="Noord-Brabant"/>
    <x v="94"/>
    <x v="330"/>
    <x v="0"/>
    <n v="318"/>
  </r>
  <r>
    <s v="WAHV"/>
    <x v="1"/>
    <s v="Gelderland"/>
    <x v="65"/>
    <x v="336"/>
    <x v="0"/>
    <n v="318"/>
  </r>
  <r>
    <s v="WAHV"/>
    <x v="3"/>
    <s v="Zuid-Holland"/>
    <x v="5"/>
    <x v="324"/>
    <x v="0"/>
    <n v="318"/>
  </r>
  <r>
    <s v="WAHV"/>
    <x v="8"/>
    <s v="Limburg"/>
    <x v="93"/>
    <x v="254"/>
    <x v="0"/>
    <n v="317"/>
  </r>
  <r>
    <s v="WAHV"/>
    <x v="9"/>
    <s v="Limburg"/>
    <x v="96"/>
    <x v="308"/>
    <x v="0"/>
    <n v="317"/>
  </r>
  <r>
    <s v="WAHV"/>
    <x v="9"/>
    <s v="Utrecht"/>
    <x v="39"/>
    <x v="277"/>
    <x v="0"/>
    <n v="317"/>
  </r>
  <r>
    <s v="WAHV"/>
    <x v="4"/>
    <s v="Zuid-Holland"/>
    <x v="43"/>
    <x v="371"/>
    <x v="0"/>
    <n v="317"/>
  </r>
  <r>
    <s v="WAHV"/>
    <x v="1"/>
    <s v="Noord-Brabant"/>
    <x v="94"/>
    <x v="296"/>
    <x v="0"/>
    <n v="317"/>
  </r>
  <r>
    <s v="WAHV"/>
    <x v="1"/>
    <s v="Noord-Brabant"/>
    <x v="117"/>
    <x v="350"/>
    <x v="0"/>
    <n v="317"/>
  </r>
  <r>
    <s v="WAHV"/>
    <x v="1"/>
    <s v="Noord-Holland"/>
    <x v="78"/>
    <x v="314"/>
    <x v="0"/>
    <n v="317"/>
  </r>
  <r>
    <s v="WAHV"/>
    <x v="6"/>
    <s v="Zuid-Holland"/>
    <x v="109"/>
    <x v="302"/>
    <x v="0"/>
    <n v="317"/>
  </r>
  <r>
    <s v="WAHV"/>
    <x v="8"/>
    <s v="Noord-Holland"/>
    <x v="62"/>
    <x v="109"/>
    <x v="1"/>
    <n v="316"/>
  </r>
  <r>
    <s v="WAHV"/>
    <x v="8"/>
    <s v="Zuid-Holland"/>
    <x v="5"/>
    <x v="253"/>
    <x v="0"/>
    <n v="316"/>
  </r>
  <r>
    <s v="WAHV"/>
    <x v="1"/>
    <s v="Noord-Brabant"/>
    <x v="117"/>
    <x v="372"/>
    <x v="0"/>
    <n v="316"/>
  </r>
  <r>
    <s v="WAHV"/>
    <x v="0"/>
    <s v="Noord-Brabant"/>
    <x v="92"/>
    <x v="346"/>
    <x v="0"/>
    <n v="316"/>
  </r>
  <r>
    <s v="WAHV"/>
    <x v="0"/>
    <s v="Noord-Holland"/>
    <x v="115"/>
    <x v="337"/>
    <x v="0"/>
    <n v="316"/>
  </r>
  <r>
    <s v="WAHV"/>
    <x v="8"/>
    <s v="Noord-Brabant"/>
    <x v="94"/>
    <x v="330"/>
    <x v="0"/>
    <n v="315"/>
  </r>
  <r>
    <s v="WAHV"/>
    <x v="9"/>
    <s v="Zuid-Holland"/>
    <x v="43"/>
    <x v="288"/>
    <x v="0"/>
    <n v="315"/>
  </r>
  <r>
    <s v="WAHV"/>
    <x v="0"/>
    <s v="Zuid-Holland"/>
    <x v="105"/>
    <x v="283"/>
    <x v="0"/>
    <n v="315"/>
  </r>
  <r>
    <s v="WAHV"/>
    <x v="5"/>
    <s v="Noord-Holland"/>
    <x v="78"/>
    <x v="282"/>
    <x v="0"/>
    <n v="315"/>
  </r>
  <r>
    <s v="WAHV"/>
    <x v="2"/>
    <s v="Limburg"/>
    <x v="93"/>
    <x v="197"/>
    <x v="0"/>
    <n v="315"/>
  </r>
  <r>
    <s v="WAHV"/>
    <x v="6"/>
    <s v="Noord-Brabant"/>
    <x v="14"/>
    <x v="304"/>
    <x v="0"/>
    <n v="315"/>
  </r>
  <r>
    <s v="WAHV"/>
    <x v="6"/>
    <s v="Zuid-Holland"/>
    <x v="49"/>
    <x v="367"/>
    <x v="0"/>
    <n v="315"/>
  </r>
  <r>
    <s v="WAHV"/>
    <x v="10"/>
    <s v="Noord-Holland"/>
    <x v="46"/>
    <x v="310"/>
    <x v="1"/>
    <n v="314"/>
  </r>
  <r>
    <s v="WAHV"/>
    <x v="10"/>
    <s v="Overijssel"/>
    <x v="54"/>
    <x v="373"/>
    <x v="0"/>
    <n v="314"/>
  </r>
  <r>
    <s v="WAHV"/>
    <x v="1"/>
    <s v="Utrecht"/>
    <x v="114"/>
    <x v="332"/>
    <x v="0"/>
    <n v="314"/>
  </r>
  <r>
    <s v="WAHV"/>
    <x v="5"/>
    <s v="Noord-Holland"/>
    <x v="115"/>
    <x v="337"/>
    <x v="0"/>
    <n v="314"/>
  </r>
  <r>
    <s v="WAHV"/>
    <x v="5"/>
    <s v="Zuid-Holland"/>
    <x v="5"/>
    <x v="284"/>
    <x v="0"/>
    <n v="314"/>
  </r>
  <r>
    <s v="WAHV"/>
    <x v="6"/>
    <s v="Limburg"/>
    <x v="68"/>
    <x v="317"/>
    <x v="0"/>
    <n v="314"/>
  </r>
  <r>
    <s v="WAHV"/>
    <x v="7"/>
    <s v="Gelderland"/>
    <x v="82"/>
    <x v="316"/>
    <x v="0"/>
    <n v="313"/>
  </r>
  <r>
    <s v="WAHV"/>
    <x v="11"/>
    <s v="Zuid-Holland"/>
    <x v="43"/>
    <x v="313"/>
    <x v="0"/>
    <n v="313"/>
  </r>
  <r>
    <s v="WAHV"/>
    <x v="10"/>
    <s v="Overijssel"/>
    <x v="113"/>
    <x v="331"/>
    <x v="0"/>
    <n v="313"/>
  </r>
  <r>
    <s v="WAHV"/>
    <x v="4"/>
    <s v="Noord-Brabant"/>
    <x v="94"/>
    <x v="330"/>
    <x v="0"/>
    <n v="313"/>
  </r>
  <r>
    <s v="WAHV"/>
    <x v="7"/>
    <s v="Friesland"/>
    <x v="104"/>
    <x v="263"/>
    <x v="0"/>
    <n v="312"/>
  </r>
  <r>
    <s v="WAHV"/>
    <x v="7"/>
    <s v="Zuid-Holland"/>
    <x v="98"/>
    <x v="226"/>
    <x v="0"/>
    <n v="312"/>
  </r>
  <r>
    <s v="WAHV"/>
    <x v="11"/>
    <s v="Gelderland"/>
    <x v="23"/>
    <x v="348"/>
    <x v="0"/>
    <n v="312"/>
  </r>
  <r>
    <s v="WAHV"/>
    <x v="1"/>
    <s v="Noord-Brabant"/>
    <x v="94"/>
    <x v="345"/>
    <x v="0"/>
    <n v="312"/>
  </r>
  <r>
    <s v="WAHV"/>
    <x v="6"/>
    <s v="Gelderland"/>
    <x v="82"/>
    <x v="279"/>
    <x v="0"/>
    <n v="312"/>
  </r>
  <r>
    <s v="WAHV"/>
    <x v="11"/>
    <s v="Limburg"/>
    <x v="24"/>
    <x v="131"/>
    <x v="0"/>
    <n v="311"/>
  </r>
  <r>
    <s v="WAHV"/>
    <x v="0"/>
    <s v="Noord-Brabant"/>
    <x v="94"/>
    <x v="274"/>
    <x v="0"/>
    <n v="311"/>
  </r>
  <r>
    <s v="WAHV"/>
    <x v="0"/>
    <s v="Overijssel"/>
    <x v="113"/>
    <x v="331"/>
    <x v="0"/>
    <n v="311"/>
  </r>
  <r>
    <s v="WAHV"/>
    <x v="5"/>
    <s v="Gelderland"/>
    <x v="110"/>
    <x v="305"/>
    <x v="0"/>
    <n v="311"/>
  </r>
  <r>
    <s v="WAHV"/>
    <x v="7"/>
    <s v="Zuid-Holland"/>
    <x v="5"/>
    <x v="253"/>
    <x v="0"/>
    <n v="310"/>
  </r>
  <r>
    <s v="WAHV"/>
    <x v="11"/>
    <s v="Limburg"/>
    <x v="24"/>
    <x v="297"/>
    <x v="0"/>
    <n v="310"/>
  </r>
  <r>
    <s v="WAHV"/>
    <x v="1"/>
    <s v="Zuid-Holland"/>
    <x v="49"/>
    <x v="367"/>
    <x v="0"/>
    <n v="310"/>
  </r>
  <r>
    <s v="WAHV"/>
    <x v="3"/>
    <s v="Noord-Brabant"/>
    <x v="28"/>
    <x v="307"/>
    <x v="0"/>
    <n v="310"/>
  </r>
  <r>
    <s v="WAHV"/>
    <x v="3"/>
    <s v="Noord-Holland"/>
    <x v="112"/>
    <x v="327"/>
    <x v="0"/>
    <n v="310"/>
  </r>
  <r>
    <s v="WAHV"/>
    <x v="5"/>
    <s v="Overijssel"/>
    <x v="84"/>
    <x v="334"/>
    <x v="0"/>
    <n v="310"/>
  </r>
  <r>
    <s v="WAHV"/>
    <x v="8"/>
    <s v="Zuid-Holland"/>
    <x v="43"/>
    <x v="354"/>
    <x v="0"/>
    <n v="309"/>
  </r>
  <r>
    <s v="WAHV"/>
    <x v="10"/>
    <s v="Overijssel"/>
    <x v="54"/>
    <x v="322"/>
    <x v="0"/>
    <n v="309"/>
  </r>
  <r>
    <s v="WAHV"/>
    <x v="6"/>
    <s v="Noord-Holland"/>
    <x v="115"/>
    <x v="337"/>
    <x v="0"/>
    <n v="309"/>
  </r>
  <r>
    <s v="WAHV"/>
    <x v="8"/>
    <s v="Utrecht"/>
    <x v="29"/>
    <x v="224"/>
    <x v="0"/>
    <n v="308"/>
  </r>
  <r>
    <s v="WAHV"/>
    <x v="11"/>
    <s v="Limburg"/>
    <x v="75"/>
    <x v="315"/>
    <x v="0"/>
    <n v="308"/>
  </r>
  <r>
    <s v="WAHV"/>
    <x v="11"/>
    <s v="Zuid-Holland"/>
    <x v="22"/>
    <x v="374"/>
    <x v="0"/>
    <n v="308"/>
  </r>
  <r>
    <s v="WAHV"/>
    <x v="4"/>
    <s v="Noord-Holland"/>
    <x v="62"/>
    <x v="109"/>
    <x v="1"/>
    <n v="308"/>
  </r>
  <r>
    <s v="WAHV"/>
    <x v="0"/>
    <s v="Zuid-Holland"/>
    <x v="5"/>
    <x v="324"/>
    <x v="0"/>
    <n v="308"/>
  </r>
  <r>
    <s v="WAHV"/>
    <x v="3"/>
    <s v="Gelderland"/>
    <x v="116"/>
    <x v="358"/>
    <x v="0"/>
    <n v="308"/>
  </r>
  <r>
    <s v="WAHV"/>
    <x v="3"/>
    <s v="Noord-Brabant"/>
    <x v="26"/>
    <x v="285"/>
    <x v="0"/>
    <n v="308"/>
  </r>
  <r>
    <s v="WAHV"/>
    <x v="5"/>
    <s v="Gelderland"/>
    <x v="82"/>
    <x v="279"/>
    <x v="0"/>
    <n v="308"/>
  </r>
  <r>
    <s v="WAHV"/>
    <x v="2"/>
    <s v="Noord-Brabant"/>
    <x v="28"/>
    <x v="245"/>
    <x v="0"/>
    <n v="308"/>
  </r>
  <r>
    <s v="WAHV"/>
    <x v="11"/>
    <s v="Limburg"/>
    <x v="75"/>
    <x v="325"/>
    <x v="0"/>
    <n v="307"/>
  </r>
  <r>
    <s v="WAHV"/>
    <x v="10"/>
    <s v="Gelderland"/>
    <x v="116"/>
    <x v="358"/>
    <x v="0"/>
    <n v="307"/>
  </r>
  <r>
    <s v="WAHV"/>
    <x v="10"/>
    <s v="Groningen"/>
    <x v="11"/>
    <x v="223"/>
    <x v="0"/>
    <n v="307"/>
  </r>
  <r>
    <s v="WAHV"/>
    <x v="0"/>
    <s v="Noord-Brabant"/>
    <x v="111"/>
    <x v="311"/>
    <x v="0"/>
    <n v="307"/>
  </r>
  <r>
    <s v="WAHV"/>
    <x v="0"/>
    <s v="Zuid-Holland"/>
    <x v="22"/>
    <x v="292"/>
    <x v="0"/>
    <n v="307"/>
  </r>
  <r>
    <s v="WAHV"/>
    <x v="3"/>
    <s v="Zuid-Holland"/>
    <x v="22"/>
    <x v="292"/>
    <x v="0"/>
    <n v="307"/>
  </r>
  <r>
    <s v="WAHV"/>
    <x v="7"/>
    <s v="Noord-Brabant"/>
    <x v="117"/>
    <x v="350"/>
    <x v="0"/>
    <n v="306"/>
  </r>
  <r>
    <s v="WAHV"/>
    <x v="7"/>
    <s v="Utrecht"/>
    <x v="101"/>
    <x v="239"/>
    <x v="0"/>
    <n v="306"/>
  </r>
  <r>
    <s v="WAHV"/>
    <x v="8"/>
    <s v="Zuid-Holland"/>
    <x v="5"/>
    <x v="284"/>
    <x v="0"/>
    <n v="306"/>
  </r>
  <r>
    <s v="WAHV"/>
    <x v="1"/>
    <s v="Noord-Brabant"/>
    <x v="3"/>
    <x v="341"/>
    <x v="0"/>
    <n v="306"/>
  </r>
  <r>
    <s v="WAHV"/>
    <x v="1"/>
    <s v="Noord-Holland"/>
    <x v="62"/>
    <x v="109"/>
    <x v="1"/>
    <n v="306"/>
  </r>
  <r>
    <s v="WAHV"/>
    <x v="3"/>
    <s v="Noord-Holland"/>
    <x v="67"/>
    <x v="124"/>
    <x v="1"/>
    <n v="306"/>
  </r>
  <r>
    <s v="WAHV"/>
    <x v="9"/>
    <s v="Zuid-Holland"/>
    <x v="5"/>
    <x v="284"/>
    <x v="0"/>
    <n v="305"/>
  </r>
  <r>
    <s v="WAHV"/>
    <x v="11"/>
    <s v="Overijssel"/>
    <x v="113"/>
    <x v="331"/>
    <x v="0"/>
    <n v="305"/>
  </r>
  <r>
    <s v="WAHV"/>
    <x v="5"/>
    <s v="Zuid-Holland"/>
    <x v="2"/>
    <x v="235"/>
    <x v="0"/>
    <n v="305"/>
  </r>
  <r>
    <s v="WAHV"/>
    <x v="6"/>
    <s v="Noord-Brabant"/>
    <x v="117"/>
    <x v="350"/>
    <x v="0"/>
    <n v="305"/>
  </r>
  <r>
    <s v="WAHV"/>
    <x v="7"/>
    <s v="Limburg"/>
    <x v="75"/>
    <x v="363"/>
    <x v="0"/>
    <n v="304"/>
  </r>
  <r>
    <s v="WAHV"/>
    <x v="11"/>
    <s v="Noord-Holland"/>
    <x v="59"/>
    <x v="205"/>
    <x v="0"/>
    <n v="304"/>
  </r>
  <r>
    <s v="WAHV"/>
    <x v="4"/>
    <s v="Limburg"/>
    <x v="75"/>
    <x v="363"/>
    <x v="0"/>
    <n v="304"/>
  </r>
  <r>
    <s v="WAHV"/>
    <x v="3"/>
    <s v="Flevoland"/>
    <x v="10"/>
    <x v="300"/>
    <x v="0"/>
    <n v="304"/>
  </r>
  <r>
    <s v="WAHV"/>
    <x v="2"/>
    <s v="Utrecht"/>
    <x v="39"/>
    <x v="241"/>
    <x v="1"/>
    <n v="304"/>
  </r>
  <r>
    <s v="WAHV"/>
    <x v="7"/>
    <s v="Limburg"/>
    <x v="68"/>
    <x v="318"/>
    <x v="0"/>
    <n v="303"/>
  </r>
  <r>
    <s v="WAHV"/>
    <x v="8"/>
    <s v="Groningen"/>
    <x v="11"/>
    <x v="223"/>
    <x v="0"/>
    <n v="303"/>
  </r>
  <r>
    <s v="WAHV"/>
    <x v="10"/>
    <s v="Noord-Brabant"/>
    <x v="94"/>
    <x v="375"/>
    <x v="0"/>
    <n v="303"/>
  </r>
  <r>
    <s v="WAHV"/>
    <x v="4"/>
    <s v="Gelderland"/>
    <x v="82"/>
    <x v="376"/>
    <x v="0"/>
    <n v="303"/>
  </r>
  <r>
    <s v="WAHV"/>
    <x v="1"/>
    <s v="Gelderland"/>
    <x v="116"/>
    <x v="339"/>
    <x v="0"/>
    <n v="303"/>
  </r>
  <r>
    <s v="WAHV"/>
    <x v="1"/>
    <s v="Zuid-Holland"/>
    <x v="43"/>
    <x v="313"/>
    <x v="0"/>
    <n v="303"/>
  </r>
  <r>
    <s v="WAHV"/>
    <x v="0"/>
    <s v="Zuid-Holland"/>
    <x v="105"/>
    <x v="287"/>
    <x v="0"/>
    <n v="303"/>
  </r>
  <r>
    <s v="WAHV"/>
    <x v="3"/>
    <s v="Groningen"/>
    <x v="11"/>
    <x v="260"/>
    <x v="1"/>
    <n v="303"/>
  </r>
  <r>
    <s v="WAHV"/>
    <x v="3"/>
    <s v="Overijssel"/>
    <x v="113"/>
    <x v="331"/>
    <x v="0"/>
    <n v="303"/>
  </r>
  <r>
    <s v="WAHV"/>
    <x v="5"/>
    <s v="Zuid-Holland"/>
    <x v="105"/>
    <x v="283"/>
    <x v="0"/>
    <n v="303"/>
  </r>
  <r>
    <s v="WAHV"/>
    <x v="5"/>
    <s v="Zuid-Holland"/>
    <x v="5"/>
    <x v="180"/>
    <x v="0"/>
    <n v="303"/>
  </r>
  <r>
    <s v="WAHV"/>
    <x v="10"/>
    <s v="Noord-Holland"/>
    <x v="78"/>
    <x v="209"/>
    <x v="0"/>
    <n v="302"/>
  </r>
  <r>
    <s v="WAHV"/>
    <x v="1"/>
    <s v="Gelderland"/>
    <x v="65"/>
    <x v="329"/>
    <x v="0"/>
    <n v="302"/>
  </r>
  <r>
    <s v="WAHV"/>
    <x v="1"/>
    <s v="Limburg"/>
    <x v="75"/>
    <x v="325"/>
    <x v="0"/>
    <n v="302"/>
  </r>
  <r>
    <s v="WAHV"/>
    <x v="0"/>
    <s v="Gelderland"/>
    <x v="110"/>
    <x v="305"/>
    <x v="0"/>
    <n v="302"/>
  </r>
  <r>
    <s v="WAHV"/>
    <x v="3"/>
    <s v="Noord-Brabant"/>
    <x v="117"/>
    <x v="350"/>
    <x v="0"/>
    <n v="302"/>
  </r>
  <r>
    <s v="WAHV"/>
    <x v="2"/>
    <s v="Drenthe"/>
    <x v="108"/>
    <x v="290"/>
    <x v="0"/>
    <n v="302"/>
  </r>
  <r>
    <s v="WAHV"/>
    <x v="6"/>
    <s v="Gelderland"/>
    <x v="102"/>
    <x v="249"/>
    <x v="0"/>
    <n v="302"/>
  </r>
  <r>
    <s v="WAHV"/>
    <x v="7"/>
    <s v="Noord-Holland"/>
    <x v="62"/>
    <x v="306"/>
    <x v="1"/>
    <n v="301"/>
  </r>
  <r>
    <s v="WAHV"/>
    <x v="4"/>
    <s v="Utrecht"/>
    <x v="39"/>
    <x v="241"/>
    <x v="1"/>
    <n v="301"/>
  </r>
  <r>
    <s v="WAHV"/>
    <x v="1"/>
    <s v="Gelderland"/>
    <x v="65"/>
    <x v="171"/>
    <x v="0"/>
    <n v="301"/>
  </r>
  <r>
    <s v="WAHV"/>
    <x v="7"/>
    <s v="Zuid-Holland"/>
    <x v="49"/>
    <x v="150"/>
    <x v="0"/>
    <n v="300"/>
  </r>
  <r>
    <s v="WAHV"/>
    <x v="3"/>
    <s v="Zuid-Holland"/>
    <x v="95"/>
    <x v="362"/>
    <x v="0"/>
    <n v="300"/>
  </r>
  <r>
    <s v="WAHV"/>
    <x v="5"/>
    <s v="Gelderland"/>
    <x v="23"/>
    <x v="348"/>
    <x v="0"/>
    <n v="300"/>
  </r>
  <r>
    <s v="WAHV"/>
    <x v="5"/>
    <s v="Noord-Brabant"/>
    <x v="14"/>
    <x v="301"/>
    <x v="0"/>
    <n v="300"/>
  </r>
  <r>
    <s v="WAHV"/>
    <x v="2"/>
    <s v="Gelderland"/>
    <x v="23"/>
    <x v="348"/>
    <x v="0"/>
    <n v="300"/>
  </r>
  <r>
    <s v="WAHV"/>
    <x v="7"/>
    <s v="Limburg"/>
    <x v="93"/>
    <x v="254"/>
    <x v="0"/>
    <n v="299"/>
  </r>
  <r>
    <s v="WAHV"/>
    <x v="9"/>
    <s v="Gelderland"/>
    <x v="116"/>
    <x v="358"/>
    <x v="0"/>
    <n v="299"/>
  </r>
  <r>
    <s v="WAHV"/>
    <x v="11"/>
    <s v="Limburg"/>
    <x v="96"/>
    <x v="308"/>
    <x v="0"/>
    <n v="299"/>
  </r>
  <r>
    <s v="WAHV"/>
    <x v="11"/>
    <s v="Utrecht"/>
    <x v="29"/>
    <x v="224"/>
    <x v="0"/>
    <n v="299"/>
  </r>
  <r>
    <s v="WAHV"/>
    <x v="0"/>
    <s v="Drenthe"/>
    <x v="77"/>
    <x v="291"/>
    <x v="0"/>
    <n v="299"/>
  </r>
  <r>
    <s v="WAHV"/>
    <x v="0"/>
    <s v="Noord-Brabant"/>
    <x v="63"/>
    <x v="377"/>
    <x v="0"/>
    <n v="299"/>
  </r>
  <r>
    <s v="WAHV"/>
    <x v="5"/>
    <s v="Noord-Brabant"/>
    <x v="117"/>
    <x v="350"/>
    <x v="0"/>
    <n v="299"/>
  </r>
  <r>
    <s v="WAHV"/>
    <x v="6"/>
    <s v="Noord-Brabant"/>
    <x v="94"/>
    <x v="378"/>
    <x v="0"/>
    <n v="299"/>
  </r>
  <r>
    <s v="WAHV"/>
    <x v="7"/>
    <s v="Noord-Brabant"/>
    <x v="92"/>
    <x v="346"/>
    <x v="0"/>
    <n v="298"/>
  </r>
  <r>
    <s v="WAHV"/>
    <x v="8"/>
    <s v="Noord-Brabant"/>
    <x v="94"/>
    <x v="345"/>
    <x v="0"/>
    <n v="298"/>
  </r>
  <r>
    <s v="WAHV"/>
    <x v="8"/>
    <s v="Overijssel"/>
    <x v="84"/>
    <x v="334"/>
    <x v="0"/>
    <n v="298"/>
  </r>
  <r>
    <s v="WAHV"/>
    <x v="11"/>
    <s v="Zuid-Holland"/>
    <x v="49"/>
    <x v="299"/>
    <x v="0"/>
    <n v="298"/>
  </r>
  <r>
    <s v="WAHV"/>
    <x v="11"/>
    <s v="Zuid-Holland"/>
    <x v="100"/>
    <x v="379"/>
    <x v="0"/>
    <n v="298"/>
  </r>
  <r>
    <s v="WAHV"/>
    <x v="4"/>
    <s v="Overijssel"/>
    <x v="54"/>
    <x v="380"/>
    <x v="0"/>
    <n v="298"/>
  </r>
  <r>
    <s v="WAHV"/>
    <x v="1"/>
    <s v="Zuid-Holland"/>
    <x v="2"/>
    <x v="381"/>
    <x v="0"/>
    <n v="298"/>
  </r>
  <r>
    <s v="WAHV"/>
    <x v="2"/>
    <s v="Zuid-Holland"/>
    <x v="43"/>
    <x v="288"/>
    <x v="0"/>
    <n v="298"/>
  </r>
  <r>
    <s v="WAHV"/>
    <x v="8"/>
    <s v="Noord-Holland"/>
    <x v="78"/>
    <x v="209"/>
    <x v="0"/>
    <n v="297"/>
  </r>
  <r>
    <s v="WAHV"/>
    <x v="10"/>
    <s v="Zuid-Holland"/>
    <x v="5"/>
    <x v="343"/>
    <x v="0"/>
    <n v="297"/>
  </r>
  <r>
    <s v="WAHV"/>
    <x v="2"/>
    <s v="Gelderland"/>
    <x v="65"/>
    <x v="257"/>
    <x v="0"/>
    <n v="297"/>
  </r>
  <r>
    <s v="WAHV"/>
    <x v="2"/>
    <s v="Limburg"/>
    <x v="93"/>
    <x v="254"/>
    <x v="0"/>
    <n v="297"/>
  </r>
  <r>
    <s v="WAHV"/>
    <x v="2"/>
    <s v="Noord-Holland"/>
    <x v="8"/>
    <x v="167"/>
    <x v="0"/>
    <n v="297"/>
  </r>
  <r>
    <s v="WAHV"/>
    <x v="6"/>
    <s v="Limburg"/>
    <x v="75"/>
    <x v="325"/>
    <x v="0"/>
    <n v="297"/>
  </r>
  <r>
    <s v="WAHV"/>
    <x v="9"/>
    <s v="Gelderland"/>
    <x v="116"/>
    <x v="339"/>
    <x v="0"/>
    <n v="296"/>
  </r>
  <r>
    <s v="WAHV"/>
    <x v="11"/>
    <s v="Utrecht"/>
    <x v="39"/>
    <x v="241"/>
    <x v="1"/>
    <n v="296"/>
  </r>
  <r>
    <s v="WAHV"/>
    <x v="1"/>
    <s v="Limburg"/>
    <x v="42"/>
    <x v="359"/>
    <x v="0"/>
    <n v="296"/>
  </r>
  <r>
    <s v="WAHV"/>
    <x v="1"/>
    <s v="Noord-Brabant"/>
    <x v="94"/>
    <x v="274"/>
    <x v="0"/>
    <n v="296"/>
  </r>
  <r>
    <s v="WAHV"/>
    <x v="2"/>
    <s v="Noord-Brabant"/>
    <x v="117"/>
    <x v="372"/>
    <x v="0"/>
    <n v="296"/>
  </r>
  <r>
    <s v="WAHV"/>
    <x v="6"/>
    <s v="Limburg"/>
    <x v="24"/>
    <x v="297"/>
    <x v="0"/>
    <n v="296"/>
  </r>
  <r>
    <s v="WAHV"/>
    <x v="11"/>
    <s v="Utrecht"/>
    <x v="61"/>
    <x v="356"/>
    <x v="0"/>
    <n v="295"/>
  </r>
  <r>
    <s v="WAHV"/>
    <x v="1"/>
    <s v="Zuid-Holland"/>
    <x v="17"/>
    <x v="382"/>
    <x v="0"/>
    <n v="295"/>
  </r>
  <r>
    <s v="WAHV"/>
    <x v="2"/>
    <s v="Noord-Brabant"/>
    <x v="117"/>
    <x v="350"/>
    <x v="0"/>
    <n v="295"/>
  </r>
  <r>
    <s v="WAHV"/>
    <x v="7"/>
    <s v="Gelderland"/>
    <x v="82"/>
    <x v="281"/>
    <x v="0"/>
    <n v="294"/>
  </r>
  <r>
    <s v="WAHV"/>
    <x v="4"/>
    <s v="Zuid-Holland"/>
    <x v="5"/>
    <x v="343"/>
    <x v="0"/>
    <n v="294"/>
  </r>
  <r>
    <s v="WAHV"/>
    <x v="2"/>
    <s v="Noord-Brabant"/>
    <x v="7"/>
    <x v="8"/>
    <x v="0"/>
    <n v="294"/>
  </r>
  <r>
    <s v="WAHV"/>
    <x v="2"/>
    <s v="Zuid-Holland"/>
    <x v="105"/>
    <x v="283"/>
    <x v="0"/>
    <n v="294"/>
  </r>
  <r>
    <s v="WAHV"/>
    <x v="6"/>
    <s v="Noord-Brabant"/>
    <x v="14"/>
    <x v="301"/>
    <x v="0"/>
    <n v="294"/>
  </r>
  <r>
    <s v="WAHV"/>
    <x v="6"/>
    <s v="Noord-Holland"/>
    <x v="70"/>
    <x v="326"/>
    <x v="0"/>
    <n v="294"/>
  </r>
  <r>
    <s v="WAHV"/>
    <x v="10"/>
    <s v="Gelderland"/>
    <x v="65"/>
    <x v="336"/>
    <x v="0"/>
    <n v="293"/>
  </r>
  <r>
    <s v="WAHV"/>
    <x v="10"/>
    <s v="Limburg"/>
    <x v="75"/>
    <x v="315"/>
    <x v="0"/>
    <n v="293"/>
  </r>
  <r>
    <s v="WAHV"/>
    <x v="4"/>
    <s v="Gelderland"/>
    <x v="65"/>
    <x v="383"/>
    <x v="0"/>
    <n v="293"/>
  </r>
  <r>
    <s v="WAHV"/>
    <x v="0"/>
    <s v="Gelderland"/>
    <x v="82"/>
    <x v="361"/>
    <x v="0"/>
    <n v="293"/>
  </r>
  <r>
    <s v="WAHV"/>
    <x v="3"/>
    <s v="Utrecht"/>
    <x v="114"/>
    <x v="332"/>
    <x v="0"/>
    <n v="293"/>
  </r>
  <r>
    <s v="WAHV"/>
    <x v="5"/>
    <s v="Noord-Brabant"/>
    <x v="14"/>
    <x v="304"/>
    <x v="0"/>
    <n v="293"/>
  </r>
  <r>
    <s v="WAHV"/>
    <x v="2"/>
    <s v="Limburg"/>
    <x v="96"/>
    <x v="308"/>
    <x v="0"/>
    <n v="293"/>
  </r>
  <r>
    <s v="WAHV"/>
    <x v="2"/>
    <s v="Noord-Brabant"/>
    <x v="14"/>
    <x v="301"/>
    <x v="0"/>
    <n v="293"/>
  </r>
  <r>
    <s v="WAHV"/>
    <x v="6"/>
    <s v="Limburg"/>
    <x v="68"/>
    <x v="318"/>
    <x v="0"/>
    <n v="293"/>
  </r>
  <r>
    <s v="WAHV"/>
    <x v="8"/>
    <s v="Zuid-Holland"/>
    <x v="22"/>
    <x v="292"/>
    <x v="0"/>
    <n v="292"/>
  </r>
  <r>
    <s v="WAHV"/>
    <x v="9"/>
    <s v="Zuid-Holland"/>
    <x v="43"/>
    <x v="276"/>
    <x v="0"/>
    <n v="292"/>
  </r>
  <r>
    <s v="WAHV"/>
    <x v="9"/>
    <s v="Zuid-Holland"/>
    <x v="5"/>
    <x v="384"/>
    <x v="0"/>
    <n v="292"/>
  </r>
  <r>
    <s v="WAHV"/>
    <x v="9"/>
    <s v="Zuid-Holland"/>
    <x v="5"/>
    <x v="385"/>
    <x v="0"/>
    <n v="292"/>
  </r>
  <r>
    <s v="WAHV"/>
    <x v="3"/>
    <s v="Limburg"/>
    <x v="119"/>
    <x v="365"/>
    <x v="0"/>
    <n v="292"/>
  </r>
  <r>
    <s v="WAHV"/>
    <x v="8"/>
    <s v="Utrecht"/>
    <x v="114"/>
    <x v="332"/>
    <x v="0"/>
    <n v="291"/>
  </r>
  <r>
    <s v="WAHV"/>
    <x v="11"/>
    <s v="Noord-Brabant"/>
    <x v="3"/>
    <x v="341"/>
    <x v="0"/>
    <n v="291"/>
  </r>
  <r>
    <s v="WAHV"/>
    <x v="1"/>
    <s v="Zuid-Holland"/>
    <x v="22"/>
    <x v="386"/>
    <x v="0"/>
    <n v="291"/>
  </r>
  <r>
    <s v="WAHV"/>
    <x v="0"/>
    <s v="Noord-Brabant"/>
    <x v="94"/>
    <x v="345"/>
    <x v="0"/>
    <n v="291"/>
  </r>
  <r>
    <s v="WAHV"/>
    <x v="8"/>
    <s v="Gelderland"/>
    <x v="82"/>
    <x v="281"/>
    <x v="0"/>
    <n v="290"/>
  </r>
  <r>
    <s v="WAHV"/>
    <x v="8"/>
    <s v="Gelderland"/>
    <x v="65"/>
    <x v="280"/>
    <x v="0"/>
    <n v="290"/>
  </r>
  <r>
    <s v="WAHV"/>
    <x v="8"/>
    <s v="Zuid-Holland"/>
    <x v="49"/>
    <x v="299"/>
    <x v="0"/>
    <n v="290"/>
  </r>
  <r>
    <s v="WAHV"/>
    <x v="9"/>
    <s v="Noord-Brabant"/>
    <x v="117"/>
    <x v="372"/>
    <x v="0"/>
    <n v="290"/>
  </r>
  <r>
    <s v="WAHV"/>
    <x v="11"/>
    <s v="Zuid-Holland"/>
    <x v="122"/>
    <x v="387"/>
    <x v="0"/>
    <n v="290"/>
  </r>
  <r>
    <s v="WAHV"/>
    <x v="4"/>
    <s v="Zuid-Holland"/>
    <x v="123"/>
    <x v="388"/>
    <x v="0"/>
    <n v="290"/>
  </r>
  <r>
    <s v="WAHV"/>
    <x v="1"/>
    <s v="Noord-Brabant"/>
    <x v="124"/>
    <x v="389"/>
    <x v="0"/>
    <n v="290"/>
  </r>
  <r>
    <s v="WAHV"/>
    <x v="5"/>
    <s v="Noord-Holland"/>
    <x v="62"/>
    <x v="109"/>
    <x v="1"/>
    <n v="290"/>
  </r>
  <r>
    <s v="WAHV"/>
    <x v="2"/>
    <s v="Overijssel"/>
    <x v="84"/>
    <x v="334"/>
    <x v="0"/>
    <n v="290"/>
  </r>
  <r>
    <s v="WAHV"/>
    <x v="7"/>
    <s v="Gelderland"/>
    <x v="65"/>
    <x v="280"/>
    <x v="0"/>
    <n v="289"/>
  </r>
  <r>
    <s v="WAHV"/>
    <x v="7"/>
    <s v="Zuid-Holland"/>
    <x v="43"/>
    <x v="313"/>
    <x v="0"/>
    <n v="289"/>
  </r>
  <r>
    <s v="WAHV"/>
    <x v="9"/>
    <s v="Noord-Holland"/>
    <x v="70"/>
    <x v="326"/>
    <x v="0"/>
    <n v="289"/>
  </r>
  <r>
    <s v="WAHV"/>
    <x v="9"/>
    <s v="Utrecht"/>
    <x v="114"/>
    <x v="332"/>
    <x v="0"/>
    <n v="289"/>
  </r>
  <r>
    <s v="WAHV"/>
    <x v="11"/>
    <s v="Noord-Holland"/>
    <x v="70"/>
    <x v="326"/>
    <x v="0"/>
    <n v="289"/>
  </r>
  <r>
    <s v="WAHV"/>
    <x v="10"/>
    <s v="Limburg"/>
    <x v="75"/>
    <x v="325"/>
    <x v="0"/>
    <n v="289"/>
  </r>
  <r>
    <s v="WAHV"/>
    <x v="5"/>
    <s v="Zuid-Holland"/>
    <x v="22"/>
    <x v="292"/>
    <x v="0"/>
    <n v="289"/>
  </r>
  <r>
    <s v="WAHV"/>
    <x v="6"/>
    <s v="Zuid-Holland"/>
    <x v="5"/>
    <x v="324"/>
    <x v="0"/>
    <n v="289"/>
  </r>
  <r>
    <s v="WAHV"/>
    <x v="9"/>
    <s v="Zuid-Holland"/>
    <x v="100"/>
    <x v="298"/>
    <x v="0"/>
    <n v="288"/>
  </r>
  <r>
    <s v="WAHV"/>
    <x v="10"/>
    <s v="Zuid-Holland"/>
    <x v="4"/>
    <x v="351"/>
    <x v="0"/>
    <n v="288"/>
  </r>
  <r>
    <s v="WAHV"/>
    <x v="4"/>
    <s v="Zuid-Holland"/>
    <x v="122"/>
    <x v="387"/>
    <x v="0"/>
    <n v="288"/>
  </r>
  <r>
    <s v="WAHV"/>
    <x v="0"/>
    <s v="Limburg"/>
    <x v="68"/>
    <x v="273"/>
    <x v="0"/>
    <n v="288"/>
  </r>
  <r>
    <s v="WAHV"/>
    <x v="0"/>
    <s v="Noord-Brabant"/>
    <x v="26"/>
    <x v="295"/>
    <x v="0"/>
    <n v="288"/>
  </r>
  <r>
    <s v="WAHV"/>
    <x v="0"/>
    <s v="Utrecht"/>
    <x v="114"/>
    <x v="332"/>
    <x v="0"/>
    <n v="288"/>
  </r>
  <r>
    <s v="WAHV"/>
    <x v="3"/>
    <s v="Noord-Holland"/>
    <x v="78"/>
    <x v="282"/>
    <x v="0"/>
    <n v="288"/>
  </r>
  <r>
    <s v="WAHV"/>
    <x v="7"/>
    <s v="Flevoland"/>
    <x v="10"/>
    <x v="261"/>
    <x v="0"/>
    <n v="287"/>
  </r>
  <r>
    <s v="WAHV"/>
    <x v="8"/>
    <s v="Zuid-Holland"/>
    <x v="16"/>
    <x v="206"/>
    <x v="0"/>
    <n v="287"/>
  </r>
  <r>
    <s v="WAHV"/>
    <x v="10"/>
    <s v="Zuid-Holland"/>
    <x v="100"/>
    <x v="298"/>
    <x v="0"/>
    <n v="287"/>
  </r>
  <r>
    <s v="WAHV"/>
    <x v="1"/>
    <s v="Gelderland"/>
    <x v="82"/>
    <x v="361"/>
    <x v="0"/>
    <n v="287"/>
  </r>
  <r>
    <s v="WAHV"/>
    <x v="1"/>
    <s v="Noord-Brabant"/>
    <x v="14"/>
    <x v="369"/>
    <x v="0"/>
    <n v="287"/>
  </r>
  <r>
    <s v="WAHV"/>
    <x v="2"/>
    <s v="Noord-Brabant"/>
    <x v="94"/>
    <x v="390"/>
    <x v="0"/>
    <n v="287"/>
  </r>
  <r>
    <s v="WAHV"/>
    <x v="7"/>
    <s v="Zuid-Holland"/>
    <x v="49"/>
    <x v="208"/>
    <x v="0"/>
    <n v="286"/>
  </r>
  <r>
    <s v="WAHV"/>
    <x v="8"/>
    <s v="Limburg"/>
    <x v="75"/>
    <x v="325"/>
    <x v="0"/>
    <n v="286"/>
  </r>
  <r>
    <s v="WAHV"/>
    <x v="10"/>
    <s v="Noord-Holland"/>
    <x v="112"/>
    <x v="327"/>
    <x v="0"/>
    <n v="286"/>
  </r>
  <r>
    <s v="WAHV"/>
    <x v="10"/>
    <s v="Zuid-Holland"/>
    <x v="43"/>
    <x v="313"/>
    <x v="0"/>
    <n v="286"/>
  </r>
  <r>
    <s v="WAHV"/>
    <x v="4"/>
    <s v="Overijssel"/>
    <x v="86"/>
    <x v="360"/>
    <x v="0"/>
    <n v="286"/>
  </r>
  <r>
    <s v="WAHV"/>
    <x v="4"/>
    <s v="Overijssel"/>
    <x v="54"/>
    <x v="322"/>
    <x v="0"/>
    <n v="286"/>
  </r>
  <r>
    <s v="WAHV"/>
    <x v="1"/>
    <s v="Noord-Holland"/>
    <x v="50"/>
    <x v="81"/>
    <x v="0"/>
    <n v="286"/>
  </r>
  <r>
    <s v="WAHV"/>
    <x v="2"/>
    <s v="Gelderland"/>
    <x v="65"/>
    <x v="280"/>
    <x v="0"/>
    <n v="286"/>
  </r>
  <r>
    <s v="WAHV"/>
    <x v="2"/>
    <s v="Zuid-Holland"/>
    <x v="105"/>
    <x v="287"/>
    <x v="0"/>
    <n v="286"/>
  </r>
  <r>
    <s v="WAHV"/>
    <x v="6"/>
    <s v="Gelderland"/>
    <x v="0"/>
    <x v="265"/>
    <x v="0"/>
    <n v="286"/>
  </r>
  <r>
    <s v="WAHV"/>
    <x v="7"/>
    <s v="Utrecht"/>
    <x v="114"/>
    <x v="332"/>
    <x v="0"/>
    <n v="285"/>
  </r>
  <r>
    <s v="WAHV"/>
    <x v="7"/>
    <s v="Zuid-Holland"/>
    <x v="49"/>
    <x v="155"/>
    <x v="0"/>
    <n v="285"/>
  </r>
  <r>
    <s v="WAHV"/>
    <x v="8"/>
    <s v="Zuid-Holland"/>
    <x v="109"/>
    <x v="302"/>
    <x v="0"/>
    <n v="285"/>
  </r>
  <r>
    <s v="WAHV"/>
    <x v="11"/>
    <s v="Zuid-Holland"/>
    <x v="17"/>
    <x v="382"/>
    <x v="0"/>
    <n v="285"/>
  </r>
  <r>
    <s v="WAHV"/>
    <x v="10"/>
    <s v="Overijssel"/>
    <x v="84"/>
    <x v="334"/>
    <x v="0"/>
    <n v="285"/>
  </r>
  <r>
    <s v="WAHV"/>
    <x v="3"/>
    <s v="Zeeland"/>
    <x v="121"/>
    <x v="370"/>
    <x v="0"/>
    <n v="285"/>
  </r>
  <r>
    <s v="WAHV"/>
    <x v="5"/>
    <s v="Gelderland"/>
    <x v="116"/>
    <x v="339"/>
    <x v="0"/>
    <n v="285"/>
  </r>
  <r>
    <s v="WAHV"/>
    <x v="2"/>
    <s v="Utrecht"/>
    <x v="39"/>
    <x v="69"/>
    <x v="0"/>
    <n v="285"/>
  </r>
  <r>
    <s v="WAHV"/>
    <x v="8"/>
    <s v="Noord-Holland"/>
    <x v="62"/>
    <x v="391"/>
    <x v="0"/>
    <n v="284"/>
  </r>
  <r>
    <s v="WAHV"/>
    <x v="9"/>
    <s v="Noord-Brabant"/>
    <x v="3"/>
    <x v="341"/>
    <x v="0"/>
    <n v="284"/>
  </r>
  <r>
    <s v="WAHV"/>
    <x v="9"/>
    <s v="Zuid-Holland"/>
    <x v="22"/>
    <x v="386"/>
    <x v="0"/>
    <n v="284"/>
  </r>
  <r>
    <s v="WAHV"/>
    <x v="4"/>
    <s v="Noord-Brabant"/>
    <x v="111"/>
    <x v="392"/>
    <x v="0"/>
    <n v="284"/>
  </r>
  <r>
    <s v="WAHV"/>
    <x v="4"/>
    <s v="Zuid-Holland"/>
    <x v="95"/>
    <x v="362"/>
    <x v="0"/>
    <n v="284"/>
  </r>
  <r>
    <s v="WAHV"/>
    <x v="1"/>
    <s v="Gelderland"/>
    <x v="23"/>
    <x v="393"/>
    <x v="0"/>
    <n v="284"/>
  </r>
  <r>
    <s v="WAHV"/>
    <x v="0"/>
    <s v="Gelderland"/>
    <x v="65"/>
    <x v="394"/>
    <x v="0"/>
    <n v="284"/>
  </r>
  <r>
    <s v="WAHV"/>
    <x v="0"/>
    <s v="Zuid-Holland"/>
    <x v="2"/>
    <x v="381"/>
    <x v="0"/>
    <n v="284"/>
  </r>
  <r>
    <s v="WAHV"/>
    <x v="5"/>
    <s v="Noord-Brabant"/>
    <x v="94"/>
    <x v="390"/>
    <x v="0"/>
    <n v="284"/>
  </r>
  <r>
    <s v="WAHV"/>
    <x v="9"/>
    <s v="Noord-Brabant"/>
    <x v="117"/>
    <x v="350"/>
    <x v="0"/>
    <n v="283"/>
  </r>
  <r>
    <s v="WAHV"/>
    <x v="11"/>
    <s v="Gelderland"/>
    <x v="82"/>
    <x v="281"/>
    <x v="0"/>
    <n v="283"/>
  </r>
  <r>
    <s v="WAHV"/>
    <x v="4"/>
    <s v="Limburg"/>
    <x v="96"/>
    <x v="395"/>
    <x v="0"/>
    <n v="283"/>
  </r>
  <r>
    <s v="WAHV"/>
    <x v="3"/>
    <s v="Noord-Brabant"/>
    <x v="26"/>
    <x v="295"/>
    <x v="0"/>
    <n v="283"/>
  </r>
  <r>
    <s v="WAHV"/>
    <x v="2"/>
    <s v="Utrecht"/>
    <x v="101"/>
    <x v="239"/>
    <x v="0"/>
    <n v="283"/>
  </r>
  <r>
    <s v="WAHV"/>
    <x v="7"/>
    <s v="Friesland"/>
    <x v="107"/>
    <x v="278"/>
    <x v="0"/>
    <n v="282"/>
  </r>
  <r>
    <s v="WAHV"/>
    <x v="7"/>
    <s v="Gelderland"/>
    <x v="116"/>
    <x v="358"/>
    <x v="0"/>
    <n v="282"/>
  </r>
  <r>
    <s v="WAHV"/>
    <x v="7"/>
    <s v="Zuid-Holland"/>
    <x v="49"/>
    <x v="176"/>
    <x v="0"/>
    <n v="282"/>
  </r>
  <r>
    <s v="WAHV"/>
    <x v="8"/>
    <s v="Zuid-Holland"/>
    <x v="43"/>
    <x v="288"/>
    <x v="0"/>
    <n v="282"/>
  </r>
  <r>
    <s v="WAHV"/>
    <x v="9"/>
    <s v="Zuid-Holland"/>
    <x v="49"/>
    <x v="367"/>
    <x v="0"/>
    <n v="282"/>
  </r>
  <r>
    <s v="WAHV"/>
    <x v="5"/>
    <s v="Zuid-Holland"/>
    <x v="2"/>
    <x v="312"/>
    <x v="1"/>
    <n v="282"/>
  </r>
  <r>
    <s v="WAHV"/>
    <x v="6"/>
    <s v="Noord-Brabant"/>
    <x v="117"/>
    <x v="372"/>
    <x v="0"/>
    <n v="282"/>
  </r>
  <r>
    <s v="WAHV"/>
    <x v="4"/>
    <s v="Noord-Brabant"/>
    <x v="117"/>
    <x v="372"/>
    <x v="0"/>
    <n v="281"/>
  </r>
  <r>
    <s v="WAHV"/>
    <x v="3"/>
    <s v="Overijssel"/>
    <x v="54"/>
    <x v="322"/>
    <x v="0"/>
    <n v="281"/>
  </r>
  <r>
    <s v="WAHV"/>
    <x v="2"/>
    <s v="Gelderland"/>
    <x v="82"/>
    <x v="281"/>
    <x v="0"/>
    <n v="281"/>
  </r>
  <r>
    <s v="WAHV"/>
    <x v="7"/>
    <s v="Limburg"/>
    <x v="96"/>
    <x v="308"/>
    <x v="0"/>
    <n v="280"/>
  </r>
  <r>
    <s v="WAHV"/>
    <x v="8"/>
    <s v="Noord-Brabant"/>
    <x v="28"/>
    <x v="307"/>
    <x v="0"/>
    <n v="280"/>
  </r>
  <r>
    <s v="WAHV"/>
    <x v="9"/>
    <s v="Noord-Holland"/>
    <x v="118"/>
    <x v="357"/>
    <x v="0"/>
    <n v="280"/>
  </r>
  <r>
    <s v="WAHV"/>
    <x v="9"/>
    <s v="Zuid-Holland"/>
    <x v="49"/>
    <x v="231"/>
    <x v="0"/>
    <n v="280"/>
  </r>
  <r>
    <s v="WAHV"/>
    <x v="11"/>
    <s v="Utrecht"/>
    <x v="114"/>
    <x v="332"/>
    <x v="0"/>
    <n v="280"/>
  </r>
  <r>
    <s v="WAHV"/>
    <x v="10"/>
    <s v="Noord-Holland"/>
    <x v="70"/>
    <x v="326"/>
    <x v="0"/>
    <n v="280"/>
  </r>
  <r>
    <s v="WAHV"/>
    <x v="4"/>
    <s v="Noord-Holland"/>
    <x v="118"/>
    <x v="357"/>
    <x v="0"/>
    <n v="280"/>
  </r>
  <r>
    <s v="WAHV"/>
    <x v="0"/>
    <s v="Zuid-Holland"/>
    <x v="43"/>
    <x v="288"/>
    <x v="0"/>
    <n v="280"/>
  </r>
  <r>
    <s v="WAHV"/>
    <x v="6"/>
    <s v="Gelderland"/>
    <x v="65"/>
    <x v="336"/>
    <x v="0"/>
    <n v="280"/>
  </r>
  <r>
    <s v="WAHV"/>
    <x v="7"/>
    <s v="Noord-Brabant"/>
    <x v="28"/>
    <x v="245"/>
    <x v="0"/>
    <n v="279"/>
  </r>
  <r>
    <s v="WAHV"/>
    <x v="7"/>
    <s v="Utrecht"/>
    <x v="39"/>
    <x v="277"/>
    <x v="0"/>
    <n v="279"/>
  </r>
  <r>
    <s v="WAHV"/>
    <x v="8"/>
    <s v="Gelderland"/>
    <x v="116"/>
    <x v="339"/>
    <x v="0"/>
    <n v="279"/>
  </r>
  <r>
    <s v="WAHV"/>
    <x v="8"/>
    <s v="Limburg"/>
    <x v="69"/>
    <x v="121"/>
    <x v="0"/>
    <n v="279"/>
  </r>
  <r>
    <s v="WAHV"/>
    <x v="9"/>
    <s v="Gelderland"/>
    <x v="82"/>
    <x v="396"/>
    <x v="0"/>
    <n v="279"/>
  </r>
  <r>
    <s v="WAHV"/>
    <x v="4"/>
    <s v="Noord-Holland"/>
    <x v="62"/>
    <x v="309"/>
    <x v="0"/>
    <n v="279"/>
  </r>
  <r>
    <s v="WAHV"/>
    <x v="4"/>
    <s v="Zuid-Holland"/>
    <x v="22"/>
    <x v="386"/>
    <x v="0"/>
    <n v="279"/>
  </r>
  <r>
    <s v="WAHV"/>
    <x v="3"/>
    <s v="Noord-Brabant"/>
    <x v="14"/>
    <x v="304"/>
    <x v="0"/>
    <n v="279"/>
  </r>
  <r>
    <s v="WAHV"/>
    <x v="5"/>
    <s v="Drenthe"/>
    <x v="77"/>
    <x v="291"/>
    <x v="0"/>
    <n v="279"/>
  </r>
  <r>
    <s v="WAHV"/>
    <x v="6"/>
    <s v="Friesland"/>
    <x v="107"/>
    <x v="278"/>
    <x v="0"/>
    <n v="279"/>
  </r>
  <r>
    <s v="WAHV"/>
    <x v="6"/>
    <s v="Utrecht"/>
    <x v="39"/>
    <x v="397"/>
    <x v="0"/>
    <n v="279"/>
  </r>
  <r>
    <s v="WAHV"/>
    <x v="11"/>
    <s v="Gelderland"/>
    <x v="65"/>
    <x v="329"/>
    <x v="0"/>
    <n v="278"/>
  </r>
  <r>
    <s v="WAHV"/>
    <x v="11"/>
    <s v="Noord-Brabant"/>
    <x v="92"/>
    <x v="346"/>
    <x v="0"/>
    <n v="278"/>
  </r>
  <r>
    <s v="WAHV"/>
    <x v="10"/>
    <s v="Noord-Brabant"/>
    <x v="117"/>
    <x v="350"/>
    <x v="0"/>
    <n v="278"/>
  </r>
  <r>
    <s v="WAHV"/>
    <x v="1"/>
    <s v="Friesland"/>
    <x v="104"/>
    <x v="263"/>
    <x v="0"/>
    <n v="278"/>
  </r>
  <r>
    <s v="WAHV"/>
    <x v="0"/>
    <s v="Zuid-Holland"/>
    <x v="43"/>
    <x v="313"/>
    <x v="0"/>
    <n v="278"/>
  </r>
  <r>
    <s v="WAHV"/>
    <x v="5"/>
    <s v="Drenthe"/>
    <x v="77"/>
    <x v="320"/>
    <x v="0"/>
    <n v="278"/>
  </r>
  <r>
    <s v="WAHV"/>
    <x v="11"/>
    <s v="Noord-Brabant"/>
    <x v="94"/>
    <x v="375"/>
    <x v="0"/>
    <n v="277"/>
  </r>
  <r>
    <s v="WAHV"/>
    <x v="4"/>
    <s v="Gelderland"/>
    <x v="116"/>
    <x v="358"/>
    <x v="0"/>
    <n v="277"/>
  </r>
  <r>
    <s v="WAHV"/>
    <x v="4"/>
    <s v="Gelderland"/>
    <x v="23"/>
    <x v="393"/>
    <x v="0"/>
    <n v="277"/>
  </r>
  <r>
    <s v="WAHV"/>
    <x v="3"/>
    <s v="Zuid-Holland"/>
    <x v="109"/>
    <x v="302"/>
    <x v="0"/>
    <n v="277"/>
  </r>
  <r>
    <s v="WAHV"/>
    <x v="8"/>
    <s v="Zuid-Holland"/>
    <x v="12"/>
    <x v="353"/>
    <x v="0"/>
    <n v="276"/>
  </r>
  <r>
    <s v="WAHV"/>
    <x v="9"/>
    <s v="Gelderland"/>
    <x v="23"/>
    <x v="393"/>
    <x v="0"/>
    <n v="276"/>
  </r>
  <r>
    <s v="WAHV"/>
    <x v="11"/>
    <s v="Zuid-Holland"/>
    <x v="31"/>
    <x v="203"/>
    <x v="0"/>
    <n v="276"/>
  </r>
  <r>
    <s v="WAHV"/>
    <x v="10"/>
    <s v="Gelderland"/>
    <x v="65"/>
    <x v="329"/>
    <x v="0"/>
    <n v="276"/>
  </r>
  <r>
    <s v="WAHV"/>
    <x v="2"/>
    <s v="Noord-Brabant"/>
    <x v="14"/>
    <x v="304"/>
    <x v="0"/>
    <n v="276"/>
  </r>
  <r>
    <s v="WAHV"/>
    <x v="7"/>
    <s v="Gelderland"/>
    <x v="116"/>
    <x v="339"/>
    <x v="0"/>
    <n v="275"/>
  </r>
  <r>
    <s v="WAHV"/>
    <x v="10"/>
    <s v="Gelderland"/>
    <x v="34"/>
    <x v="342"/>
    <x v="0"/>
    <n v="275"/>
  </r>
  <r>
    <s v="WAHV"/>
    <x v="4"/>
    <s v="Limburg"/>
    <x v="24"/>
    <x v="297"/>
    <x v="0"/>
    <n v="275"/>
  </r>
  <r>
    <s v="WAHV"/>
    <x v="4"/>
    <s v="Noord-Brabant"/>
    <x v="3"/>
    <x v="398"/>
    <x v="0"/>
    <n v="275"/>
  </r>
  <r>
    <s v="WAHV"/>
    <x v="0"/>
    <s v="Flevoland"/>
    <x v="41"/>
    <x v="255"/>
    <x v="0"/>
    <n v="275"/>
  </r>
  <r>
    <s v="WAHV"/>
    <x v="0"/>
    <s v="Gelderland"/>
    <x v="23"/>
    <x v="393"/>
    <x v="0"/>
    <n v="275"/>
  </r>
  <r>
    <s v="WAHV"/>
    <x v="2"/>
    <s v="Noord-Brabant"/>
    <x v="85"/>
    <x v="154"/>
    <x v="0"/>
    <n v="275"/>
  </r>
  <r>
    <s v="WAHV"/>
    <x v="2"/>
    <s v="Noord-Brabant"/>
    <x v="28"/>
    <x v="307"/>
    <x v="0"/>
    <n v="275"/>
  </r>
  <r>
    <s v="WAHV"/>
    <x v="6"/>
    <s v="Zuid-Holland"/>
    <x v="48"/>
    <x v="399"/>
    <x v="0"/>
    <n v="275"/>
  </r>
  <r>
    <s v="WAHV"/>
    <x v="7"/>
    <s v="Zuid-Holland"/>
    <x v="105"/>
    <x v="283"/>
    <x v="0"/>
    <n v="274"/>
  </r>
  <r>
    <s v="WAHV"/>
    <x v="9"/>
    <s v="Zuid-Holland"/>
    <x v="5"/>
    <x v="324"/>
    <x v="0"/>
    <n v="274"/>
  </r>
  <r>
    <s v="WAHV"/>
    <x v="10"/>
    <s v="Zuid-Holland"/>
    <x v="4"/>
    <x v="400"/>
    <x v="0"/>
    <n v="274"/>
  </r>
  <r>
    <s v="WAHV"/>
    <x v="4"/>
    <s v="Overijssel"/>
    <x v="54"/>
    <x v="373"/>
    <x v="0"/>
    <n v="274"/>
  </r>
  <r>
    <s v="WAHV"/>
    <x v="4"/>
    <s v="Utrecht"/>
    <x v="87"/>
    <x v="401"/>
    <x v="0"/>
    <n v="274"/>
  </r>
  <r>
    <s v="WAHV"/>
    <x v="1"/>
    <s v="Noord-Brabant"/>
    <x v="14"/>
    <x v="264"/>
    <x v="0"/>
    <n v="274"/>
  </r>
  <r>
    <s v="WAHV"/>
    <x v="0"/>
    <s v="Zuid-Holland"/>
    <x v="109"/>
    <x v="302"/>
    <x v="0"/>
    <n v="274"/>
  </r>
  <r>
    <s v="WAHV"/>
    <x v="5"/>
    <s v="Noord-Brabant"/>
    <x v="3"/>
    <x v="341"/>
    <x v="0"/>
    <n v="274"/>
  </r>
  <r>
    <s v="WAHV"/>
    <x v="2"/>
    <s v="Noord-Brabant"/>
    <x v="92"/>
    <x v="346"/>
    <x v="0"/>
    <n v="274"/>
  </r>
  <r>
    <s v="WAHV"/>
    <x v="7"/>
    <s v="Gelderland"/>
    <x v="110"/>
    <x v="305"/>
    <x v="0"/>
    <n v="273"/>
  </r>
  <r>
    <s v="WAHV"/>
    <x v="7"/>
    <s v="Noord-Brabant"/>
    <x v="94"/>
    <x v="345"/>
    <x v="0"/>
    <n v="273"/>
  </r>
  <r>
    <s v="WAHV"/>
    <x v="7"/>
    <s v="Overijssel"/>
    <x v="84"/>
    <x v="334"/>
    <x v="0"/>
    <n v="273"/>
  </r>
  <r>
    <s v="WAHV"/>
    <x v="8"/>
    <s v="Gelderland"/>
    <x v="82"/>
    <x v="396"/>
    <x v="0"/>
    <n v="273"/>
  </r>
  <r>
    <s v="WAHV"/>
    <x v="3"/>
    <s v="Zuid-Holland"/>
    <x v="2"/>
    <x v="402"/>
    <x v="1"/>
    <n v="273"/>
  </r>
  <r>
    <s v="WAHV"/>
    <x v="2"/>
    <s v="Gelderland"/>
    <x v="23"/>
    <x v="393"/>
    <x v="0"/>
    <n v="273"/>
  </r>
  <r>
    <s v="WAHV"/>
    <x v="2"/>
    <s v="Noord-Holland"/>
    <x v="115"/>
    <x v="337"/>
    <x v="0"/>
    <n v="273"/>
  </r>
  <r>
    <s v="WAHV"/>
    <x v="7"/>
    <s v="Gelderland"/>
    <x v="65"/>
    <x v="171"/>
    <x v="0"/>
    <n v="272"/>
  </r>
  <r>
    <s v="WAHV"/>
    <x v="8"/>
    <s v="Noord-Brabant"/>
    <x v="94"/>
    <x v="296"/>
    <x v="0"/>
    <n v="272"/>
  </r>
  <r>
    <s v="WAHV"/>
    <x v="11"/>
    <s v="Zuid-Holland"/>
    <x v="22"/>
    <x v="386"/>
    <x v="0"/>
    <n v="272"/>
  </r>
  <r>
    <s v="WAHV"/>
    <x v="10"/>
    <s v="Groningen"/>
    <x v="11"/>
    <x v="165"/>
    <x v="0"/>
    <n v="272"/>
  </r>
  <r>
    <s v="WAHV"/>
    <x v="4"/>
    <s v="Noord-Brabant"/>
    <x v="14"/>
    <x v="403"/>
    <x v="0"/>
    <n v="272"/>
  </r>
  <r>
    <s v="WAHV"/>
    <x v="4"/>
    <s v="Zuid-Holland"/>
    <x v="5"/>
    <x v="385"/>
    <x v="0"/>
    <n v="272"/>
  </r>
  <r>
    <s v="WAHV"/>
    <x v="3"/>
    <s v="Noord-Brabant"/>
    <x v="3"/>
    <x v="341"/>
    <x v="0"/>
    <n v="272"/>
  </r>
  <r>
    <s v="WAHV"/>
    <x v="6"/>
    <s v="Gelderland"/>
    <x v="23"/>
    <x v="348"/>
    <x v="0"/>
    <n v="272"/>
  </r>
  <r>
    <s v="WAHV"/>
    <x v="7"/>
    <s v="Drenthe"/>
    <x v="77"/>
    <x v="320"/>
    <x v="0"/>
    <n v="271"/>
  </r>
  <r>
    <s v="WAHV"/>
    <x v="7"/>
    <s v="Limburg"/>
    <x v="68"/>
    <x v="317"/>
    <x v="0"/>
    <n v="271"/>
  </r>
  <r>
    <s v="WAHV"/>
    <x v="8"/>
    <s v="Noord-Brabant"/>
    <x v="117"/>
    <x v="350"/>
    <x v="0"/>
    <n v="271"/>
  </r>
  <r>
    <s v="WAHV"/>
    <x v="9"/>
    <s v="Gelderland"/>
    <x v="82"/>
    <x v="361"/>
    <x v="0"/>
    <n v="271"/>
  </r>
  <r>
    <s v="WAHV"/>
    <x v="11"/>
    <s v="Noord-Holland"/>
    <x v="112"/>
    <x v="327"/>
    <x v="0"/>
    <n v="271"/>
  </r>
  <r>
    <s v="WAHV"/>
    <x v="11"/>
    <s v="Zuid-Holland"/>
    <x v="49"/>
    <x v="367"/>
    <x v="0"/>
    <n v="271"/>
  </r>
  <r>
    <s v="WAHV"/>
    <x v="4"/>
    <s v="Gelderland"/>
    <x v="65"/>
    <x v="336"/>
    <x v="0"/>
    <n v="271"/>
  </r>
  <r>
    <s v="WAHV"/>
    <x v="3"/>
    <s v="Noord-Brabant"/>
    <x v="94"/>
    <x v="274"/>
    <x v="0"/>
    <n v="271"/>
  </r>
  <r>
    <s v="WAHV"/>
    <x v="3"/>
    <s v="Noord-Holland"/>
    <x v="70"/>
    <x v="326"/>
    <x v="0"/>
    <n v="271"/>
  </r>
  <r>
    <s v="WAHV"/>
    <x v="10"/>
    <s v="Zuid-Holland"/>
    <x v="22"/>
    <x v="386"/>
    <x v="0"/>
    <n v="270"/>
  </r>
  <r>
    <s v="WAHV"/>
    <x v="4"/>
    <s v="Zuid-Holland"/>
    <x v="17"/>
    <x v="404"/>
    <x v="0"/>
    <n v="270"/>
  </r>
  <r>
    <s v="WAHV"/>
    <x v="4"/>
    <s v="Zuid-Holland"/>
    <x v="31"/>
    <x v="405"/>
    <x v="0"/>
    <n v="270"/>
  </r>
  <r>
    <s v="WAHV"/>
    <x v="6"/>
    <s v="Gelderland"/>
    <x v="82"/>
    <x v="406"/>
    <x v="0"/>
    <n v="270"/>
  </r>
  <r>
    <s v="WAHV"/>
    <x v="8"/>
    <s v="Limburg"/>
    <x v="68"/>
    <x v="317"/>
    <x v="0"/>
    <n v="269"/>
  </r>
  <r>
    <s v="WAHV"/>
    <x v="4"/>
    <s v="Zeeland"/>
    <x v="125"/>
    <x v="407"/>
    <x v="0"/>
    <n v="269"/>
  </r>
  <r>
    <s v="WAHV"/>
    <x v="0"/>
    <s v="Noord-Brabant"/>
    <x v="124"/>
    <x v="389"/>
    <x v="0"/>
    <n v="269"/>
  </r>
  <r>
    <s v="WAHV"/>
    <x v="0"/>
    <s v="Zuid-Holland"/>
    <x v="2"/>
    <x v="312"/>
    <x v="0"/>
    <n v="269"/>
  </r>
  <r>
    <s v="WAHV"/>
    <x v="2"/>
    <s v="Drenthe"/>
    <x v="77"/>
    <x v="320"/>
    <x v="0"/>
    <n v="269"/>
  </r>
  <r>
    <s v="WAHV"/>
    <x v="6"/>
    <s v="Zuid-Holland"/>
    <x v="105"/>
    <x v="283"/>
    <x v="0"/>
    <n v="269"/>
  </r>
  <r>
    <s v="WAHV"/>
    <x v="7"/>
    <s v="Limburg"/>
    <x v="75"/>
    <x v="325"/>
    <x v="0"/>
    <n v="268"/>
  </r>
  <r>
    <s v="WAHV"/>
    <x v="8"/>
    <s v="Gelderland"/>
    <x v="116"/>
    <x v="358"/>
    <x v="0"/>
    <n v="268"/>
  </r>
  <r>
    <s v="WAHV"/>
    <x v="11"/>
    <s v="Zuid-Holland"/>
    <x v="5"/>
    <x v="408"/>
    <x v="0"/>
    <n v="268"/>
  </r>
  <r>
    <s v="WAHV"/>
    <x v="10"/>
    <s v="Noord-Brabant"/>
    <x v="94"/>
    <x v="345"/>
    <x v="0"/>
    <n v="268"/>
  </r>
  <r>
    <s v="WAHV"/>
    <x v="10"/>
    <s v="Noord-Brabant"/>
    <x v="3"/>
    <x v="409"/>
    <x v="1"/>
    <n v="268"/>
  </r>
  <r>
    <s v="WAHV"/>
    <x v="1"/>
    <s v="Zuid-Holland"/>
    <x v="5"/>
    <x v="408"/>
    <x v="0"/>
    <n v="268"/>
  </r>
  <r>
    <s v="WAHV"/>
    <x v="3"/>
    <s v="Noord-Holland"/>
    <x v="126"/>
    <x v="410"/>
    <x v="0"/>
    <n v="268"/>
  </r>
  <r>
    <s v="WAHV"/>
    <x v="8"/>
    <s v="Drenthe"/>
    <x v="77"/>
    <x v="320"/>
    <x v="0"/>
    <n v="267"/>
  </r>
  <r>
    <s v="WAHV"/>
    <x v="9"/>
    <s v="Noord-Brabant"/>
    <x v="94"/>
    <x v="375"/>
    <x v="0"/>
    <n v="267"/>
  </r>
  <r>
    <s v="WAHV"/>
    <x v="4"/>
    <s v="Zuid-Holland"/>
    <x v="17"/>
    <x v="382"/>
    <x v="0"/>
    <n v="267"/>
  </r>
  <r>
    <s v="WAHV"/>
    <x v="1"/>
    <s v="Friesland"/>
    <x v="104"/>
    <x v="349"/>
    <x v="0"/>
    <n v="267"/>
  </r>
  <r>
    <s v="WAHV"/>
    <x v="6"/>
    <s v="Drenthe"/>
    <x v="77"/>
    <x v="291"/>
    <x v="0"/>
    <n v="267"/>
  </r>
  <r>
    <s v="WAHV"/>
    <x v="6"/>
    <s v="Noord-Holland"/>
    <x v="78"/>
    <x v="282"/>
    <x v="0"/>
    <n v="267"/>
  </r>
  <r>
    <s v="WAHV"/>
    <x v="8"/>
    <s v="Noord-Brabant"/>
    <x v="3"/>
    <x v="268"/>
    <x v="0"/>
    <n v="266"/>
  </r>
  <r>
    <s v="WAHV"/>
    <x v="9"/>
    <s v="Groningen"/>
    <x v="11"/>
    <x v="260"/>
    <x v="1"/>
    <n v="266"/>
  </r>
  <r>
    <s v="WAHV"/>
    <x v="11"/>
    <s v="Zuid-Holland"/>
    <x v="4"/>
    <x v="351"/>
    <x v="0"/>
    <n v="266"/>
  </r>
  <r>
    <s v="WAHV"/>
    <x v="0"/>
    <s v="Noord-Holland"/>
    <x v="78"/>
    <x v="314"/>
    <x v="0"/>
    <n v="266"/>
  </r>
  <r>
    <s v="WAHV"/>
    <x v="0"/>
    <s v="Zeeland"/>
    <x v="121"/>
    <x v="370"/>
    <x v="0"/>
    <n v="266"/>
  </r>
  <r>
    <s v="WAHV"/>
    <x v="5"/>
    <s v="Flevoland"/>
    <x v="10"/>
    <x v="300"/>
    <x v="0"/>
    <n v="266"/>
  </r>
  <r>
    <s v="WAHV"/>
    <x v="2"/>
    <s v="Zuid-Holland"/>
    <x v="5"/>
    <x v="324"/>
    <x v="0"/>
    <n v="266"/>
  </r>
  <r>
    <s v="WAHV"/>
    <x v="6"/>
    <s v="Limburg"/>
    <x v="96"/>
    <x v="308"/>
    <x v="0"/>
    <n v="266"/>
  </r>
  <r>
    <s v="WAHV"/>
    <x v="7"/>
    <s v="Zuid-Holland"/>
    <x v="5"/>
    <x v="384"/>
    <x v="0"/>
    <n v="265"/>
  </r>
  <r>
    <s v="WAHV"/>
    <x v="9"/>
    <s v="Zuid-Holland"/>
    <x v="122"/>
    <x v="387"/>
    <x v="0"/>
    <n v="265"/>
  </r>
  <r>
    <s v="WAHV"/>
    <x v="4"/>
    <s v="Zuid-Holland"/>
    <x v="49"/>
    <x v="411"/>
    <x v="0"/>
    <n v="265"/>
  </r>
  <r>
    <s v="WAHV"/>
    <x v="1"/>
    <s v="Limburg"/>
    <x v="75"/>
    <x v="315"/>
    <x v="0"/>
    <n v="265"/>
  </r>
  <r>
    <s v="WAHV"/>
    <x v="1"/>
    <s v="Noord-Holland"/>
    <x v="70"/>
    <x v="326"/>
    <x v="0"/>
    <n v="265"/>
  </r>
  <r>
    <s v="WAHV"/>
    <x v="0"/>
    <s v="Gelderland"/>
    <x v="116"/>
    <x v="358"/>
    <x v="0"/>
    <n v="265"/>
  </r>
  <r>
    <s v="WAHV"/>
    <x v="3"/>
    <s v="Noord-Brabant"/>
    <x v="26"/>
    <x v="412"/>
    <x v="0"/>
    <n v="265"/>
  </r>
  <r>
    <s v="WAHV"/>
    <x v="5"/>
    <s v="Noord-Brabant"/>
    <x v="117"/>
    <x v="372"/>
    <x v="0"/>
    <n v="265"/>
  </r>
  <r>
    <s v="WAHV"/>
    <x v="7"/>
    <s v="Gelderland"/>
    <x v="23"/>
    <x v="348"/>
    <x v="0"/>
    <n v="264"/>
  </r>
  <r>
    <s v="WAHV"/>
    <x v="7"/>
    <s v="Zuid-Holland"/>
    <x v="43"/>
    <x v="288"/>
    <x v="0"/>
    <n v="264"/>
  </r>
  <r>
    <s v="WAHV"/>
    <x v="8"/>
    <s v="Friesland"/>
    <x v="104"/>
    <x v="349"/>
    <x v="0"/>
    <n v="264"/>
  </r>
  <r>
    <s v="WAHV"/>
    <x v="11"/>
    <s v="Noord-Brabant"/>
    <x v="117"/>
    <x v="350"/>
    <x v="0"/>
    <n v="264"/>
  </r>
  <r>
    <s v="WAHV"/>
    <x v="1"/>
    <s v="Zuid-Holland"/>
    <x v="43"/>
    <x v="371"/>
    <x v="0"/>
    <n v="264"/>
  </r>
  <r>
    <s v="WAHV"/>
    <x v="1"/>
    <s v="Zuid-Holland"/>
    <x v="123"/>
    <x v="413"/>
    <x v="0"/>
    <n v="264"/>
  </r>
  <r>
    <s v="WAHV"/>
    <x v="3"/>
    <s v="Noord-Brabant"/>
    <x v="92"/>
    <x v="346"/>
    <x v="0"/>
    <n v="264"/>
  </r>
  <r>
    <s v="WAHV"/>
    <x v="5"/>
    <s v="Friesland"/>
    <x v="107"/>
    <x v="278"/>
    <x v="0"/>
    <n v="264"/>
  </r>
  <r>
    <s v="WAHV"/>
    <x v="5"/>
    <s v="Utrecht"/>
    <x v="114"/>
    <x v="332"/>
    <x v="0"/>
    <n v="264"/>
  </r>
  <r>
    <s v="WAHV"/>
    <x v="8"/>
    <s v="Noord-Holland"/>
    <x v="70"/>
    <x v="326"/>
    <x v="0"/>
    <n v="263"/>
  </r>
  <r>
    <s v="WAHV"/>
    <x v="10"/>
    <s v="Noord-Brabant"/>
    <x v="3"/>
    <x v="341"/>
    <x v="0"/>
    <n v="263"/>
  </r>
  <r>
    <s v="WAHV"/>
    <x v="1"/>
    <s v="Gelderland"/>
    <x v="23"/>
    <x v="348"/>
    <x v="0"/>
    <n v="263"/>
  </r>
  <r>
    <s v="WAHV"/>
    <x v="0"/>
    <s v="Gelderland"/>
    <x v="65"/>
    <x v="336"/>
    <x v="0"/>
    <n v="263"/>
  </r>
  <r>
    <s v="WAHV"/>
    <x v="0"/>
    <s v="Noord-Holland"/>
    <x v="8"/>
    <x v="414"/>
    <x v="0"/>
    <n v="263"/>
  </r>
  <r>
    <s v="WAHV"/>
    <x v="0"/>
    <s v="Overijssel"/>
    <x v="54"/>
    <x v="373"/>
    <x v="0"/>
    <n v="263"/>
  </r>
  <r>
    <s v="WAHV"/>
    <x v="5"/>
    <s v="Utrecht"/>
    <x v="29"/>
    <x v="224"/>
    <x v="0"/>
    <n v="263"/>
  </r>
  <r>
    <s v="WAHV"/>
    <x v="5"/>
    <s v="Zuid-Holland"/>
    <x v="5"/>
    <x v="343"/>
    <x v="0"/>
    <n v="263"/>
  </r>
  <r>
    <s v="WAHV"/>
    <x v="2"/>
    <s v="Friesland"/>
    <x v="107"/>
    <x v="278"/>
    <x v="0"/>
    <n v="263"/>
  </r>
  <r>
    <s v="WAHV"/>
    <x v="9"/>
    <s v="Gelderland"/>
    <x v="34"/>
    <x v="342"/>
    <x v="0"/>
    <n v="262"/>
  </r>
  <r>
    <s v="WAHV"/>
    <x v="9"/>
    <s v="Overijssel"/>
    <x v="54"/>
    <x v="270"/>
    <x v="0"/>
    <n v="262"/>
  </r>
  <r>
    <s v="WAHV"/>
    <x v="10"/>
    <s v="Noord-Brabant"/>
    <x v="92"/>
    <x v="346"/>
    <x v="0"/>
    <n v="262"/>
  </r>
  <r>
    <s v="WAHV"/>
    <x v="4"/>
    <s v="Noord-Brabant"/>
    <x v="26"/>
    <x v="412"/>
    <x v="0"/>
    <n v="262"/>
  </r>
  <r>
    <s v="WAHV"/>
    <x v="1"/>
    <s v="Noord-Holland"/>
    <x v="46"/>
    <x v="415"/>
    <x v="0"/>
    <n v="262"/>
  </r>
  <r>
    <s v="WAHV"/>
    <x v="3"/>
    <s v="Noord-Brabant"/>
    <x v="94"/>
    <x v="296"/>
    <x v="0"/>
    <n v="262"/>
  </r>
  <r>
    <s v="WAHV"/>
    <x v="2"/>
    <s v="Gelderland"/>
    <x v="116"/>
    <x v="358"/>
    <x v="0"/>
    <n v="262"/>
  </r>
  <r>
    <s v="WAHV"/>
    <x v="7"/>
    <s v="Noord-Brabant"/>
    <x v="94"/>
    <x v="330"/>
    <x v="0"/>
    <n v="261"/>
  </r>
  <r>
    <s v="WAHV"/>
    <x v="8"/>
    <s v="Gelderland"/>
    <x v="65"/>
    <x v="336"/>
    <x v="0"/>
    <n v="261"/>
  </r>
  <r>
    <s v="WAHV"/>
    <x v="9"/>
    <s v="Limburg"/>
    <x v="56"/>
    <x v="416"/>
    <x v="0"/>
    <n v="261"/>
  </r>
  <r>
    <s v="WAHV"/>
    <x v="9"/>
    <s v="Limburg"/>
    <x v="96"/>
    <x v="344"/>
    <x v="0"/>
    <n v="261"/>
  </r>
  <r>
    <s v="WAHV"/>
    <x v="9"/>
    <s v="Noord-Brabant"/>
    <x v="14"/>
    <x v="369"/>
    <x v="0"/>
    <n v="261"/>
  </r>
  <r>
    <s v="WAHV"/>
    <x v="11"/>
    <s v="Zuid-Holland"/>
    <x v="90"/>
    <x v="417"/>
    <x v="0"/>
    <n v="261"/>
  </r>
  <r>
    <s v="WAHV"/>
    <x v="10"/>
    <s v="Utrecht"/>
    <x v="114"/>
    <x v="332"/>
    <x v="0"/>
    <n v="261"/>
  </r>
  <r>
    <s v="WAHV"/>
    <x v="4"/>
    <s v="Limburg"/>
    <x v="96"/>
    <x v="344"/>
    <x v="0"/>
    <n v="261"/>
  </r>
  <r>
    <s v="WAHV"/>
    <x v="4"/>
    <s v="Noord-Brabant"/>
    <x v="79"/>
    <x v="418"/>
    <x v="0"/>
    <n v="261"/>
  </r>
  <r>
    <s v="WAHV"/>
    <x v="3"/>
    <s v="Noord-Holland"/>
    <x v="67"/>
    <x v="319"/>
    <x v="0"/>
    <n v="261"/>
  </r>
  <r>
    <s v="WAHV"/>
    <x v="3"/>
    <s v="Zuid-Holland"/>
    <x v="5"/>
    <x v="385"/>
    <x v="0"/>
    <n v="261"/>
  </r>
  <r>
    <s v="WAHV"/>
    <x v="2"/>
    <s v="Gelderland"/>
    <x v="82"/>
    <x v="361"/>
    <x v="0"/>
    <n v="261"/>
  </r>
  <r>
    <s v="WAHV"/>
    <x v="6"/>
    <s v="Zuid-Holland"/>
    <x v="100"/>
    <x v="419"/>
    <x v="1"/>
    <n v="261"/>
  </r>
  <r>
    <s v="WAHV"/>
    <x v="7"/>
    <s v="Noord-Brabant"/>
    <x v="14"/>
    <x v="301"/>
    <x v="0"/>
    <n v="260"/>
  </r>
  <r>
    <s v="WAHV"/>
    <x v="8"/>
    <s v="Overijssel"/>
    <x v="54"/>
    <x v="322"/>
    <x v="0"/>
    <n v="260"/>
  </r>
  <r>
    <s v="WAHV"/>
    <x v="9"/>
    <s v="Gelderland"/>
    <x v="65"/>
    <x v="336"/>
    <x v="0"/>
    <n v="260"/>
  </r>
  <r>
    <s v="WAHV"/>
    <x v="9"/>
    <s v="Noord-Holland"/>
    <x v="112"/>
    <x v="327"/>
    <x v="0"/>
    <n v="260"/>
  </r>
  <r>
    <s v="WAHV"/>
    <x v="11"/>
    <s v="Zuid-Holland"/>
    <x v="49"/>
    <x v="411"/>
    <x v="0"/>
    <n v="260"/>
  </r>
  <r>
    <s v="WAHV"/>
    <x v="11"/>
    <s v="Zuid-Holland"/>
    <x v="100"/>
    <x v="298"/>
    <x v="0"/>
    <n v="260"/>
  </r>
  <r>
    <s v="WAHV"/>
    <x v="4"/>
    <s v="Groningen"/>
    <x v="72"/>
    <x v="323"/>
    <x v="0"/>
    <n v="260"/>
  </r>
  <r>
    <s v="WAHV"/>
    <x v="0"/>
    <s v="Noord-Brabant"/>
    <x v="117"/>
    <x v="350"/>
    <x v="0"/>
    <n v="260"/>
  </r>
  <r>
    <s v="WAHV"/>
    <x v="10"/>
    <s v="Zuid-Holland"/>
    <x v="49"/>
    <x v="367"/>
    <x v="0"/>
    <n v="259"/>
  </r>
  <r>
    <s v="WAHV"/>
    <x v="3"/>
    <s v="Gelderland"/>
    <x v="65"/>
    <x v="336"/>
    <x v="0"/>
    <n v="259"/>
  </r>
  <r>
    <s v="WAHV"/>
    <x v="7"/>
    <s v="Zuid-Holland"/>
    <x v="49"/>
    <x v="299"/>
    <x v="0"/>
    <n v="258"/>
  </r>
  <r>
    <s v="WAHV"/>
    <x v="9"/>
    <s v="Gelderland"/>
    <x v="65"/>
    <x v="420"/>
    <x v="0"/>
    <n v="258"/>
  </r>
  <r>
    <s v="WAHV"/>
    <x v="9"/>
    <s v="Noord-Holland"/>
    <x v="62"/>
    <x v="391"/>
    <x v="0"/>
    <n v="258"/>
  </r>
  <r>
    <s v="WAHV"/>
    <x v="9"/>
    <s v="Utrecht"/>
    <x v="40"/>
    <x v="421"/>
    <x v="0"/>
    <n v="258"/>
  </r>
  <r>
    <s v="WAHV"/>
    <x v="1"/>
    <s v="Gelderland"/>
    <x v="65"/>
    <x v="383"/>
    <x v="0"/>
    <n v="258"/>
  </r>
  <r>
    <s v="WAHV"/>
    <x v="5"/>
    <s v="Noord-Brabant"/>
    <x v="79"/>
    <x v="198"/>
    <x v="0"/>
    <n v="258"/>
  </r>
  <r>
    <s v="WAHV"/>
    <x v="8"/>
    <s v="Noord-Brabant"/>
    <x v="117"/>
    <x v="372"/>
    <x v="0"/>
    <n v="257"/>
  </r>
  <r>
    <s v="WAHV"/>
    <x v="1"/>
    <s v="Overijssel"/>
    <x v="113"/>
    <x v="422"/>
    <x v="0"/>
    <n v="257"/>
  </r>
  <r>
    <s v="WAHV"/>
    <x v="1"/>
    <s v="Zuid-Holland"/>
    <x v="90"/>
    <x v="423"/>
    <x v="0"/>
    <n v="257"/>
  </r>
  <r>
    <s v="WAHV"/>
    <x v="1"/>
    <s v="Zuid-Holland"/>
    <x v="100"/>
    <x v="379"/>
    <x v="0"/>
    <n v="257"/>
  </r>
  <r>
    <s v="WAHV"/>
    <x v="0"/>
    <s v="Noord-Brabant"/>
    <x v="117"/>
    <x v="372"/>
    <x v="0"/>
    <n v="257"/>
  </r>
  <r>
    <s v="WAHV"/>
    <x v="2"/>
    <s v="Zuid-Holland"/>
    <x v="16"/>
    <x v="206"/>
    <x v="0"/>
    <n v="257"/>
  </r>
  <r>
    <s v="WAHV"/>
    <x v="9"/>
    <s v="Zuid-Holland"/>
    <x v="49"/>
    <x v="411"/>
    <x v="0"/>
    <n v="256"/>
  </r>
  <r>
    <s v="WAHV"/>
    <x v="11"/>
    <s v="Gelderland"/>
    <x v="23"/>
    <x v="393"/>
    <x v="0"/>
    <n v="256"/>
  </r>
  <r>
    <s v="WAHV"/>
    <x v="11"/>
    <s v="Zuid-Holland"/>
    <x v="5"/>
    <x v="385"/>
    <x v="0"/>
    <n v="256"/>
  </r>
  <r>
    <s v="WAHV"/>
    <x v="4"/>
    <s v="Noord-Holland"/>
    <x v="118"/>
    <x v="424"/>
    <x v="0"/>
    <n v="256"/>
  </r>
  <r>
    <s v="WAHV"/>
    <x v="4"/>
    <s v="Zuid-Holland"/>
    <x v="5"/>
    <x v="425"/>
    <x v="0"/>
    <n v="256"/>
  </r>
  <r>
    <s v="WAHV"/>
    <x v="3"/>
    <s v="Zuid-Holland"/>
    <x v="100"/>
    <x v="419"/>
    <x v="1"/>
    <n v="256"/>
  </r>
  <r>
    <s v="WAHV"/>
    <x v="6"/>
    <s v="Zuid-Holland"/>
    <x v="100"/>
    <x v="379"/>
    <x v="0"/>
    <n v="256"/>
  </r>
  <r>
    <s v="WAHV"/>
    <x v="7"/>
    <s v="Drenthe"/>
    <x v="77"/>
    <x v="291"/>
    <x v="0"/>
    <n v="255"/>
  </r>
  <r>
    <s v="WAHV"/>
    <x v="10"/>
    <s v="Zuid-Holland"/>
    <x v="95"/>
    <x v="362"/>
    <x v="0"/>
    <n v="255"/>
  </r>
  <r>
    <s v="WAHV"/>
    <x v="4"/>
    <s v="Gelderland"/>
    <x v="65"/>
    <x v="420"/>
    <x v="0"/>
    <n v="255"/>
  </r>
  <r>
    <s v="WAHV"/>
    <x v="2"/>
    <s v="Utrecht"/>
    <x v="39"/>
    <x v="366"/>
    <x v="1"/>
    <n v="255"/>
  </r>
  <r>
    <s v="WAHV"/>
    <x v="2"/>
    <s v="Zuid-Holland"/>
    <x v="49"/>
    <x v="299"/>
    <x v="0"/>
    <n v="255"/>
  </r>
  <r>
    <s v="WAHV"/>
    <x v="7"/>
    <s v="Zuid-Holland"/>
    <x v="5"/>
    <x v="426"/>
    <x v="0"/>
    <n v="254"/>
  </r>
  <r>
    <s v="WAHV"/>
    <x v="9"/>
    <s v="Overijssel"/>
    <x v="54"/>
    <x v="322"/>
    <x v="0"/>
    <n v="254"/>
  </r>
  <r>
    <s v="WAHV"/>
    <x v="10"/>
    <s v="Zuid-Holland"/>
    <x v="31"/>
    <x v="405"/>
    <x v="0"/>
    <n v="254"/>
  </r>
  <r>
    <s v="WAHV"/>
    <x v="10"/>
    <s v="Zuid-Holland"/>
    <x v="122"/>
    <x v="387"/>
    <x v="0"/>
    <n v="254"/>
  </r>
  <r>
    <s v="WAHV"/>
    <x v="1"/>
    <s v="Gelderland"/>
    <x v="82"/>
    <x v="427"/>
    <x v="0"/>
    <n v="254"/>
  </r>
  <r>
    <s v="WAHV"/>
    <x v="1"/>
    <s v="Noord-Brabant"/>
    <x v="26"/>
    <x v="412"/>
    <x v="0"/>
    <n v="254"/>
  </r>
  <r>
    <s v="WAHV"/>
    <x v="0"/>
    <s v="Limburg"/>
    <x v="96"/>
    <x v="344"/>
    <x v="0"/>
    <n v="254"/>
  </r>
  <r>
    <s v="WAHV"/>
    <x v="3"/>
    <s v="Limburg"/>
    <x v="68"/>
    <x v="317"/>
    <x v="0"/>
    <n v="254"/>
  </r>
  <r>
    <s v="WAHV"/>
    <x v="3"/>
    <s v="Overijssel"/>
    <x v="80"/>
    <x v="355"/>
    <x v="1"/>
    <n v="254"/>
  </r>
  <r>
    <s v="WAHV"/>
    <x v="3"/>
    <s v="Zuid-Holland"/>
    <x v="17"/>
    <x v="382"/>
    <x v="0"/>
    <n v="254"/>
  </r>
  <r>
    <s v="WAHV"/>
    <x v="6"/>
    <s v="Gelderland"/>
    <x v="116"/>
    <x v="358"/>
    <x v="0"/>
    <n v="254"/>
  </r>
  <r>
    <s v="WAHV"/>
    <x v="6"/>
    <s v="Noord-Brabant"/>
    <x v="94"/>
    <x v="428"/>
    <x v="0"/>
    <n v="254"/>
  </r>
  <r>
    <s v="WAHV"/>
    <x v="11"/>
    <s v="Noord-Holland"/>
    <x v="118"/>
    <x v="357"/>
    <x v="0"/>
    <n v="253"/>
  </r>
  <r>
    <s v="WAHV"/>
    <x v="10"/>
    <s v="Zuid-Holland"/>
    <x v="5"/>
    <x v="385"/>
    <x v="0"/>
    <n v="253"/>
  </r>
  <r>
    <s v="WAHV"/>
    <x v="4"/>
    <s v="Zuid-Holland"/>
    <x v="100"/>
    <x v="419"/>
    <x v="1"/>
    <n v="253"/>
  </r>
  <r>
    <s v="WAHV"/>
    <x v="3"/>
    <s v="Limburg"/>
    <x v="42"/>
    <x v="359"/>
    <x v="0"/>
    <n v="253"/>
  </r>
  <r>
    <s v="WAHV"/>
    <x v="5"/>
    <s v="Limburg"/>
    <x v="68"/>
    <x v="317"/>
    <x v="0"/>
    <n v="253"/>
  </r>
  <r>
    <s v="WAHV"/>
    <x v="5"/>
    <s v="Zuid-Holland"/>
    <x v="73"/>
    <x v="429"/>
    <x v="1"/>
    <n v="253"/>
  </r>
  <r>
    <s v="WAHV"/>
    <x v="5"/>
    <s v="Zuid-Holland"/>
    <x v="49"/>
    <x v="367"/>
    <x v="0"/>
    <n v="253"/>
  </r>
  <r>
    <s v="WAHV"/>
    <x v="11"/>
    <s v="Noord-Brabant"/>
    <x v="117"/>
    <x v="372"/>
    <x v="0"/>
    <n v="252"/>
  </r>
  <r>
    <s v="WAHV"/>
    <x v="4"/>
    <s v="Zuid-Holland"/>
    <x v="49"/>
    <x v="367"/>
    <x v="0"/>
    <n v="252"/>
  </r>
  <r>
    <s v="WAHV"/>
    <x v="0"/>
    <s v="Zuid-Holland"/>
    <x v="4"/>
    <x v="351"/>
    <x v="0"/>
    <n v="252"/>
  </r>
  <r>
    <s v="WAHV"/>
    <x v="0"/>
    <s v="Zuid-Holland"/>
    <x v="5"/>
    <x v="343"/>
    <x v="0"/>
    <n v="252"/>
  </r>
  <r>
    <s v="WAHV"/>
    <x v="5"/>
    <s v="Gelderland"/>
    <x v="116"/>
    <x v="358"/>
    <x v="0"/>
    <n v="252"/>
  </r>
  <r>
    <s v="WAHV"/>
    <x v="9"/>
    <s v="Zuid-Holland"/>
    <x v="17"/>
    <x v="404"/>
    <x v="0"/>
    <n v="251"/>
  </r>
  <r>
    <s v="WAHV"/>
    <x v="11"/>
    <s v="Noord-Brabant"/>
    <x v="26"/>
    <x v="412"/>
    <x v="0"/>
    <n v="251"/>
  </r>
  <r>
    <s v="WAHV"/>
    <x v="10"/>
    <s v="Gelderland"/>
    <x v="82"/>
    <x v="396"/>
    <x v="0"/>
    <n v="251"/>
  </r>
  <r>
    <s v="WAHV"/>
    <x v="10"/>
    <s v="Zuid-Holland"/>
    <x v="43"/>
    <x v="371"/>
    <x v="0"/>
    <n v="251"/>
  </r>
  <r>
    <s v="WAHV"/>
    <x v="1"/>
    <s v="Zuid-Holland"/>
    <x v="123"/>
    <x v="388"/>
    <x v="0"/>
    <n v="251"/>
  </r>
  <r>
    <s v="WAHV"/>
    <x v="3"/>
    <s v="Gelderland"/>
    <x v="23"/>
    <x v="348"/>
    <x v="0"/>
    <n v="251"/>
  </r>
  <r>
    <s v="WAHV"/>
    <x v="3"/>
    <s v="Limburg"/>
    <x v="75"/>
    <x v="325"/>
    <x v="0"/>
    <n v="251"/>
  </r>
  <r>
    <s v="WAHV"/>
    <x v="3"/>
    <s v="Zuid-Holland"/>
    <x v="4"/>
    <x v="351"/>
    <x v="0"/>
    <n v="251"/>
  </r>
  <r>
    <s v="WAHV"/>
    <x v="3"/>
    <s v="Zuid-Holland"/>
    <x v="5"/>
    <x v="408"/>
    <x v="0"/>
    <n v="251"/>
  </r>
  <r>
    <s v="WAHV"/>
    <x v="8"/>
    <s v="Limburg"/>
    <x v="75"/>
    <x v="363"/>
    <x v="0"/>
    <n v="250"/>
  </r>
  <r>
    <s v="WAHV"/>
    <x v="8"/>
    <s v="Limburg"/>
    <x v="24"/>
    <x v="297"/>
    <x v="0"/>
    <n v="250"/>
  </r>
  <r>
    <s v="WAHV"/>
    <x v="1"/>
    <s v="Gelderland"/>
    <x v="82"/>
    <x v="406"/>
    <x v="0"/>
    <n v="250"/>
  </r>
  <r>
    <s v="WAHV"/>
    <x v="1"/>
    <s v="Utrecht"/>
    <x v="39"/>
    <x v="241"/>
    <x v="1"/>
    <n v="250"/>
  </r>
  <r>
    <s v="WAHV"/>
    <x v="5"/>
    <s v="Groningen"/>
    <x v="11"/>
    <x v="260"/>
    <x v="1"/>
    <n v="250"/>
  </r>
  <r>
    <s v="WAHV"/>
    <x v="2"/>
    <s v="Zuid-Holland"/>
    <x v="73"/>
    <x v="429"/>
    <x v="1"/>
    <n v="250"/>
  </r>
  <r>
    <s v="WAHV"/>
    <x v="6"/>
    <s v="Noord-Brabant"/>
    <x v="14"/>
    <x v="369"/>
    <x v="0"/>
    <n v="250"/>
  </r>
  <r>
    <s v="WAHV"/>
    <x v="7"/>
    <s v="Noord-Holland"/>
    <x v="115"/>
    <x v="337"/>
    <x v="0"/>
    <n v="249"/>
  </r>
  <r>
    <s v="WAHV"/>
    <x v="11"/>
    <s v="Gelderland"/>
    <x v="82"/>
    <x v="361"/>
    <x v="0"/>
    <n v="249"/>
  </r>
  <r>
    <s v="WAHV"/>
    <x v="10"/>
    <s v="Gelderland"/>
    <x v="65"/>
    <x v="420"/>
    <x v="0"/>
    <n v="249"/>
  </r>
  <r>
    <s v="WAHV"/>
    <x v="4"/>
    <s v="Utrecht"/>
    <x v="39"/>
    <x v="277"/>
    <x v="1"/>
    <n v="249"/>
  </r>
  <r>
    <s v="WAHV"/>
    <x v="1"/>
    <s v="Overijssel"/>
    <x v="80"/>
    <x v="430"/>
    <x v="0"/>
    <n v="249"/>
  </r>
  <r>
    <s v="WAHV"/>
    <x v="0"/>
    <s v="Noord-Brabant"/>
    <x v="14"/>
    <x v="264"/>
    <x v="0"/>
    <n v="249"/>
  </r>
  <r>
    <s v="WAHV"/>
    <x v="0"/>
    <s v="Zuid-Holland"/>
    <x v="90"/>
    <x v="347"/>
    <x v="0"/>
    <n v="249"/>
  </r>
  <r>
    <s v="WAHV"/>
    <x v="2"/>
    <s v="Noord-Holland"/>
    <x v="70"/>
    <x v="326"/>
    <x v="0"/>
    <n v="249"/>
  </r>
  <r>
    <s v="WAHV"/>
    <x v="8"/>
    <s v="Limburg"/>
    <x v="75"/>
    <x v="315"/>
    <x v="0"/>
    <n v="248"/>
  </r>
  <r>
    <s v="WAHV"/>
    <x v="11"/>
    <s v="Gelderland"/>
    <x v="65"/>
    <x v="383"/>
    <x v="0"/>
    <n v="248"/>
  </r>
  <r>
    <s v="WAHV"/>
    <x v="1"/>
    <s v="Zuid-Holland"/>
    <x v="17"/>
    <x v="431"/>
    <x v="0"/>
    <n v="248"/>
  </r>
  <r>
    <s v="WAHV"/>
    <x v="3"/>
    <s v="Overijssel"/>
    <x v="113"/>
    <x v="422"/>
    <x v="0"/>
    <n v="248"/>
  </r>
  <r>
    <s v="WAHV"/>
    <x v="5"/>
    <s v="Noord-Brabant"/>
    <x v="124"/>
    <x v="389"/>
    <x v="0"/>
    <n v="248"/>
  </r>
  <r>
    <s v="WAHV"/>
    <x v="6"/>
    <s v="Overijssel"/>
    <x v="54"/>
    <x v="322"/>
    <x v="0"/>
    <n v="248"/>
  </r>
  <r>
    <s v="WAHV"/>
    <x v="9"/>
    <s v="Noord-Brabant"/>
    <x v="3"/>
    <x v="398"/>
    <x v="0"/>
    <n v="247"/>
  </r>
  <r>
    <s v="WAHV"/>
    <x v="9"/>
    <s v="Zuid-Holland"/>
    <x v="100"/>
    <x v="419"/>
    <x v="1"/>
    <n v="247"/>
  </r>
  <r>
    <s v="WAHV"/>
    <x v="11"/>
    <s v="Limburg"/>
    <x v="96"/>
    <x v="344"/>
    <x v="0"/>
    <n v="247"/>
  </r>
  <r>
    <s v="WAHV"/>
    <x v="4"/>
    <s v="Gelderland"/>
    <x v="65"/>
    <x v="394"/>
    <x v="0"/>
    <n v="247"/>
  </r>
  <r>
    <s v="WAHV"/>
    <x v="4"/>
    <s v="Noord-Holland"/>
    <x v="126"/>
    <x v="410"/>
    <x v="0"/>
    <n v="247"/>
  </r>
  <r>
    <s v="WAHV"/>
    <x v="4"/>
    <s v="Zuid-Holland"/>
    <x v="4"/>
    <x v="400"/>
    <x v="0"/>
    <n v="247"/>
  </r>
  <r>
    <s v="WAHV"/>
    <x v="6"/>
    <s v="Zuid-Holland"/>
    <x v="2"/>
    <x v="238"/>
    <x v="0"/>
    <n v="247"/>
  </r>
  <r>
    <s v="WAHV"/>
    <x v="10"/>
    <s v="Zuid-Holland"/>
    <x v="73"/>
    <x v="429"/>
    <x v="1"/>
    <n v="246"/>
  </r>
  <r>
    <s v="WAHV"/>
    <x v="4"/>
    <s v="Utrecht"/>
    <x v="127"/>
    <x v="432"/>
    <x v="0"/>
    <n v="246"/>
  </r>
  <r>
    <s v="WAHV"/>
    <x v="5"/>
    <s v="Limburg"/>
    <x v="119"/>
    <x v="365"/>
    <x v="0"/>
    <n v="246"/>
  </r>
  <r>
    <s v="WAHV"/>
    <x v="5"/>
    <s v="Zuid-Holland"/>
    <x v="100"/>
    <x v="419"/>
    <x v="1"/>
    <n v="246"/>
  </r>
  <r>
    <s v="WAHV"/>
    <x v="2"/>
    <s v="Noord-Brabant"/>
    <x v="14"/>
    <x v="403"/>
    <x v="0"/>
    <n v="246"/>
  </r>
  <r>
    <s v="WAHV"/>
    <x v="2"/>
    <s v="Noord-Holland"/>
    <x v="46"/>
    <x v="310"/>
    <x v="1"/>
    <n v="246"/>
  </r>
  <r>
    <s v="WAHV"/>
    <x v="6"/>
    <s v="Groningen"/>
    <x v="11"/>
    <x v="260"/>
    <x v="1"/>
    <n v="246"/>
  </r>
  <r>
    <s v="WAHV"/>
    <x v="8"/>
    <s v="Zuid-Holland"/>
    <x v="5"/>
    <x v="384"/>
    <x v="0"/>
    <n v="245"/>
  </r>
  <r>
    <s v="WAHV"/>
    <x v="10"/>
    <s v="Friesland"/>
    <x v="104"/>
    <x v="349"/>
    <x v="0"/>
    <n v="245"/>
  </r>
  <r>
    <s v="WAHV"/>
    <x v="4"/>
    <s v="Noord-Holland"/>
    <x v="78"/>
    <x v="364"/>
    <x v="0"/>
    <n v="245"/>
  </r>
  <r>
    <s v="WAHV"/>
    <x v="4"/>
    <s v="Noord-Holland"/>
    <x v="46"/>
    <x v="415"/>
    <x v="0"/>
    <n v="245"/>
  </r>
  <r>
    <s v="WAHV"/>
    <x v="3"/>
    <s v="Zuid-Holland"/>
    <x v="31"/>
    <x v="405"/>
    <x v="0"/>
    <n v="245"/>
  </r>
  <r>
    <s v="WAHV"/>
    <x v="2"/>
    <s v="Zuid-Holland"/>
    <x v="5"/>
    <x v="180"/>
    <x v="0"/>
    <n v="245"/>
  </r>
  <r>
    <s v="WAHV"/>
    <x v="6"/>
    <s v="Gelderland"/>
    <x v="116"/>
    <x v="339"/>
    <x v="0"/>
    <n v="245"/>
  </r>
  <r>
    <s v="WAHV"/>
    <x v="7"/>
    <s v="Zuid-Holland"/>
    <x v="43"/>
    <x v="276"/>
    <x v="0"/>
    <n v="244"/>
  </r>
  <r>
    <s v="WAHV"/>
    <x v="8"/>
    <s v="Gelderland"/>
    <x v="23"/>
    <x v="348"/>
    <x v="0"/>
    <n v="244"/>
  </r>
  <r>
    <s v="WAHV"/>
    <x v="8"/>
    <s v="Limburg"/>
    <x v="96"/>
    <x v="308"/>
    <x v="0"/>
    <n v="244"/>
  </r>
  <r>
    <s v="WAHV"/>
    <x v="9"/>
    <s v="Noord-Brabant"/>
    <x v="124"/>
    <x v="389"/>
    <x v="0"/>
    <n v="244"/>
  </r>
  <r>
    <s v="WAHV"/>
    <x v="11"/>
    <s v="Gelderland"/>
    <x v="82"/>
    <x v="396"/>
    <x v="0"/>
    <n v="244"/>
  </r>
  <r>
    <s v="WAHV"/>
    <x v="11"/>
    <s v="Zuid-Holland"/>
    <x v="5"/>
    <x v="384"/>
    <x v="0"/>
    <n v="244"/>
  </r>
  <r>
    <s v="WAHV"/>
    <x v="11"/>
    <s v="Zuid-Holland"/>
    <x v="5"/>
    <x v="100"/>
    <x v="0"/>
    <n v="244"/>
  </r>
  <r>
    <s v="WAHV"/>
    <x v="1"/>
    <s v="Noord-Brabant"/>
    <x v="3"/>
    <x v="409"/>
    <x v="1"/>
    <n v="244"/>
  </r>
  <r>
    <s v="WAHV"/>
    <x v="0"/>
    <s v="Noord-Holland"/>
    <x v="67"/>
    <x v="433"/>
    <x v="0"/>
    <n v="244"/>
  </r>
  <r>
    <s v="WAHV"/>
    <x v="3"/>
    <s v="Gelderland"/>
    <x v="23"/>
    <x v="393"/>
    <x v="0"/>
    <n v="244"/>
  </r>
  <r>
    <s v="WAHV"/>
    <x v="3"/>
    <s v="Gelderland"/>
    <x v="34"/>
    <x v="342"/>
    <x v="0"/>
    <n v="244"/>
  </r>
  <r>
    <s v="WAHV"/>
    <x v="5"/>
    <s v="Zuid-Holland"/>
    <x v="31"/>
    <x v="203"/>
    <x v="0"/>
    <n v="244"/>
  </r>
  <r>
    <s v="WAHV"/>
    <x v="2"/>
    <s v="Zuid-Holland"/>
    <x v="5"/>
    <x v="284"/>
    <x v="0"/>
    <n v="244"/>
  </r>
  <r>
    <s v="WAHV"/>
    <x v="7"/>
    <s v="Gelderland"/>
    <x v="82"/>
    <x v="396"/>
    <x v="0"/>
    <n v="243"/>
  </r>
  <r>
    <s v="WAHV"/>
    <x v="9"/>
    <s v="Utrecht"/>
    <x v="87"/>
    <x v="434"/>
    <x v="0"/>
    <n v="243"/>
  </r>
  <r>
    <s v="WAHV"/>
    <x v="11"/>
    <s v="Zuid-Holland"/>
    <x v="43"/>
    <x v="371"/>
    <x v="0"/>
    <n v="243"/>
  </r>
  <r>
    <s v="WAHV"/>
    <x v="10"/>
    <s v="Noord-Brabant"/>
    <x v="79"/>
    <x v="418"/>
    <x v="0"/>
    <n v="243"/>
  </r>
  <r>
    <s v="WAHV"/>
    <x v="4"/>
    <s v="Noord-Brabant"/>
    <x v="124"/>
    <x v="389"/>
    <x v="0"/>
    <n v="243"/>
  </r>
  <r>
    <s v="WAHV"/>
    <x v="4"/>
    <s v="Zuid-Holland"/>
    <x v="2"/>
    <x v="435"/>
    <x v="0"/>
    <n v="243"/>
  </r>
  <r>
    <s v="WAHV"/>
    <x v="4"/>
    <s v="Zuid-Holland"/>
    <x v="73"/>
    <x v="429"/>
    <x v="1"/>
    <n v="243"/>
  </r>
  <r>
    <s v="WAHV"/>
    <x v="1"/>
    <s v="Noord-Brabant"/>
    <x v="79"/>
    <x v="418"/>
    <x v="0"/>
    <n v="243"/>
  </r>
  <r>
    <s v="WAHV"/>
    <x v="0"/>
    <s v="Zuid-Holland"/>
    <x v="123"/>
    <x v="388"/>
    <x v="0"/>
    <n v="243"/>
  </r>
  <r>
    <s v="WAHV"/>
    <x v="3"/>
    <s v="Overijssel"/>
    <x v="80"/>
    <x v="355"/>
    <x v="0"/>
    <n v="243"/>
  </r>
  <r>
    <s v="WAHV"/>
    <x v="3"/>
    <s v="Overijssel"/>
    <x v="54"/>
    <x v="90"/>
    <x v="0"/>
    <n v="243"/>
  </r>
  <r>
    <s v="WAHV"/>
    <x v="3"/>
    <s v="Zuid-Holland"/>
    <x v="100"/>
    <x v="298"/>
    <x v="0"/>
    <n v="243"/>
  </r>
  <r>
    <s v="WAHV"/>
    <x v="5"/>
    <s v="Noord-Brabant"/>
    <x v="28"/>
    <x v="307"/>
    <x v="0"/>
    <n v="243"/>
  </r>
  <r>
    <s v="WAHV"/>
    <x v="6"/>
    <s v="Zuid-Holland"/>
    <x v="5"/>
    <x v="436"/>
    <x v="0"/>
    <n v="243"/>
  </r>
  <r>
    <s v="WAHV"/>
    <x v="7"/>
    <s v="Limburg"/>
    <x v="75"/>
    <x v="315"/>
    <x v="0"/>
    <n v="242"/>
  </r>
  <r>
    <s v="WAHV"/>
    <x v="9"/>
    <s v="Noord-Brabant"/>
    <x v="3"/>
    <x v="268"/>
    <x v="0"/>
    <n v="242"/>
  </r>
  <r>
    <s v="WAHV"/>
    <x v="11"/>
    <s v="Zeeland"/>
    <x v="121"/>
    <x v="370"/>
    <x v="0"/>
    <n v="242"/>
  </r>
  <r>
    <s v="WAHV"/>
    <x v="0"/>
    <s v="Overijssel"/>
    <x v="113"/>
    <x v="422"/>
    <x v="0"/>
    <n v="242"/>
  </r>
  <r>
    <s v="WAHV"/>
    <x v="8"/>
    <s v="Noord-Brabant"/>
    <x v="111"/>
    <x v="321"/>
    <x v="0"/>
    <n v="241"/>
  </r>
  <r>
    <s v="WAHV"/>
    <x v="11"/>
    <s v="Noord-Holland"/>
    <x v="46"/>
    <x v="310"/>
    <x v="1"/>
    <n v="241"/>
  </r>
  <r>
    <s v="WAHV"/>
    <x v="4"/>
    <s v="Noord-Brabant"/>
    <x v="3"/>
    <x v="409"/>
    <x v="1"/>
    <n v="241"/>
  </r>
  <r>
    <s v="WAHV"/>
    <x v="1"/>
    <s v="Noord-Holland"/>
    <x v="78"/>
    <x v="364"/>
    <x v="0"/>
    <n v="241"/>
  </r>
  <r>
    <s v="WAHV"/>
    <x v="3"/>
    <s v="Limburg"/>
    <x v="96"/>
    <x v="217"/>
    <x v="0"/>
    <n v="241"/>
  </r>
  <r>
    <s v="WAHV"/>
    <x v="5"/>
    <s v="Zuid-Holland"/>
    <x v="17"/>
    <x v="382"/>
    <x v="0"/>
    <n v="241"/>
  </r>
  <r>
    <s v="WAHV"/>
    <x v="2"/>
    <s v="Utrecht"/>
    <x v="114"/>
    <x v="332"/>
    <x v="0"/>
    <n v="241"/>
  </r>
  <r>
    <s v="WAHV"/>
    <x v="9"/>
    <s v="Noord-Brabant"/>
    <x v="94"/>
    <x v="345"/>
    <x v="0"/>
    <n v="240"/>
  </r>
  <r>
    <s v="WAHV"/>
    <x v="9"/>
    <s v="Overijssel"/>
    <x v="54"/>
    <x v="373"/>
    <x v="0"/>
    <n v="240"/>
  </r>
  <r>
    <s v="WAHV"/>
    <x v="10"/>
    <s v="Zuid-Holland"/>
    <x v="17"/>
    <x v="404"/>
    <x v="0"/>
    <n v="240"/>
  </r>
  <r>
    <s v="WAHV"/>
    <x v="1"/>
    <s v="Overijssel"/>
    <x v="80"/>
    <x v="355"/>
    <x v="0"/>
    <n v="240"/>
  </r>
  <r>
    <s v="WAHV"/>
    <x v="1"/>
    <s v="Zuid-Holland"/>
    <x v="2"/>
    <x v="435"/>
    <x v="0"/>
    <n v="240"/>
  </r>
  <r>
    <s v="WAHV"/>
    <x v="0"/>
    <s v="Zuid-Holland"/>
    <x v="49"/>
    <x v="367"/>
    <x v="0"/>
    <n v="240"/>
  </r>
  <r>
    <s v="WAHV"/>
    <x v="3"/>
    <s v="Zuid-Holland"/>
    <x v="2"/>
    <x v="381"/>
    <x v="0"/>
    <n v="240"/>
  </r>
  <r>
    <s v="WAHV"/>
    <x v="5"/>
    <s v="Noord-Brabant"/>
    <x v="92"/>
    <x v="346"/>
    <x v="0"/>
    <n v="240"/>
  </r>
  <r>
    <s v="WAHV"/>
    <x v="6"/>
    <s v="Gelderland"/>
    <x v="65"/>
    <x v="437"/>
    <x v="0"/>
    <n v="240"/>
  </r>
  <r>
    <s v="WAHV"/>
    <x v="6"/>
    <s v="Zuid-Holland"/>
    <x v="5"/>
    <x v="385"/>
    <x v="0"/>
    <n v="240"/>
  </r>
  <r>
    <s v="WAHV"/>
    <x v="7"/>
    <s v="Noord-Holland"/>
    <x v="70"/>
    <x v="326"/>
    <x v="0"/>
    <n v="239"/>
  </r>
  <r>
    <s v="WAHV"/>
    <x v="8"/>
    <s v="Noord-Brabant"/>
    <x v="94"/>
    <x v="375"/>
    <x v="0"/>
    <n v="239"/>
  </r>
  <r>
    <s v="WAHV"/>
    <x v="11"/>
    <s v="Overijssel"/>
    <x v="54"/>
    <x v="373"/>
    <x v="0"/>
    <n v="239"/>
  </r>
  <r>
    <s v="WAHV"/>
    <x v="10"/>
    <s v="Limburg"/>
    <x v="96"/>
    <x v="395"/>
    <x v="0"/>
    <n v="239"/>
  </r>
  <r>
    <s v="WAHV"/>
    <x v="10"/>
    <s v="Zuid-Holland"/>
    <x v="123"/>
    <x v="388"/>
    <x v="0"/>
    <n v="239"/>
  </r>
  <r>
    <s v="WAHV"/>
    <x v="4"/>
    <s v="Noord-Holland"/>
    <x v="8"/>
    <x v="414"/>
    <x v="0"/>
    <n v="239"/>
  </r>
  <r>
    <s v="WAHV"/>
    <x v="4"/>
    <s v="Utrecht"/>
    <x v="87"/>
    <x v="434"/>
    <x v="0"/>
    <n v="239"/>
  </r>
  <r>
    <s v="WAHV"/>
    <x v="1"/>
    <s v="Zeeland"/>
    <x v="121"/>
    <x v="370"/>
    <x v="0"/>
    <n v="239"/>
  </r>
  <r>
    <s v="WAHV"/>
    <x v="1"/>
    <s v="Zuid-Holland"/>
    <x v="31"/>
    <x v="405"/>
    <x v="0"/>
    <n v="239"/>
  </r>
  <r>
    <s v="WAHV"/>
    <x v="0"/>
    <s v="Gelderland"/>
    <x v="82"/>
    <x v="406"/>
    <x v="0"/>
    <n v="239"/>
  </r>
  <r>
    <s v="WAHV"/>
    <x v="5"/>
    <s v="Noord-Holland"/>
    <x v="62"/>
    <x v="438"/>
    <x v="1"/>
    <n v="239"/>
  </r>
  <r>
    <s v="WAHV"/>
    <x v="6"/>
    <s v="Zuid-Holland"/>
    <x v="5"/>
    <x v="284"/>
    <x v="0"/>
    <n v="239"/>
  </r>
  <r>
    <s v="WAHV"/>
    <x v="11"/>
    <s v="Limburg"/>
    <x v="75"/>
    <x v="363"/>
    <x v="0"/>
    <n v="238"/>
  </r>
  <r>
    <s v="WAHV"/>
    <x v="1"/>
    <s v="Gelderland"/>
    <x v="34"/>
    <x v="342"/>
    <x v="0"/>
    <n v="238"/>
  </r>
  <r>
    <s v="WAHV"/>
    <x v="1"/>
    <s v="Zuid-Holland"/>
    <x v="95"/>
    <x v="362"/>
    <x v="0"/>
    <n v="238"/>
  </r>
  <r>
    <s v="WAHV"/>
    <x v="1"/>
    <s v="Zuid-Holland"/>
    <x v="5"/>
    <x v="425"/>
    <x v="0"/>
    <n v="238"/>
  </r>
  <r>
    <s v="WAHV"/>
    <x v="0"/>
    <s v="Noord-Brabant"/>
    <x v="94"/>
    <x v="330"/>
    <x v="0"/>
    <n v="238"/>
  </r>
  <r>
    <s v="WAHV"/>
    <x v="0"/>
    <s v="Overijssel"/>
    <x v="80"/>
    <x v="430"/>
    <x v="0"/>
    <n v="238"/>
  </r>
  <r>
    <s v="WAHV"/>
    <x v="3"/>
    <s v="Gelderland"/>
    <x v="65"/>
    <x v="329"/>
    <x v="0"/>
    <n v="238"/>
  </r>
  <r>
    <s v="WAHV"/>
    <x v="3"/>
    <s v="Overijssel"/>
    <x v="80"/>
    <x v="430"/>
    <x v="0"/>
    <n v="238"/>
  </r>
  <r>
    <s v="WAHV"/>
    <x v="2"/>
    <s v="Zuid-Holland"/>
    <x v="4"/>
    <x v="351"/>
    <x v="0"/>
    <n v="238"/>
  </r>
  <r>
    <s v="WAHV"/>
    <x v="6"/>
    <s v="Overijssel"/>
    <x v="113"/>
    <x v="422"/>
    <x v="0"/>
    <n v="238"/>
  </r>
  <r>
    <s v="WAHV"/>
    <x v="7"/>
    <s v="Limburg"/>
    <x v="42"/>
    <x v="247"/>
    <x v="0"/>
    <n v="237"/>
  </r>
  <r>
    <s v="WAHV"/>
    <x v="9"/>
    <s v="Gelderland"/>
    <x v="65"/>
    <x v="329"/>
    <x v="0"/>
    <n v="237"/>
  </r>
  <r>
    <s v="WAHV"/>
    <x v="9"/>
    <s v="Groningen"/>
    <x v="11"/>
    <x v="165"/>
    <x v="0"/>
    <n v="237"/>
  </r>
  <r>
    <s v="WAHV"/>
    <x v="9"/>
    <s v="Zuid-Holland"/>
    <x v="5"/>
    <x v="343"/>
    <x v="0"/>
    <n v="237"/>
  </r>
  <r>
    <s v="WAHV"/>
    <x v="4"/>
    <s v="Zuid-Holland"/>
    <x v="4"/>
    <x v="351"/>
    <x v="0"/>
    <n v="237"/>
  </r>
  <r>
    <s v="WAHV"/>
    <x v="0"/>
    <s v="Limburg"/>
    <x v="75"/>
    <x v="325"/>
    <x v="0"/>
    <n v="237"/>
  </r>
  <r>
    <s v="WAHV"/>
    <x v="2"/>
    <s v="Zuid-Holland"/>
    <x v="122"/>
    <x v="387"/>
    <x v="0"/>
    <n v="237"/>
  </r>
  <r>
    <s v="WAHV"/>
    <x v="6"/>
    <s v="Noord-Holland"/>
    <x v="67"/>
    <x v="124"/>
    <x v="1"/>
    <n v="237"/>
  </r>
  <r>
    <s v="WAHV"/>
    <x v="7"/>
    <s v="Noord-Brabant"/>
    <x v="111"/>
    <x v="321"/>
    <x v="0"/>
    <n v="236"/>
  </r>
  <r>
    <s v="WAHV"/>
    <x v="8"/>
    <s v="Zuid-Holland"/>
    <x v="90"/>
    <x v="347"/>
    <x v="0"/>
    <n v="236"/>
  </r>
  <r>
    <s v="WAHV"/>
    <x v="9"/>
    <s v="Noord-Brabant"/>
    <x v="92"/>
    <x v="346"/>
    <x v="1"/>
    <n v="236"/>
  </r>
  <r>
    <s v="WAHV"/>
    <x v="11"/>
    <s v="Zuid-Holland"/>
    <x v="90"/>
    <x v="423"/>
    <x v="0"/>
    <n v="236"/>
  </r>
  <r>
    <s v="WAHV"/>
    <x v="3"/>
    <s v="Limburg"/>
    <x v="75"/>
    <x v="363"/>
    <x v="0"/>
    <n v="236"/>
  </r>
  <r>
    <s v="WAHV"/>
    <x v="6"/>
    <s v="Zuid-Holland"/>
    <x v="47"/>
    <x v="338"/>
    <x v="0"/>
    <n v="236"/>
  </r>
  <r>
    <s v="WAHV"/>
    <x v="8"/>
    <s v="Zuid-Holland"/>
    <x v="49"/>
    <x v="328"/>
    <x v="0"/>
    <n v="235"/>
  </r>
  <r>
    <s v="WAHV"/>
    <x v="11"/>
    <s v="Noord-Brabant"/>
    <x v="14"/>
    <x v="369"/>
    <x v="0"/>
    <n v="235"/>
  </r>
  <r>
    <s v="WAHV"/>
    <x v="3"/>
    <s v="Limburg"/>
    <x v="24"/>
    <x v="297"/>
    <x v="0"/>
    <n v="235"/>
  </r>
  <r>
    <s v="WAHV"/>
    <x v="5"/>
    <s v="Limburg"/>
    <x v="56"/>
    <x v="416"/>
    <x v="0"/>
    <n v="235"/>
  </r>
  <r>
    <s v="WAHV"/>
    <x v="5"/>
    <s v="Noord-Brabant"/>
    <x v="14"/>
    <x v="403"/>
    <x v="0"/>
    <n v="235"/>
  </r>
  <r>
    <s v="WAHV"/>
    <x v="2"/>
    <s v="Zuid-Holland"/>
    <x v="100"/>
    <x v="419"/>
    <x v="1"/>
    <n v="235"/>
  </r>
  <r>
    <s v="WAHV"/>
    <x v="2"/>
    <s v="Zuid-Holland"/>
    <x v="22"/>
    <x v="292"/>
    <x v="0"/>
    <n v="235"/>
  </r>
  <r>
    <s v="WAHV"/>
    <x v="8"/>
    <s v="Noord-Brabant"/>
    <x v="3"/>
    <x v="341"/>
    <x v="0"/>
    <n v="234"/>
  </r>
  <r>
    <s v="WAHV"/>
    <x v="8"/>
    <s v="Zuid-Holland"/>
    <x v="5"/>
    <x v="324"/>
    <x v="0"/>
    <n v="234"/>
  </r>
  <r>
    <s v="WAHV"/>
    <x v="9"/>
    <s v="Zuid-Holland"/>
    <x v="43"/>
    <x v="354"/>
    <x v="0"/>
    <n v="234"/>
  </r>
  <r>
    <s v="WAHV"/>
    <x v="4"/>
    <s v="Noord-Holland"/>
    <x v="67"/>
    <x v="433"/>
    <x v="0"/>
    <n v="234"/>
  </r>
  <r>
    <s v="WAHV"/>
    <x v="4"/>
    <s v="Noord-Holland"/>
    <x v="67"/>
    <x v="439"/>
    <x v="0"/>
    <n v="234"/>
  </r>
  <r>
    <s v="WAHV"/>
    <x v="4"/>
    <s v="Zuid-Holland"/>
    <x v="90"/>
    <x v="440"/>
    <x v="0"/>
    <n v="234"/>
  </r>
  <r>
    <s v="WAHV"/>
    <x v="1"/>
    <s v="Limburg"/>
    <x v="56"/>
    <x v="416"/>
    <x v="0"/>
    <n v="234"/>
  </r>
  <r>
    <s v="WAHV"/>
    <x v="1"/>
    <s v="Noord-Brabant"/>
    <x v="14"/>
    <x v="403"/>
    <x v="0"/>
    <n v="234"/>
  </r>
  <r>
    <s v="WAHV"/>
    <x v="0"/>
    <s v="Zuid-Holland"/>
    <x v="5"/>
    <x v="425"/>
    <x v="0"/>
    <n v="234"/>
  </r>
  <r>
    <s v="WAHV"/>
    <x v="5"/>
    <s v="Zuid-Holland"/>
    <x v="4"/>
    <x v="148"/>
    <x v="0"/>
    <n v="234"/>
  </r>
  <r>
    <s v="WAHV"/>
    <x v="2"/>
    <s v="Zuid-Holland"/>
    <x v="100"/>
    <x v="298"/>
    <x v="0"/>
    <n v="234"/>
  </r>
  <r>
    <s v="WAHV"/>
    <x v="7"/>
    <s v="Noord-Brabant"/>
    <x v="28"/>
    <x v="307"/>
    <x v="0"/>
    <n v="233"/>
  </r>
  <r>
    <s v="WAHV"/>
    <x v="9"/>
    <s v="Zuid-Holland"/>
    <x v="2"/>
    <x v="312"/>
    <x v="0"/>
    <n v="233"/>
  </r>
  <r>
    <s v="WAHV"/>
    <x v="11"/>
    <s v="Noord-Brabant"/>
    <x v="111"/>
    <x v="311"/>
    <x v="0"/>
    <n v="233"/>
  </r>
  <r>
    <s v="WAHV"/>
    <x v="4"/>
    <s v="Zuid-Holland"/>
    <x v="2"/>
    <x v="441"/>
    <x v="0"/>
    <n v="233"/>
  </r>
  <r>
    <s v="WAHV"/>
    <x v="0"/>
    <s v="Gelderland"/>
    <x v="34"/>
    <x v="342"/>
    <x v="0"/>
    <n v="233"/>
  </r>
  <r>
    <s v="WAHV"/>
    <x v="0"/>
    <s v="Zuid-Holland"/>
    <x v="17"/>
    <x v="404"/>
    <x v="0"/>
    <n v="233"/>
  </r>
  <r>
    <s v="WAHV"/>
    <x v="3"/>
    <s v="Noord-Brabant"/>
    <x v="94"/>
    <x v="345"/>
    <x v="0"/>
    <n v="233"/>
  </r>
  <r>
    <s v="WAHV"/>
    <x v="3"/>
    <s v="Utrecht"/>
    <x v="39"/>
    <x v="277"/>
    <x v="1"/>
    <n v="233"/>
  </r>
  <r>
    <s v="WAHV"/>
    <x v="9"/>
    <s v="Groningen"/>
    <x v="72"/>
    <x v="323"/>
    <x v="0"/>
    <n v="231"/>
  </r>
  <r>
    <s v="WAHV"/>
    <x v="9"/>
    <s v="Noord-Brabant"/>
    <x v="14"/>
    <x v="403"/>
    <x v="0"/>
    <n v="231"/>
  </r>
  <r>
    <s v="WAHV"/>
    <x v="0"/>
    <s v="Zuid-Holland"/>
    <x v="17"/>
    <x v="431"/>
    <x v="0"/>
    <n v="231"/>
  </r>
  <r>
    <s v="WAHV"/>
    <x v="3"/>
    <s v="Limburg"/>
    <x v="75"/>
    <x v="315"/>
    <x v="0"/>
    <n v="231"/>
  </r>
  <r>
    <s v="WAHV"/>
    <x v="2"/>
    <s v="Flevoland"/>
    <x v="10"/>
    <x v="300"/>
    <x v="0"/>
    <n v="231"/>
  </r>
  <r>
    <s v="WAHV"/>
    <x v="6"/>
    <s v="Limburg"/>
    <x v="75"/>
    <x v="363"/>
    <x v="0"/>
    <n v="231"/>
  </r>
  <r>
    <s v="WAHV"/>
    <x v="1"/>
    <s v="Gelderland"/>
    <x v="65"/>
    <x v="394"/>
    <x v="0"/>
    <n v="230"/>
  </r>
  <r>
    <s v="WAHV"/>
    <x v="1"/>
    <s v="Limburg"/>
    <x v="96"/>
    <x v="395"/>
    <x v="0"/>
    <n v="230"/>
  </r>
  <r>
    <s v="WAHV"/>
    <x v="1"/>
    <s v="Zuid-Holland"/>
    <x v="122"/>
    <x v="387"/>
    <x v="0"/>
    <n v="230"/>
  </r>
  <r>
    <s v="WAHV"/>
    <x v="2"/>
    <s v="Groningen"/>
    <x v="11"/>
    <x v="260"/>
    <x v="1"/>
    <n v="230"/>
  </r>
  <r>
    <s v="WAHV"/>
    <x v="2"/>
    <s v="Noord-Holland"/>
    <x v="62"/>
    <x v="438"/>
    <x v="1"/>
    <n v="230"/>
  </r>
  <r>
    <s v="WAHV"/>
    <x v="2"/>
    <s v="Zuid-Holland"/>
    <x v="43"/>
    <x v="313"/>
    <x v="0"/>
    <n v="230"/>
  </r>
  <r>
    <s v="WAHV"/>
    <x v="6"/>
    <s v="Noord-Brabant"/>
    <x v="26"/>
    <x v="412"/>
    <x v="0"/>
    <n v="230"/>
  </r>
  <r>
    <s v="WAHV"/>
    <x v="6"/>
    <s v="Zuid-Holland"/>
    <x v="2"/>
    <x v="312"/>
    <x v="1"/>
    <n v="230"/>
  </r>
  <r>
    <s v="WAHV"/>
    <x v="6"/>
    <s v="Zuid-Holland"/>
    <x v="122"/>
    <x v="387"/>
    <x v="0"/>
    <n v="230"/>
  </r>
  <r>
    <s v="WAHV"/>
    <x v="7"/>
    <s v="Gelderland"/>
    <x v="65"/>
    <x v="420"/>
    <x v="0"/>
    <n v="229"/>
  </r>
  <r>
    <s v="WAHV"/>
    <x v="9"/>
    <s v="Noord-Brabant"/>
    <x v="111"/>
    <x v="311"/>
    <x v="0"/>
    <n v="229"/>
  </r>
  <r>
    <s v="WAHV"/>
    <x v="9"/>
    <s v="Zuid-Holland"/>
    <x v="5"/>
    <x v="442"/>
    <x v="0"/>
    <n v="229"/>
  </r>
  <r>
    <s v="WAHV"/>
    <x v="11"/>
    <s v="Noord-Holland"/>
    <x v="67"/>
    <x v="124"/>
    <x v="1"/>
    <n v="229"/>
  </r>
  <r>
    <s v="WAHV"/>
    <x v="10"/>
    <s v="Noord-Holland"/>
    <x v="118"/>
    <x v="424"/>
    <x v="0"/>
    <n v="229"/>
  </r>
  <r>
    <s v="WAHV"/>
    <x v="10"/>
    <s v="Zuid-Holland"/>
    <x v="17"/>
    <x v="431"/>
    <x v="0"/>
    <n v="229"/>
  </r>
  <r>
    <s v="WAHV"/>
    <x v="4"/>
    <s v="Zuid-Holland"/>
    <x v="2"/>
    <x v="441"/>
    <x v="1"/>
    <n v="229"/>
  </r>
  <r>
    <s v="WAHV"/>
    <x v="0"/>
    <s v="Noord-Holland"/>
    <x v="112"/>
    <x v="443"/>
    <x v="0"/>
    <n v="229"/>
  </r>
  <r>
    <s v="WAHV"/>
    <x v="3"/>
    <s v="Noord-Brabant"/>
    <x v="14"/>
    <x v="403"/>
    <x v="0"/>
    <n v="229"/>
  </r>
  <r>
    <s v="WAHV"/>
    <x v="5"/>
    <s v="Limburg"/>
    <x v="68"/>
    <x v="318"/>
    <x v="0"/>
    <n v="229"/>
  </r>
  <r>
    <s v="WAHV"/>
    <x v="6"/>
    <s v="Overijssel"/>
    <x v="84"/>
    <x v="334"/>
    <x v="0"/>
    <n v="229"/>
  </r>
  <r>
    <s v="WAHV"/>
    <x v="8"/>
    <s v="Noord-Holland"/>
    <x v="62"/>
    <x v="444"/>
    <x v="0"/>
    <n v="228"/>
  </r>
  <r>
    <s v="WAHV"/>
    <x v="8"/>
    <s v="Zuid-Holland"/>
    <x v="22"/>
    <x v="386"/>
    <x v="0"/>
    <n v="228"/>
  </r>
  <r>
    <s v="WAHV"/>
    <x v="11"/>
    <s v="Noord-Brabant"/>
    <x v="94"/>
    <x v="445"/>
    <x v="0"/>
    <n v="228"/>
  </r>
  <r>
    <s v="WAHV"/>
    <x v="0"/>
    <s v="Noord-Brabant"/>
    <x v="14"/>
    <x v="403"/>
    <x v="0"/>
    <n v="228"/>
  </r>
  <r>
    <s v="WAHV"/>
    <x v="3"/>
    <s v="Utrecht"/>
    <x v="39"/>
    <x v="191"/>
    <x v="0"/>
    <n v="228"/>
  </r>
  <r>
    <s v="WAHV"/>
    <x v="11"/>
    <s v="Zuid-Holland"/>
    <x v="2"/>
    <x v="312"/>
    <x v="0"/>
    <n v="227"/>
  </r>
  <r>
    <s v="WAHV"/>
    <x v="10"/>
    <s v="Limburg"/>
    <x v="42"/>
    <x v="359"/>
    <x v="0"/>
    <n v="227"/>
  </r>
  <r>
    <s v="WAHV"/>
    <x v="1"/>
    <s v="Noord-Brabant"/>
    <x v="94"/>
    <x v="330"/>
    <x v="0"/>
    <n v="227"/>
  </r>
  <r>
    <s v="WAHV"/>
    <x v="0"/>
    <s v="Zuid-Holland"/>
    <x v="2"/>
    <x v="435"/>
    <x v="0"/>
    <n v="227"/>
  </r>
  <r>
    <s v="WAHV"/>
    <x v="0"/>
    <s v="Zuid-Holland"/>
    <x v="73"/>
    <x v="429"/>
    <x v="1"/>
    <n v="227"/>
  </r>
  <r>
    <s v="WAHV"/>
    <x v="3"/>
    <s v="Noord-Brabant"/>
    <x v="79"/>
    <x v="418"/>
    <x v="0"/>
    <n v="227"/>
  </r>
  <r>
    <s v="WAHV"/>
    <x v="3"/>
    <s v="Zuid-Holland"/>
    <x v="49"/>
    <x v="367"/>
    <x v="0"/>
    <n v="227"/>
  </r>
  <r>
    <s v="WAHV"/>
    <x v="2"/>
    <s v="Limburg"/>
    <x v="42"/>
    <x v="359"/>
    <x v="0"/>
    <n v="227"/>
  </r>
  <r>
    <s v="WAHV"/>
    <x v="6"/>
    <s v="Utrecht"/>
    <x v="39"/>
    <x v="366"/>
    <x v="1"/>
    <n v="227"/>
  </r>
  <r>
    <s v="WAHV"/>
    <x v="7"/>
    <s v="Zuid-Holland"/>
    <x v="5"/>
    <x v="385"/>
    <x v="0"/>
    <n v="226"/>
  </r>
  <r>
    <s v="WAHV"/>
    <x v="8"/>
    <s v="Zuid-Holland"/>
    <x v="5"/>
    <x v="385"/>
    <x v="0"/>
    <n v="226"/>
  </r>
  <r>
    <s v="WAHV"/>
    <x v="9"/>
    <s v="Utrecht"/>
    <x v="39"/>
    <x v="366"/>
    <x v="1"/>
    <n v="226"/>
  </r>
  <r>
    <s v="WAHV"/>
    <x v="10"/>
    <s v="Limburg"/>
    <x v="75"/>
    <x v="363"/>
    <x v="0"/>
    <n v="226"/>
  </r>
  <r>
    <s v="WAHV"/>
    <x v="10"/>
    <s v="Noord-Brabant"/>
    <x v="14"/>
    <x v="369"/>
    <x v="0"/>
    <n v="226"/>
  </r>
  <r>
    <s v="WAHV"/>
    <x v="4"/>
    <s v="Gelderland"/>
    <x v="65"/>
    <x v="446"/>
    <x v="0"/>
    <n v="226"/>
  </r>
  <r>
    <s v="WAHV"/>
    <x v="4"/>
    <s v="Zuid-Holland"/>
    <x v="100"/>
    <x v="379"/>
    <x v="0"/>
    <n v="226"/>
  </r>
  <r>
    <s v="WAHV"/>
    <x v="0"/>
    <s v="Zuid-Holland"/>
    <x v="4"/>
    <x v="400"/>
    <x v="0"/>
    <n v="226"/>
  </r>
  <r>
    <s v="WAHV"/>
    <x v="2"/>
    <s v="Limburg"/>
    <x v="75"/>
    <x v="325"/>
    <x v="0"/>
    <n v="226"/>
  </r>
  <r>
    <s v="WAHV"/>
    <x v="6"/>
    <s v="Groningen"/>
    <x v="11"/>
    <x v="165"/>
    <x v="0"/>
    <n v="226"/>
  </r>
  <r>
    <s v="WAHV"/>
    <x v="6"/>
    <s v="Noord-Holland"/>
    <x v="89"/>
    <x v="183"/>
    <x v="0"/>
    <n v="226"/>
  </r>
  <r>
    <s v="WAHV"/>
    <x v="6"/>
    <s v="Zuid-Holland"/>
    <x v="17"/>
    <x v="382"/>
    <x v="0"/>
    <n v="226"/>
  </r>
  <r>
    <s v="WAHV"/>
    <x v="7"/>
    <s v="Noord-Brabant"/>
    <x v="117"/>
    <x v="372"/>
    <x v="0"/>
    <n v="225"/>
  </r>
  <r>
    <s v="WAHV"/>
    <x v="7"/>
    <s v="Zuid-Holland"/>
    <x v="5"/>
    <x v="442"/>
    <x v="0"/>
    <n v="225"/>
  </r>
  <r>
    <s v="WAHV"/>
    <x v="8"/>
    <s v="Gelderland"/>
    <x v="65"/>
    <x v="420"/>
    <x v="0"/>
    <n v="225"/>
  </r>
  <r>
    <s v="WAHV"/>
    <x v="9"/>
    <s v="Noord-Holland"/>
    <x v="8"/>
    <x v="167"/>
    <x v="0"/>
    <n v="225"/>
  </r>
  <r>
    <s v="WAHV"/>
    <x v="9"/>
    <s v="Zeeland"/>
    <x v="121"/>
    <x v="370"/>
    <x v="0"/>
    <n v="225"/>
  </r>
  <r>
    <s v="WAHV"/>
    <x v="11"/>
    <s v="Limburg"/>
    <x v="56"/>
    <x v="416"/>
    <x v="0"/>
    <n v="225"/>
  </r>
  <r>
    <s v="WAHV"/>
    <x v="11"/>
    <s v="Zuid-Holland"/>
    <x v="123"/>
    <x v="447"/>
    <x v="0"/>
    <n v="225"/>
  </r>
  <r>
    <s v="WAHV"/>
    <x v="10"/>
    <s v="Noord-Holland"/>
    <x v="46"/>
    <x v="415"/>
    <x v="0"/>
    <n v="225"/>
  </r>
  <r>
    <s v="WAHV"/>
    <x v="10"/>
    <s v="Overijssel"/>
    <x v="80"/>
    <x v="430"/>
    <x v="0"/>
    <n v="225"/>
  </r>
  <r>
    <s v="WAHV"/>
    <x v="4"/>
    <s v="Utrecht"/>
    <x v="87"/>
    <x v="448"/>
    <x v="0"/>
    <n v="225"/>
  </r>
  <r>
    <s v="WAHV"/>
    <x v="4"/>
    <s v="Zuid-Holland"/>
    <x v="90"/>
    <x v="423"/>
    <x v="0"/>
    <n v="225"/>
  </r>
  <r>
    <s v="WAHV"/>
    <x v="0"/>
    <s v="Noord-Brabant"/>
    <x v="14"/>
    <x v="369"/>
    <x v="0"/>
    <n v="225"/>
  </r>
  <r>
    <s v="WAHV"/>
    <x v="2"/>
    <s v="Zuid-Holland"/>
    <x v="5"/>
    <x v="425"/>
    <x v="0"/>
    <n v="225"/>
  </r>
  <r>
    <s v="WAHV"/>
    <x v="6"/>
    <s v="Limburg"/>
    <x v="128"/>
    <x v="449"/>
    <x v="0"/>
    <n v="225"/>
  </r>
  <r>
    <s v="WAHV"/>
    <x v="9"/>
    <s v="Noord-Holland"/>
    <x v="62"/>
    <x v="444"/>
    <x v="0"/>
    <n v="224"/>
  </r>
  <r>
    <s v="WAHV"/>
    <x v="9"/>
    <s v="Zuid-Holland"/>
    <x v="100"/>
    <x v="379"/>
    <x v="0"/>
    <n v="224"/>
  </r>
  <r>
    <s v="WAHV"/>
    <x v="9"/>
    <s v="Zuid-Holland"/>
    <x v="5"/>
    <x v="425"/>
    <x v="0"/>
    <n v="224"/>
  </r>
  <r>
    <s v="WAHV"/>
    <x v="10"/>
    <s v="Gelderland"/>
    <x v="82"/>
    <x v="376"/>
    <x v="0"/>
    <n v="224"/>
  </r>
  <r>
    <s v="WAHV"/>
    <x v="10"/>
    <s v="Limburg"/>
    <x v="120"/>
    <x v="368"/>
    <x v="0"/>
    <n v="224"/>
  </r>
  <r>
    <s v="WAHV"/>
    <x v="10"/>
    <s v="Zuid-Holland"/>
    <x v="49"/>
    <x v="299"/>
    <x v="0"/>
    <n v="224"/>
  </r>
  <r>
    <s v="WAHV"/>
    <x v="4"/>
    <s v="Noord-Holland"/>
    <x v="112"/>
    <x v="443"/>
    <x v="0"/>
    <n v="224"/>
  </r>
  <r>
    <s v="WAHV"/>
    <x v="3"/>
    <s v="Gelderland"/>
    <x v="65"/>
    <x v="437"/>
    <x v="0"/>
    <n v="224"/>
  </r>
  <r>
    <s v="WAHV"/>
    <x v="3"/>
    <s v="Groningen"/>
    <x v="72"/>
    <x v="323"/>
    <x v="0"/>
    <n v="224"/>
  </r>
  <r>
    <s v="WAHV"/>
    <x v="3"/>
    <s v="Noord-Holland"/>
    <x v="62"/>
    <x v="438"/>
    <x v="1"/>
    <n v="224"/>
  </r>
  <r>
    <s v="WAHV"/>
    <x v="3"/>
    <s v="Zuid-Holland"/>
    <x v="43"/>
    <x v="313"/>
    <x v="0"/>
    <n v="224"/>
  </r>
  <r>
    <s v="WAHV"/>
    <x v="5"/>
    <s v="Limburg"/>
    <x v="42"/>
    <x v="359"/>
    <x v="0"/>
    <n v="224"/>
  </r>
  <r>
    <s v="WAHV"/>
    <x v="5"/>
    <s v="Zuid-Holland"/>
    <x v="49"/>
    <x v="299"/>
    <x v="0"/>
    <n v="224"/>
  </r>
  <r>
    <s v="WAHV"/>
    <x v="2"/>
    <s v="Zuid-Holland"/>
    <x v="2"/>
    <x v="402"/>
    <x v="1"/>
    <n v="224"/>
  </r>
  <r>
    <s v="WAHV"/>
    <x v="7"/>
    <s v="Noord-Holland"/>
    <x v="62"/>
    <x v="444"/>
    <x v="0"/>
    <n v="223"/>
  </r>
  <r>
    <s v="WAHV"/>
    <x v="8"/>
    <s v="Limburg"/>
    <x v="96"/>
    <x v="344"/>
    <x v="0"/>
    <n v="223"/>
  </r>
  <r>
    <s v="WAHV"/>
    <x v="11"/>
    <s v="Gelderland"/>
    <x v="82"/>
    <x v="427"/>
    <x v="0"/>
    <n v="223"/>
  </r>
  <r>
    <s v="WAHV"/>
    <x v="11"/>
    <s v="Noord-Brabant"/>
    <x v="3"/>
    <x v="398"/>
    <x v="0"/>
    <n v="223"/>
  </r>
  <r>
    <s v="WAHV"/>
    <x v="10"/>
    <s v="Flevoland"/>
    <x v="10"/>
    <x v="300"/>
    <x v="0"/>
    <n v="223"/>
  </r>
  <r>
    <s v="WAHV"/>
    <x v="10"/>
    <s v="Noord-Holland"/>
    <x v="67"/>
    <x v="433"/>
    <x v="0"/>
    <n v="223"/>
  </r>
  <r>
    <s v="WAHV"/>
    <x v="7"/>
    <s v="Zuid-Holland"/>
    <x v="12"/>
    <x v="353"/>
    <x v="0"/>
    <n v="222"/>
  </r>
  <r>
    <s v="WAHV"/>
    <x v="9"/>
    <s v="Friesland"/>
    <x v="104"/>
    <x v="349"/>
    <x v="0"/>
    <n v="222"/>
  </r>
  <r>
    <s v="WAHV"/>
    <x v="11"/>
    <s v="Zuid-Holland"/>
    <x v="5"/>
    <x v="425"/>
    <x v="0"/>
    <n v="222"/>
  </r>
  <r>
    <s v="WAHV"/>
    <x v="10"/>
    <s v="Noord-Brabant"/>
    <x v="3"/>
    <x v="398"/>
    <x v="0"/>
    <n v="222"/>
  </r>
  <r>
    <s v="WAHV"/>
    <x v="4"/>
    <s v="Overijssel"/>
    <x v="80"/>
    <x v="430"/>
    <x v="0"/>
    <n v="222"/>
  </r>
  <r>
    <s v="WAHV"/>
    <x v="1"/>
    <s v="Flevoland"/>
    <x v="10"/>
    <x v="450"/>
    <x v="0"/>
    <n v="222"/>
  </r>
  <r>
    <s v="WAHV"/>
    <x v="3"/>
    <s v="Noord-Brabant"/>
    <x v="124"/>
    <x v="389"/>
    <x v="0"/>
    <n v="222"/>
  </r>
  <r>
    <s v="WAHV"/>
    <x v="3"/>
    <s v="Noord-Brabant"/>
    <x v="117"/>
    <x v="372"/>
    <x v="0"/>
    <n v="222"/>
  </r>
  <r>
    <s v="WAHV"/>
    <x v="3"/>
    <s v="Zuid-Holland"/>
    <x v="49"/>
    <x v="451"/>
    <x v="0"/>
    <n v="222"/>
  </r>
  <r>
    <s v="WAHV"/>
    <x v="5"/>
    <s v="Noord-Brabant"/>
    <x v="26"/>
    <x v="412"/>
    <x v="0"/>
    <n v="222"/>
  </r>
  <r>
    <s v="WAHV"/>
    <x v="5"/>
    <s v="Zuid-Holland"/>
    <x v="2"/>
    <x v="402"/>
    <x v="1"/>
    <n v="222"/>
  </r>
  <r>
    <s v="WAHV"/>
    <x v="2"/>
    <s v="Zuid-Holland"/>
    <x v="2"/>
    <x v="312"/>
    <x v="1"/>
    <n v="222"/>
  </r>
  <r>
    <s v="WAHV"/>
    <x v="7"/>
    <s v="Noord-Brabant"/>
    <x v="94"/>
    <x v="296"/>
    <x v="0"/>
    <n v="221"/>
  </r>
  <r>
    <s v="WAHV"/>
    <x v="9"/>
    <s v="Limburg"/>
    <x v="119"/>
    <x v="365"/>
    <x v="0"/>
    <n v="221"/>
  </r>
  <r>
    <s v="WAHV"/>
    <x v="1"/>
    <s v="Noord-Brabant"/>
    <x v="94"/>
    <x v="452"/>
    <x v="0"/>
    <n v="221"/>
  </r>
  <r>
    <s v="WAHV"/>
    <x v="1"/>
    <s v="Zuid-Holland"/>
    <x v="5"/>
    <x v="385"/>
    <x v="0"/>
    <n v="221"/>
  </r>
  <r>
    <s v="WAHV"/>
    <x v="5"/>
    <s v="Zeeland"/>
    <x v="121"/>
    <x v="370"/>
    <x v="0"/>
    <n v="221"/>
  </r>
  <r>
    <s v="WAHV"/>
    <x v="9"/>
    <s v="Gelderland"/>
    <x v="65"/>
    <x v="383"/>
    <x v="0"/>
    <n v="220"/>
  </r>
  <r>
    <s v="WAHV"/>
    <x v="10"/>
    <s v="Limburg"/>
    <x v="96"/>
    <x v="344"/>
    <x v="0"/>
    <n v="220"/>
  </r>
  <r>
    <s v="WAHV"/>
    <x v="10"/>
    <s v="Noord-Brabant"/>
    <x v="117"/>
    <x v="372"/>
    <x v="0"/>
    <n v="220"/>
  </r>
  <r>
    <s v="WAHV"/>
    <x v="10"/>
    <s v="Zeeland"/>
    <x v="125"/>
    <x v="407"/>
    <x v="0"/>
    <n v="220"/>
  </r>
  <r>
    <s v="WAHV"/>
    <x v="4"/>
    <s v="Utrecht"/>
    <x v="39"/>
    <x v="366"/>
    <x v="1"/>
    <n v="220"/>
  </r>
  <r>
    <s v="WAHV"/>
    <x v="1"/>
    <s v="Limburg"/>
    <x v="75"/>
    <x v="363"/>
    <x v="0"/>
    <n v="220"/>
  </r>
  <r>
    <s v="WAHV"/>
    <x v="0"/>
    <s v="Noord-Brabant"/>
    <x v="3"/>
    <x v="341"/>
    <x v="0"/>
    <n v="220"/>
  </r>
  <r>
    <s v="WAHV"/>
    <x v="0"/>
    <s v="Zuid-Holland"/>
    <x v="122"/>
    <x v="387"/>
    <x v="0"/>
    <n v="220"/>
  </r>
  <r>
    <s v="WAHV"/>
    <x v="5"/>
    <s v="Noord-Holland"/>
    <x v="112"/>
    <x v="327"/>
    <x v="0"/>
    <n v="220"/>
  </r>
  <r>
    <s v="WAHV"/>
    <x v="5"/>
    <s v="Noord-Holland"/>
    <x v="67"/>
    <x v="124"/>
    <x v="1"/>
    <n v="220"/>
  </r>
  <r>
    <s v="WAHV"/>
    <x v="5"/>
    <s v="Noord-Holland"/>
    <x v="70"/>
    <x v="326"/>
    <x v="0"/>
    <n v="220"/>
  </r>
  <r>
    <s v="WAHV"/>
    <x v="2"/>
    <s v="Noord-Holland"/>
    <x v="78"/>
    <x v="364"/>
    <x v="0"/>
    <n v="220"/>
  </r>
  <r>
    <s v="WAHV"/>
    <x v="6"/>
    <s v="Zuid-Holland"/>
    <x v="43"/>
    <x v="313"/>
    <x v="0"/>
    <n v="220"/>
  </r>
  <r>
    <s v="WAHV"/>
    <x v="9"/>
    <s v="Noord-Holland"/>
    <x v="67"/>
    <x v="124"/>
    <x v="1"/>
    <n v="219"/>
  </r>
  <r>
    <s v="WAHV"/>
    <x v="11"/>
    <s v="Groningen"/>
    <x v="11"/>
    <x v="165"/>
    <x v="0"/>
    <n v="219"/>
  </r>
  <r>
    <s v="WAHV"/>
    <x v="11"/>
    <s v="Noord-Brabant"/>
    <x v="14"/>
    <x v="267"/>
    <x v="0"/>
    <n v="219"/>
  </r>
  <r>
    <s v="WAHV"/>
    <x v="11"/>
    <s v="Utrecht"/>
    <x v="40"/>
    <x v="421"/>
    <x v="0"/>
    <n v="219"/>
  </r>
  <r>
    <s v="WAHV"/>
    <x v="10"/>
    <s v="Utrecht"/>
    <x v="61"/>
    <x v="356"/>
    <x v="0"/>
    <n v="219"/>
  </r>
  <r>
    <s v="WAHV"/>
    <x v="5"/>
    <s v="Utrecht"/>
    <x v="39"/>
    <x v="277"/>
    <x v="1"/>
    <n v="219"/>
  </r>
  <r>
    <s v="WAHV"/>
    <x v="6"/>
    <s v="Gelderland"/>
    <x v="110"/>
    <x v="305"/>
    <x v="0"/>
    <n v="219"/>
  </r>
  <r>
    <s v="WAHV"/>
    <x v="6"/>
    <s v="Gelderland"/>
    <x v="65"/>
    <x v="420"/>
    <x v="0"/>
    <n v="219"/>
  </r>
  <r>
    <s v="WAHV"/>
    <x v="6"/>
    <s v="Zuid-Holland"/>
    <x v="43"/>
    <x v="288"/>
    <x v="0"/>
    <n v="219"/>
  </r>
  <r>
    <s v="WAHV"/>
    <x v="7"/>
    <s v="Overijssel"/>
    <x v="113"/>
    <x v="422"/>
    <x v="0"/>
    <n v="218"/>
  </r>
  <r>
    <s v="WAHV"/>
    <x v="7"/>
    <s v="Zuid-Holland"/>
    <x v="16"/>
    <x v="206"/>
    <x v="0"/>
    <n v="218"/>
  </r>
  <r>
    <s v="WAHV"/>
    <x v="8"/>
    <s v="Gelderland"/>
    <x v="82"/>
    <x v="361"/>
    <x v="0"/>
    <n v="218"/>
  </r>
  <r>
    <s v="WAHV"/>
    <x v="8"/>
    <s v="Zuid-Holland"/>
    <x v="49"/>
    <x v="367"/>
    <x v="0"/>
    <n v="218"/>
  </r>
  <r>
    <s v="WAHV"/>
    <x v="11"/>
    <s v="Noord-Brabant"/>
    <x v="94"/>
    <x v="345"/>
    <x v="0"/>
    <n v="218"/>
  </r>
  <r>
    <s v="WAHV"/>
    <x v="10"/>
    <s v="Gelderland"/>
    <x v="65"/>
    <x v="383"/>
    <x v="0"/>
    <n v="218"/>
  </r>
  <r>
    <s v="WAHV"/>
    <x v="4"/>
    <s v="Gelderland"/>
    <x v="82"/>
    <x v="396"/>
    <x v="0"/>
    <n v="218"/>
  </r>
  <r>
    <s v="WAHV"/>
    <x v="3"/>
    <s v="Noord-Holland"/>
    <x v="62"/>
    <x v="109"/>
    <x v="1"/>
    <n v="218"/>
  </r>
  <r>
    <s v="WAHV"/>
    <x v="3"/>
    <s v="Zuid-Holland"/>
    <x v="73"/>
    <x v="429"/>
    <x v="1"/>
    <n v="218"/>
  </r>
  <r>
    <s v="WAHV"/>
    <x v="5"/>
    <s v="Overijssel"/>
    <x v="113"/>
    <x v="331"/>
    <x v="0"/>
    <n v="218"/>
  </r>
  <r>
    <s v="WAHV"/>
    <x v="2"/>
    <s v="Noord-Holland"/>
    <x v="112"/>
    <x v="327"/>
    <x v="0"/>
    <n v="218"/>
  </r>
  <r>
    <s v="WAHV"/>
    <x v="2"/>
    <s v="Zuid-Holland"/>
    <x v="95"/>
    <x v="362"/>
    <x v="0"/>
    <n v="218"/>
  </r>
  <r>
    <s v="WAHV"/>
    <x v="8"/>
    <s v="Utrecht"/>
    <x v="87"/>
    <x v="434"/>
    <x v="0"/>
    <n v="217"/>
  </r>
  <r>
    <s v="WAHV"/>
    <x v="11"/>
    <s v="Zuid-Holland"/>
    <x v="123"/>
    <x v="388"/>
    <x v="0"/>
    <n v="217"/>
  </r>
  <r>
    <s v="WAHV"/>
    <x v="6"/>
    <s v="Noord-Brabant"/>
    <x v="94"/>
    <x v="453"/>
    <x v="0"/>
    <n v="217"/>
  </r>
  <r>
    <s v="WAHV"/>
    <x v="6"/>
    <s v="Zuid-Holland"/>
    <x v="95"/>
    <x v="362"/>
    <x v="0"/>
    <n v="217"/>
  </r>
  <r>
    <s v="WAHV"/>
    <x v="11"/>
    <s v="Groningen"/>
    <x v="11"/>
    <x v="260"/>
    <x v="1"/>
    <n v="216"/>
  </r>
  <r>
    <s v="WAHV"/>
    <x v="4"/>
    <s v="Utrecht"/>
    <x v="129"/>
    <x v="454"/>
    <x v="0"/>
    <n v="216"/>
  </r>
  <r>
    <s v="WAHV"/>
    <x v="4"/>
    <s v="Zuid-Holland"/>
    <x v="123"/>
    <x v="455"/>
    <x v="0"/>
    <n v="216"/>
  </r>
  <r>
    <s v="WAHV"/>
    <x v="0"/>
    <s v="Zeeland"/>
    <x v="125"/>
    <x v="407"/>
    <x v="0"/>
    <n v="216"/>
  </r>
  <r>
    <s v="WAHV"/>
    <x v="3"/>
    <s v="Zuid-Holland"/>
    <x v="105"/>
    <x v="456"/>
    <x v="0"/>
    <n v="216"/>
  </r>
  <r>
    <s v="WAHV"/>
    <x v="2"/>
    <s v="Drenthe"/>
    <x v="77"/>
    <x v="291"/>
    <x v="0"/>
    <n v="216"/>
  </r>
  <r>
    <s v="WAHV"/>
    <x v="2"/>
    <s v="Utrecht"/>
    <x v="87"/>
    <x v="434"/>
    <x v="0"/>
    <n v="216"/>
  </r>
  <r>
    <s v="WAHV"/>
    <x v="8"/>
    <s v="Noord-Holland"/>
    <x v="67"/>
    <x v="118"/>
    <x v="0"/>
    <n v="215"/>
  </r>
  <r>
    <s v="WAHV"/>
    <x v="9"/>
    <s v="Zuid-Holland"/>
    <x v="17"/>
    <x v="382"/>
    <x v="0"/>
    <n v="215"/>
  </r>
  <r>
    <s v="WAHV"/>
    <x v="11"/>
    <s v="Gelderland"/>
    <x v="34"/>
    <x v="342"/>
    <x v="0"/>
    <n v="215"/>
  </r>
  <r>
    <s v="WAHV"/>
    <x v="11"/>
    <s v="Zuid-Holland"/>
    <x v="100"/>
    <x v="419"/>
    <x v="1"/>
    <n v="215"/>
  </r>
  <r>
    <s v="WAHV"/>
    <x v="4"/>
    <s v="Noord-Holland"/>
    <x v="67"/>
    <x v="457"/>
    <x v="0"/>
    <n v="215"/>
  </r>
  <r>
    <s v="WAHV"/>
    <x v="0"/>
    <s v="Overijssel"/>
    <x v="86"/>
    <x v="360"/>
    <x v="0"/>
    <n v="215"/>
  </r>
  <r>
    <s v="WAHV"/>
    <x v="2"/>
    <s v="Gelderland"/>
    <x v="116"/>
    <x v="339"/>
    <x v="0"/>
    <n v="215"/>
  </r>
  <r>
    <s v="WAHV"/>
    <x v="6"/>
    <s v="Noord-Brabant"/>
    <x v="28"/>
    <x v="117"/>
    <x v="0"/>
    <n v="215"/>
  </r>
  <r>
    <s v="WAHV"/>
    <x v="6"/>
    <s v="Noord-Holland"/>
    <x v="70"/>
    <x v="123"/>
    <x v="0"/>
    <n v="215"/>
  </r>
  <r>
    <s v="WAHV"/>
    <x v="7"/>
    <s v="Zuid-Holland"/>
    <x v="5"/>
    <x v="425"/>
    <x v="0"/>
    <n v="214"/>
  </r>
  <r>
    <s v="WAHV"/>
    <x v="8"/>
    <s v="Gelderland"/>
    <x v="23"/>
    <x v="393"/>
    <x v="0"/>
    <n v="214"/>
  </r>
  <r>
    <s v="WAHV"/>
    <x v="9"/>
    <s v="Overijssel"/>
    <x v="86"/>
    <x v="360"/>
    <x v="0"/>
    <n v="214"/>
  </r>
  <r>
    <s v="WAHV"/>
    <x v="9"/>
    <s v="Utrecht"/>
    <x v="39"/>
    <x v="277"/>
    <x v="1"/>
    <n v="214"/>
  </r>
  <r>
    <s v="WAHV"/>
    <x v="11"/>
    <s v="Limburg"/>
    <x v="128"/>
    <x v="449"/>
    <x v="0"/>
    <n v="214"/>
  </r>
  <r>
    <s v="WAHV"/>
    <x v="1"/>
    <s v="Noord-Holland"/>
    <x v="126"/>
    <x v="410"/>
    <x v="0"/>
    <n v="214"/>
  </r>
  <r>
    <s v="WAHV"/>
    <x v="1"/>
    <s v="Overijssel"/>
    <x v="54"/>
    <x v="373"/>
    <x v="0"/>
    <n v="214"/>
  </r>
  <r>
    <s v="WAHV"/>
    <x v="0"/>
    <s v="Zuid-Holland"/>
    <x v="123"/>
    <x v="413"/>
    <x v="0"/>
    <n v="214"/>
  </r>
  <r>
    <s v="WAHV"/>
    <x v="3"/>
    <s v="Limburg"/>
    <x v="96"/>
    <x v="395"/>
    <x v="0"/>
    <n v="214"/>
  </r>
  <r>
    <s v="WAHV"/>
    <x v="5"/>
    <s v="Groningen"/>
    <x v="72"/>
    <x v="323"/>
    <x v="0"/>
    <n v="214"/>
  </r>
  <r>
    <s v="WAHV"/>
    <x v="2"/>
    <s v="Limburg"/>
    <x v="24"/>
    <x v="297"/>
    <x v="0"/>
    <n v="214"/>
  </r>
  <r>
    <s v="WAHV"/>
    <x v="6"/>
    <s v="Noord-Brabant"/>
    <x v="92"/>
    <x v="346"/>
    <x v="0"/>
    <n v="214"/>
  </r>
  <r>
    <s v="WAHV"/>
    <x v="6"/>
    <s v="Zuid-Holland"/>
    <x v="5"/>
    <x v="425"/>
    <x v="0"/>
    <n v="214"/>
  </r>
  <r>
    <s v="WAHV"/>
    <x v="8"/>
    <s v="Noord-Brabant"/>
    <x v="92"/>
    <x v="346"/>
    <x v="1"/>
    <n v="213"/>
  </r>
  <r>
    <s v="WAHV"/>
    <x v="8"/>
    <s v="Overijssel"/>
    <x v="113"/>
    <x v="331"/>
    <x v="0"/>
    <n v="213"/>
  </r>
  <r>
    <s v="WAHV"/>
    <x v="10"/>
    <s v="Noord-Holland"/>
    <x v="67"/>
    <x v="124"/>
    <x v="1"/>
    <n v="213"/>
  </r>
  <r>
    <s v="WAHV"/>
    <x v="1"/>
    <s v="Zuid-Holland"/>
    <x v="17"/>
    <x v="404"/>
    <x v="0"/>
    <n v="213"/>
  </r>
  <r>
    <s v="WAHV"/>
    <x v="0"/>
    <s v="Limburg"/>
    <x v="75"/>
    <x v="315"/>
    <x v="0"/>
    <n v="213"/>
  </r>
  <r>
    <s v="WAHV"/>
    <x v="0"/>
    <s v="Zuid-Holland"/>
    <x v="100"/>
    <x v="379"/>
    <x v="0"/>
    <n v="213"/>
  </r>
  <r>
    <s v="WAHV"/>
    <x v="3"/>
    <s v="Zuid-Holland"/>
    <x v="90"/>
    <x v="423"/>
    <x v="0"/>
    <n v="213"/>
  </r>
  <r>
    <s v="WAHV"/>
    <x v="5"/>
    <s v="Zuid-Holland"/>
    <x v="100"/>
    <x v="379"/>
    <x v="0"/>
    <n v="213"/>
  </r>
  <r>
    <s v="WAHV"/>
    <x v="7"/>
    <s v="Gelderland"/>
    <x v="23"/>
    <x v="393"/>
    <x v="0"/>
    <n v="212"/>
  </r>
  <r>
    <s v="WAHV"/>
    <x v="9"/>
    <s v="Limburg"/>
    <x v="130"/>
    <x v="458"/>
    <x v="0"/>
    <n v="212"/>
  </r>
  <r>
    <s v="WAHV"/>
    <x v="9"/>
    <s v="Noord-Holland"/>
    <x v="46"/>
    <x v="459"/>
    <x v="1"/>
    <n v="212"/>
  </r>
  <r>
    <s v="WAHV"/>
    <x v="10"/>
    <s v="Groningen"/>
    <x v="72"/>
    <x v="323"/>
    <x v="0"/>
    <n v="212"/>
  </r>
  <r>
    <s v="WAHV"/>
    <x v="10"/>
    <s v="Overijssel"/>
    <x v="86"/>
    <x v="360"/>
    <x v="0"/>
    <n v="212"/>
  </r>
  <r>
    <s v="WAHV"/>
    <x v="4"/>
    <s v="Noord-Holland"/>
    <x v="62"/>
    <x v="438"/>
    <x v="1"/>
    <n v="212"/>
  </r>
  <r>
    <s v="WAHV"/>
    <x v="1"/>
    <s v="Zeeland"/>
    <x v="55"/>
    <x v="460"/>
    <x v="0"/>
    <n v="212"/>
  </r>
  <r>
    <s v="WAHV"/>
    <x v="3"/>
    <s v="Gelderland"/>
    <x v="65"/>
    <x v="420"/>
    <x v="0"/>
    <n v="212"/>
  </r>
  <r>
    <s v="WAHV"/>
    <x v="2"/>
    <s v="Gelderland"/>
    <x v="65"/>
    <x v="437"/>
    <x v="0"/>
    <n v="212"/>
  </r>
  <r>
    <s v="WAHV"/>
    <x v="2"/>
    <s v="Limburg"/>
    <x v="96"/>
    <x v="344"/>
    <x v="0"/>
    <n v="212"/>
  </r>
  <r>
    <s v="WAHV"/>
    <x v="2"/>
    <s v="Noord-Holland"/>
    <x v="78"/>
    <x v="314"/>
    <x v="0"/>
    <n v="212"/>
  </r>
  <r>
    <s v="WAHV"/>
    <x v="4"/>
    <s v="Noord-Holland"/>
    <x v="46"/>
    <x v="459"/>
    <x v="1"/>
    <n v="211"/>
  </r>
  <r>
    <s v="WAHV"/>
    <x v="1"/>
    <s v="Noord-Brabant"/>
    <x v="63"/>
    <x v="377"/>
    <x v="0"/>
    <n v="211"/>
  </r>
  <r>
    <s v="WAHV"/>
    <x v="0"/>
    <s v="Limburg"/>
    <x v="96"/>
    <x v="395"/>
    <x v="0"/>
    <n v="211"/>
  </r>
  <r>
    <s v="WAHV"/>
    <x v="0"/>
    <s v="Zuid-Holland"/>
    <x v="73"/>
    <x v="461"/>
    <x v="1"/>
    <n v="211"/>
  </r>
  <r>
    <s v="WAHV"/>
    <x v="3"/>
    <s v="Overijssel"/>
    <x v="54"/>
    <x v="380"/>
    <x v="0"/>
    <n v="211"/>
  </r>
  <r>
    <s v="WAHV"/>
    <x v="3"/>
    <s v="Zuid-Holland"/>
    <x v="100"/>
    <x v="379"/>
    <x v="0"/>
    <n v="211"/>
  </r>
  <r>
    <s v="WAHV"/>
    <x v="5"/>
    <s v="Zuid-Holland"/>
    <x v="4"/>
    <x v="351"/>
    <x v="0"/>
    <n v="211"/>
  </r>
  <r>
    <s v="WAHV"/>
    <x v="2"/>
    <s v="Noord-Holland"/>
    <x v="50"/>
    <x v="81"/>
    <x v="0"/>
    <n v="211"/>
  </r>
  <r>
    <s v="WAHV"/>
    <x v="2"/>
    <s v="Zuid-Holland"/>
    <x v="5"/>
    <x v="289"/>
    <x v="0"/>
    <n v="211"/>
  </r>
  <r>
    <s v="WAHV"/>
    <x v="6"/>
    <s v="Overijssel"/>
    <x v="80"/>
    <x v="355"/>
    <x v="1"/>
    <n v="211"/>
  </r>
  <r>
    <s v="WAHV"/>
    <x v="7"/>
    <s v="Limburg"/>
    <x v="24"/>
    <x v="297"/>
    <x v="0"/>
    <n v="210"/>
  </r>
  <r>
    <s v="WAHV"/>
    <x v="8"/>
    <s v="Noord-Holland"/>
    <x v="126"/>
    <x v="410"/>
    <x v="0"/>
    <n v="210"/>
  </r>
  <r>
    <s v="WAHV"/>
    <x v="8"/>
    <s v="Zuid-Holland"/>
    <x v="2"/>
    <x v="312"/>
    <x v="0"/>
    <n v="210"/>
  </r>
  <r>
    <s v="WAHV"/>
    <x v="8"/>
    <s v="Zuid-Holland"/>
    <x v="5"/>
    <x v="343"/>
    <x v="0"/>
    <n v="210"/>
  </r>
  <r>
    <s v="WAHV"/>
    <x v="9"/>
    <s v="Zuid-Holland"/>
    <x v="31"/>
    <x v="203"/>
    <x v="0"/>
    <n v="210"/>
  </r>
  <r>
    <s v="WAHV"/>
    <x v="1"/>
    <s v="Overijssel"/>
    <x v="54"/>
    <x v="380"/>
    <x v="0"/>
    <n v="210"/>
  </r>
  <r>
    <s v="WAHV"/>
    <x v="0"/>
    <s v="Zuid-Holland"/>
    <x v="90"/>
    <x v="423"/>
    <x v="0"/>
    <n v="210"/>
  </r>
  <r>
    <s v="WAHV"/>
    <x v="3"/>
    <s v="Zuid-Holland"/>
    <x v="17"/>
    <x v="404"/>
    <x v="0"/>
    <n v="210"/>
  </r>
  <r>
    <s v="WAHV"/>
    <x v="5"/>
    <s v="Limburg"/>
    <x v="75"/>
    <x v="325"/>
    <x v="0"/>
    <n v="210"/>
  </r>
  <r>
    <s v="WAHV"/>
    <x v="5"/>
    <s v="Noord-Holland"/>
    <x v="46"/>
    <x v="310"/>
    <x v="1"/>
    <n v="210"/>
  </r>
  <r>
    <s v="WAHV"/>
    <x v="2"/>
    <s v="Gelderland"/>
    <x v="82"/>
    <x v="406"/>
    <x v="0"/>
    <n v="210"/>
  </r>
  <r>
    <s v="WAHV"/>
    <x v="6"/>
    <s v="Limburg"/>
    <x v="42"/>
    <x v="359"/>
    <x v="0"/>
    <n v="210"/>
  </r>
  <r>
    <s v="WAHV"/>
    <x v="7"/>
    <s v="Overijssel"/>
    <x v="113"/>
    <x v="331"/>
    <x v="0"/>
    <n v="209"/>
  </r>
  <r>
    <s v="WAHV"/>
    <x v="8"/>
    <s v="Limburg"/>
    <x v="56"/>
    <x v="416"/>
    <x v="0"/>
    <n v="209"/>
  </r>
  <r>
    <s v="WAHV"/>
    <x v="8"/>
    <s v="Overijssel"/>
    <x v="113"/>
    <x v="422"/>
    <x v="0"/>
    <n v="209"/>
  </r>
  <r>
    <s v="WAHV"/>
    <x v="9"/>
    <s v="Noord-Brabant"/>
    <x v="92"/>
    <x v="196"/>
    <x v="1"/>
    <n v="209"/>
  </r>
  <r>
    <s v="WAHV"/>
    <x v="9"/>
    <s v="Zuid-Holland"/>
    <x v="90"/>
    <x v="423"/>
    <x v="0"/>
    <n v="209"/>
  </r>
  <r>
    <s v="WAHV"/>
    <x v="11"/>
    <s v="Zuid-Holland"/>
    <x v="49"/>
    <x v="451"/>
    <x v="0"/>
    <n v="209"/>
  </r>
  <r>
    <s v="WAHV"/>
    <x v="10"/>
    <s v="Limburg"/>
    <x v="56"/>
    <x v="416"/>
    <x v="0"/>
    <n v="209"/>
  </r>
  <r>
    <s v="WAHV"/>
    <x v="10"/>
    <s v="Utrecht"/>
    <x v="127"/>
    <x v="432"/>
    <x v="0"/>
    <n v="209"/>
  </r>
  <r>
    <s v="WAHV"/>
    <x v="10"/>
    <s v="Zuid-Holland"/>
    <x v="17"/>
    <x v="382"/>
    <x v="0"/>
    <n v="209"/>
  </r>
  <r>
    <s v="WAHV"/>
    <x v="6"/>
    <s v="Zuid-Holland"/>
    <x v="90"/>
    <x v="423"/>
    <x v="0"/>
    <n v="209"/>
  </r>
  <r>
    <s v="WAHV"/>
    <x v="7"/>
    <s v="Gelderland"/>
    <x v="65"/>
    <x v="336"/>
    <x v="0"/>
    <n v="208"/>
  </r>
  <r>
    <s v="WAHV"/>
    <x v="8"/>
    <s v="Noord-Brabant"/>
    <x v="92"/>
    <x v="462"/>
    <x v="0"/>
    <n v="208"/>
  </r>
  <r>
    <s v="WAHV"/>
    <x v="8"/>
    <s v="Zuid-Holland"/>
    <x v="49"/>
    <x v="155"/>
    <x v="0"/>
    <n v="208"/>
  </r>
  <r>
    <s v="WAHV"/>
    <x v="9"/>
    <s v="Zuid-Holland"/>
    <x v="5"/>
    <x v="408"/>
    <x v="0"/>
    <n v="208"/>
  </r>
  <r>
    <s v="WAHV"/>
    <x v="10"/>
    <s v="Noord-Brabant"/>
    <x v="94"/>
    <x v="445"/>
    <x v="0"/>
    <n v="208"/>
  </r>
  <r>
    <s v="WAHV"/>
    <x v="10"/>
    <s v="Noord-Brabant"/>
    <x v="26"/>
    <x v="412"/>
    <x v="0"/>
    <n v="208"/>
  </r>
  <r>
    <s v="WAHV"/>
    <x v="10"/>
    <s v="Zuid-Holland"/>
    <x v="5"/>
    <x v="408"/>
    <x v="0"/>
    <n v="208"/>
  </r>
  <r>
    <s v="WAHV"/>
    <x v="1"/>
    <s v="Utrecht"/>
    <x v="129"/>
    <x v="454"/>
    <x v="0"/>
    <n v="208"/>
  </r>
  <r>
    <s v="WAHV"/>
    <x v="0"/>
    <s v="Noord-Brabant"/>
    <x v="3"/>
    <x v="398"/>
    <x v="0"/>
    <n v="208"/>
  </r>
  <r>
    <s v="WAHV"/>
    <x v="0"/>
    <s v="Noord-Brabant"/>
    <x v="111"/>
    <x v="321"/>
    <x v="0"/>
    <n v="208"/>
  </r>
  <r>
    <s v="WAHV"/>
    <x v="3"/>
    <s v="Noord-Brabant"/>
    <x v="3"/>
    <x v="398"/>
    <x v="0"/>
    <n v="208"/>
  </r>
  <r>
    <s v="WAHV"/>
    <x v="2"/>
    <s v="Limburg"/>
    <x v="75"/>
    <x v="363"/>
    <x v="0"/>
    <n v="208"/>
  </r>
  <r>
    <s v="WAHV"/>
    <x v="6"/>
    <s v="Limburg"/>
    <x v="75"/>
    <x v="315"/>
    <x v="0"/>
    <n v="208"/>
  </r>
  <r>
    <s v="WAHV"/>
    <x v="6"/>
    <s v="Noord-Holland"/>
    <x v="126"/>
    <x v="410"/>
    <x v="0"/>
    <n v="208"/>
  </r>
  <r>
    <s v="WAHV"/>
    <x v="7"/>
    <s v="Noord-Brabant"/>
    <x v="3"/>
    <x v="268"/>
    <x v="0"/>
    <n v="207"/>
  </r>
  <r>
    <s v="WAHV"/>
    <x v="8"/>
    <s v="Gelderland"/>
    <x v="34"/>
    <x v="342"/>
    <x v="0"/>
    <n v="207"/>
  </r>
  <r>
    <s v="WAHV"/>
    <x v="8"/>
    <s v="Noord-Holland"/>
    <x v="112"/>
    <x v="327"/>
    <x v="0"/>
    <n v="207"/>
  </r>
  <r>
    <s v="WAHV"/>
    <x v="9"/>
    <s v="Noord-Holland"/>
    <x v="126"/>
    <x v="410"/>
    <x v="0"/>
    <n v="207"/>
  </r>
  <r>
    <s v="WAHV"/>
    <x v="9"/>
    <s v="Zuid-Holland"/>
    <x v="22"/>
    <x v="374"/>
    <x v="0"/>
    <n v="207"/>
  </r>
  <r>
    <s v="WAHV"/>
    <x v="11"/>
    <s v="Utrecht"/>
    <x v="129"/>
    <x v="454"/>
    <x v="0"/>
    <n v="207"/>
  </r>
  <r>
    <s v="WAHV"/>
    <x v="5"/>
    <s v="Gelderland"/>
    <x v="34"/>
    <x v="342"/>
    <x v="0"/>
    <n v="207"/>
  </r>
  <r>
    <s v="WAHV"/>
    <x v="2"/>
    <s v="Zuid-Holland"/>
    <x v="2"/>
    <x v="463"/>
    <x v="1"/>
    <n v="207"/>
  </r>
  <r>
    <s v="WAHV"/>
    <x v="6"/>
    <s v="Groningen"/>
    <x v="72"/>
    <x v="323"/>
    <x v="0"/>
    <n v="207"/>
  </r>
  <r>
    <s v="WAHV"/>
    <x v="8"/>
    <s v="Zuid-Holland"/>
    <x v="49"/>
    <x v="411"/>
    <x v="0"/>
    <n v="206"/>
  </r>
  <r>
    <s v="WAHV"/>
    <x v="8"/>
    <s v="Zuid-Holland"/>
    <x v="5"/>
    <x v="442"/>
    <x v="0"/>
    <n v="206"/>
  </r>
  <r>
    <s v="WAHV"/>
    <x v="9"/>
    <s v="Noord-Brabant"/>
    <x v="3"/>
    <x v="409"/>
    <x v="1"/>
    <n v="206"/>
  </r>
  <r>
    <s v="WAHV"/>
    <x v="11"/>
    <s v="Noord-Brabant"/>
    <x v="94"/>
    <x v="464"/>
    <x v="0"/>
    <n v="206"/>
  </r>
  <r>
    <s v="WAHV"/>
    <x v="11"/>
    <s v="Noord-Brabant"/>
    <x v="3"/>
    <x v="409"/>
    <x v="1"/>
    <n v="206"/>
  </r>
  <r>
    <s v="WAHV"/>
    <x v="11"/>
    <s v="Overijssel"/>
    <x v="113"/>
    <x v="422"/>
    <x v="0"/>
    <n v="206"/>
  </r>
  <r>
    <s v="WAHV"/>
    <x v="10"/>
    <s v="Zuid-Holland"/>
    <x v="5"/>
    <x v="425"/>
    <x v="0"/>
    <n v="206"/>
  </r>
  <r>
    <s v="WAHV"/>
    <x v="4"/>
    <s v="Zuid-Holland"/>
    <x v="123"/>
    <x v="413"/>
    <x v="0"/>
    <n v="206"/>
  </r>
  <r>
    <s v="WAHV"/>
    <x v="1"/>
    <s v="Gelderland"/>
    <x v="82"/>
    <x v="465"/>
    <x v="0"/>
    <n v="206"/>
  </r>
  <r>
    <s v="WAHV"/>
    <x v="1"/>
    <s v="Gelderland"/>
    <x v="65"/>
    <x v="420"/>
    <x v="0"/>
    <n v="206"/>
  </r>
  <r>
    <s v="WAHV"/>
    <x v="1"/>
    <s v="Noord-Holland"/>
    <x v="62"/>
    <x v="166"/>
    <x v="0"/>
    <n v="206"/>
  </r>
  <r>
    <s v="WAHV"/>
    <x v="1"/>
    <s v="Noord-Holland"/>
    <x v="67"/>
    <x v="433"/>
    <x v="0"/>
    <n v="206"/>
  </r>
  <r>
    <s v="WAHV"/>
    <x v="1"/>
    <s v="Noord-Holland"/>
    <x v="78"/>
    <x v="209"/>
    <x v="0"/>
    <n v="206"/>
  </r>
  <r>
    <s v="WAHV"/>
    <x v="1"/>
    <s v="Zuid-Holland"/>
    <x v="49"/>
    <x v="411"/>
    <x v="0"/>
    <n v="206"/>
  </r>
  <r>
    <s v="WAHV"/>
    <x v="0"/>
    <s v="Zuid-Holland"/>
    <x v="2"/>
    <x v="441"/>
    <x v="0"/>
    <n v="206"/>
  </r>
  <r>
    <s v="WAHV"/>
    <x v="3"/>
    <s v="Noord-Brabant"/>
    <x v="94"/>
    <x v="452"/>
    <x v="0"/>
    <n v="206"/>
  </r>
  <r>
    <s v="WAHV"/>
    <x v="3"/>
    <s v="Utrecht"/>
    <x v="129"/>
    <x v="454"/>
    <x v="0"/>
    <n v="206"/>
  </r>
  <r>
    <s v="WAHV"/>
    <x v="2"/>
    <s v="Noord-Holland"/>
    <x v="78"/>
    <x v="466"/>
    <x v="0"/>
    <n v="206"/>
  </r>
  <r>
    <s v="WAHV"/>
    <x v="7"/>
    <s v="Gelderland"/>
    <x v="65"/>
    <x v="437"/>
    <x v="0"/>
    <n v="205"/>
  </r>
  <r>
    <s v="WAHV"/>
    <x v="7"/>
    <s v="Noord-Holland"/>
    <x v="112"/>
    <x v="327"/>
    <x v="0"/>
    <n v="205"/>
  </r>
  <r>
    <s v="WAHV"/>
    <x v="9"/>
    <s v="Noord-Brabant"/>
    <x v="111"/>
    <x v="392"/>
    <x v="0"/>
    <n v="205"/>
  </r>
  <r>
    <s v="WAHV"/>
    <x v="9"/>
    <s v="Noord-Holland"/>
    <x v="62"/>
    <x v="438"/>
    <x v="1"/>
    <n v="205"/>
  </r>
  <r>
    <s v="WAHV"/>
    <x v="9"/>
    <s v="Zuid-Holland"/>
    <x v="43"/>
    <x v="467"/>
    <x v="0"/>
    <n v="205"/>
  </r>
  <r>
    <s v="WAHV"/>
    <x v="11"/>
    <s v="Noord-Holland"/>
    <x v="67"/>
    <x v="439"/>
    <x v="0"/>
    <n v="205"/>
  </r>
  <r>
    <s v="WAHV"/>
    <x v="11"/>
    <s v="Zuid-Holland"/>
    <x v="2"/>
    <x v="312"/>
    <x v="1"/>
    <n v="205"/>
  </r>
  <r>
    <s v="WAHV"/>
    <x v="11"/>
    <s v="Zuid-Holland"/>
    <x v="4"/>
    <x v="400"/>
    <x v="0"/>
    <n v="205"/>
  </r>
  <r>
    <s v="WAHV"/>
    <x v="10"/>
    <s v="Gelderland"/>
    <x v="23"/>
    <x v="393"/>
    <x v="0"/>
    <n v="205"/>
  </r>
  <r>
    <s v="WAHV"/>
    <x v="1"/>
    <s v="Gelderland"/>
    <x v="82"/>
    <x v="376"/>
    <x v="0"/>
    <n v="205"/>
  </r>
  <r>
    <s v="WAHV"/>
    <x v="1"/>
    <s v="Gelderland"/>
    <x v="65"/>
    <x v="446"/>
    <x v="0"/>
    <n v="205"/>
  </r>
  <r>
    <s v="WAHV"/>
    <x v="1"/>
    <s v="Zuid-Holland"/>
    <x v="123"/>
    <x v="447"/>
    <x v="0"/>
    <n v="205"/>
  </r>
  <r>
    <s v="WAHV"/>
    <x v="5"/>
    <s v="Gelderland"/>
    <x v="23"/>
    <x v="393"/>
    <x v="0"/>
    <n v="205"/>
  </r>
  <r>
    <s v="WAHV"/>
    <x v="2"/>
    <s v="Overijssel"/>
    <x v="80"/>
    <x v="220"/>
    <x v="1"/>
    <n v="205"/>
  </r>
  <r>
    <s v="WAHV"/>
    <x v="7"/>
    <s v="Limburg"/>
    <x v="96"/>
    <x v="344"/>
    <x v="0"/>
    <n v="204"/>
  </r>
  <r>
    <s v="WAHV"/>
    <x v="7"/>
    <s v="Zuid-Holland"/>
    <x v="5"/>
    <x v="240"/>
    <x v="0"/>
    <n v="204"/>
  </r>
  <r>
    <s v="WAHV"/>
    <x v="7"/>
    <s v="Zuid-Holland"/>
    <x v="22"/>
    <x v="386"/>
    <x v="0"/>
    <n v="204"/>
  </r>
  <r>
    <s v="WAHV"/>
    <x v="8"/>
    <s v="Zuid-Holland"/>
    <x v="90"/>
    <x v="423"/>
    <x v="0"/>
    <n v="204"/>
  </r>
  <r>
    <s v="WAHV"/>
    <x v="9"/>
    <s v="Overijssel"/>
    <x v="113"/>
    <x v="331"/>
    <x v="0"/>
    <n v="204"/>
  </r>
  <r>
    <s v="WAHV"/>
    <x v="11"/>
    <s v="Limburg"/>
    <x v="130"/>
    <x v="458"/>
    <x v="0"/>
    <n v="204"/>
  </r>
  <r>
    <s v="WAHV"/>
    <x v="1"/>
    <s v="Utrecht"/>
    <x v="87"/>
    <x v="468"/>
    <x v="0"/>
    <n v="204"/>
  </r>
  <r>
    <s v="WAHV"/>
    <x v="0"/>
    <s v="Gelderland"/>
    <x v="82"/>
    <x v="396"/>
    <x v="0"/>
    <n v="204"/>
  </r>
  <r>
    <s v="WAHV"/>
    <x v="5"/>
    <s v="Noord-Holland"/>
    <x v="78"/>
    <x v="314"/>
    <x v="0"/>
    <n v="204"/>
  </r>
  <r>
    <s v="WAHV"/>
    <x v="7"/>
    <s v="Groningen"/>
    <x v="72"/>
    <x v="323"/>
    <x v="0"/>
    <n v="203"/>
  </r>
  <r>
    <s v="WAHV"/>
    <x v="8"/>
    <s v="Gelderland"/>
    <x v="65"/>
    <x v="329"/>
    <x v="0"/>
    <n v="203"/>
  </r>
  <r>
    <s v="WAHV"/>
    <x v="8"/>
    <s v="Zuid-Holland"/>
    <x v="100"/>
    <x v="298"/>
    <x v="0"/>
    <n v="203"/>
  </r>
  <r>
    <s v="WAHV"/>
    <x v="9"/>
    <s v="Zuid-Holland"/>
    <x v="4"/>
    <x v="400"/>
    <x v="0"/>
    <n v="203"/>
  </r>
  <r>
    <s v="WAHV"/>
    <x v="11"/>
    <s v="Groningen"/>
    <x v="72"/>
    <x v="323"/>
    <x v="0"/>
    <n v="203"/>
  </r>
  <r>
    <s v="WAHV"/>
    <x v="11"/>
    <s v="Utrecht"/>
    <x v="127"/>
    <x v="432"/>
    <x v="0"/>
    <n v="203"/>
  </r>
  <r>
    <s v="WAHV"/>
    <x v="0"/>
    <s v="Noord-Holland"/>
    <x v="62"/>
    <x v="444"/>
    <x v="0"/>
    <n v="203"/>
  </r>
  <r>
    <s v="WAHV"/>
    <x v="2"/>
    <s v="Noord-Holland"/>
    <x v="59"/>
    <x v="205"/>
    <x v="0"/>
    <n v="203"/>
  </r>
  <r>
    <s v="WAHV"/>
    <x v="7"/>
    <s v="Gelderland"/>
    <x v="0"/>
    <x v="469"/>
    <x v="0"/>
    <n v="202"/>
  </r>
  <r>
    <s v="WAHV"/>
    <x v="8"/>
    <s v="Utrecht"/>
    <x v="40"/>
    <x v="421"/>
    <x v="0"/>
    <n v="202"/>
  </r>
  <r>
    <s v="WAHV"/>
    <x v="9"/>
    <s v="Zuid-Holland"/>
    <x v="5"/>
    <x v="442"/>
    <x v="1"/>
    <n v="202"/>
  </r>
  <r>
    <s v="WAHV"/>
    <x v="10"/>
    <s v="Zuid-Holland"/>
    <x v="90"/>
    <x v="423"/>
    <x v="0"/>
    <n v="202"/>
  </r>
  <r>
    <s v="WAHV"/>
    <x v="4"/>
    <s v="Flevoland"/>
    <x v="10"/>
    <x v="470"/>
    <x v="0"/>
    <n v="202"/>
  </r>
  <r>
    <s v="WAHV"/>
    <x v="1"/>
    <s v="Noord-Holland"/>
    <x v="67"/>
    <x v="457"/>
    <x v="0"/>
    <n v="202"/>
  </r>
  <r>
    <s v="WAHV"/>
    <x v="1"/>
    <s v="Noord-Holland"/>
    <x v="67"/>
    <x v="124"/>
    <x v="1"/>
    <n v="202"/>
  </r>
  <r>
    <s v="WAHV"/>
    <x v="1"/>
    <s v="Zuid-Holland"/>
    <x v="73"/>
    <x v="429"/>
    <x v="1"/>
    <n v="202"/>
  </r>
  <r>
    <s v="WAHV"/>
    <x v="5"/>
    <s v="Zuid-Holland"/>
    <x v="43"/>
    <x v="313"/>
    <x v="0"/>
    <n v="202"/>
  </r>
  <r>
    <s v="WAHV"/>
    <x v="6"/>
    <s v="Zuid-Holland"/>
    <x v="2"/>
    <x v="441"/>
    <x v="0"/>
    <n v="202"/>
  </r>
  <r>
    <s v="WAHV"/>
    <x v="6"/>
    <s v="Zuid-Holland"/>
    <x v="5"/>
    <x v="408"/>
    <x v="0"/>
    <n v="202"/>
  </r>
  <r>
    <s v="WAHV"/>
    <x v="7"/>
    <s v="Overijssel"/>
    <x v="54"/>
    <x v="322"/>
    <x v="0"/>
    <n v="201"/>
  </r>
  <r>
    <s v="WAHV"/>
    <x v="8"/>
    <s v="Noord-Brabant"/>
    <x v="26"/>
    <x v="412"/>
    <x v="0"/>
    <n v="201"/>
  </r>
  <r>
    <s v="WAHV"/>
    <x v="9"/>
    <s v="Zuid-Holland"/>
    <x v="73"/>
    <x v="429"/>
    <x v="1"/>
    <n v="201"/>
  </r>
  <r>
    <s v="WAHV"/>
    <x v="11"/>
    <s v="Noord-Holland"/>
    <x v="78"/>
    <x v="471"/>
    <x v="0"/>
    <n v="201"/>
  </r>
  <r>
    <s v="WAHV"/>
    <x v="4"/>
    <s v="Zeeland"/>
    <x v="125"/>
    <x v="472"/>
    <x v="0"/>
    <n v="201"/>
  </r>
  <r>
    <s v="WAHV"/>
    <x v="4"/>
    <s v="Zuid-Holland"/>
    <x v="90"/>
    <x v="417"/>
    <x v="0"/>
    <n v="201"/>
  </r>
  <r>
    <s v="WAHV"/>
    <x v="5"/>
    <s v="Zuid-Holland"/>
    <x v="90"/>
    <x v="423"/>
    <x v="0"/>
    <n v="201"/>
  </r>
  <r>
    <s v="WAHV"/>
    <x v="2"/>
    <s v="Gelderland"/>
    <x v="110"/>
    <x v="305"/>
    <x v="0"/>
    <n v="201"/>
  </r>
  <r>
    <s v="WAHV"/>
    <x v="2"/>
    <s v="Noord-Brabant"/>
    <x v="124"/>
    <x v="389"/>
    <x v="0"/>
    <n v="201"/>
  </r>
  <r>
    <s v="WAHV"/>
    <x v="6"/>
    <s v="Noord-Brabant"/>
    <x v="79"/>
    <x v="473"/>
    <x v="0"/>
    <n v="201"/>
  </r>
  <r>
    <s v="WAHV"/>
    <x v="7"/>
    <s v="Zuid-Holland"/>
    <x v="5"/>
    <x v="324"/>
    <x v="0"/>
    <n v="200"/>
  </r>
  <r>
    <s v="WAHV"/>
    <x v="10"/>
    <s v="Zuid-Holland"/>
    <x v="100"/>
    <x v="379"/>
    <x v="0"/>
    <n v="200"/>
  </r>
  <r>
    <s v="WAHV"/>
    <x v="4"/>
    <s v="Zuid-Holland"/>
    <x v="2"/>
    <x v="474"/>
    <x v="0"/>
    <n v="200"/>
  </r>
  <r>
    <s v="WAHV"/>
    <x v="0"/>
    <s v="Zuid-Holland"/>
    <x v="17"/>
    <x v="382"/>
    <x v="0"/>
    <n v="200"/>
  </r>
  <r>
    <s v="WAHV"/>
    <x v="3"/>
    <s v="Zuid-Holland"/>
    <x v="2"/>
    <x v="441"/>
    <x v="0"/>
    <n v="200"/>
  </r>
  <r>
    <s v="WAHV"/>
    <x v="5"/>
    <s v="Overijssel"/>
    <x v="54"/>
    <x v="322"/>
    <x v="0"/>
    <n v="200"/>
  </r>
  <r>
    <s v="WAHV"/>
    <x v="2"/>
    <s v="Limburg"/>
    <x v="119"/>
    <x v="365"/>
    <x v="0"/>
    <n v="200"/>
  </r>
  <r>
    <s v="WAHV"/>
    <x v="10"/>
    <s v="Utrecht"/>
    <x v="39"/>
    <x v="241"/>
    <x v="1"/>
    <n v="199"/>
  </r>
  <r>
    <s v="WAHV"/>
    <x v="1"/>
    <s v="Limburg"/>
    <x v="128"/>
    <x v="449"/>
    <x v="0"/>
    <n v="199"/>
  </r>
  <r>
    <s v="WAHV"/>
    <x v="1"/>
    <s v="Zuid-Holland"/>
    <x v="4"/>
    <x v="400"/>
    <x v="0"/>
    <n v="199"/>
  </r>
  <r>
    <s v="WAHV"/>
    <x v="0"/>
    <s v="Gelderland"/>
    <x v="82"/>
    <x v="427"/>
    <x v="0"/>
    <n v="199"/>
  </r>
  <r>
    <s v="WAHV"/>
    <x v="0"/>
    <s v="Gelderland"/>
    <x v="65"/>
    <x v="446"/>
    <x v="0"/>
    <n v="199"/>
  </r>
  <r>
    <s v="WAHV"/>
    <x v="0"/>
    <s v="Zuid-Holland"/>
    <x v="49"/>
    <x v="328"/>
    <x v="0"/>
    <n v="199"/>
  </r>
  <r>
    <s v="WAHV"/>
    <x v="3"/>
    <s v="Limburg"/>
    <x v="96"/>
    <x v="344"/>
    <x v="0"/>
    <n v="199"/>
  </r>
  <r>
    <s v="WAHV"/>
    <x v="2"/>
    <s v="Noord-Brabant"/>
    <x v="92"/>
    <x v="346"/>
    <x v="1"/>
    <n v="199"/>
  </r>
  <r>
    <s v="WAHV"/>
    <x v="6"/>
    <s v="Noord-Brabant"/>
    <x v="3"/>
    <x v="398"/>
    <x v="0"/>
    <n v="199"/>
  </r>
  <r>
    <s v="WAHV"/>
    <x v="7"/>
    <s v="Noord-Brabant"/>
    <x v="92"/>
    <x v="346"/>
    <x v="1"/>
    <n v="198"/>
  </r>
  <r>
    <s v="WAHV"/>
    <x v="8"/>
    <s v="Zuid-Holland"/>
    <x v="100"/>
    <x v="379"/>
    <x v="0"/>
    <n v="198"/>
  </r>
  <r>
    <s v="WAHV"/>
    <x v="8"/>
    <s v="Zuid-Holland"/>
    <x v="22"/>
    <x v="374"/>
    <x v="0"/>
    <n v="198"/>
  </r>
  <r>
    <s v="WAHV"/>
    <x v="11"/>
    <s v="Overijssel"/>
    <x v="80"/>
    <x v="430"/>
    <x v="0"/>
    <n v="198"/>
  </r>
  <r>
    <s v="WAHV"/>
    <x v="11"/>
    <s v="Utrecht"/>
    <x v="87"/>
    <x v="468"/>
    <x v="0"/>
    <n v="198"/>
  </r>
  <r>
    <s v="WAHV"/>
    <x v="4"/>
    <s v="Flevoland"/>
    <x v="97"/>
    <x v="475"/>
    <x v="0"/>
    <n v="198"/>
  </r>
  <r>
    <s v="WAHV"/>
    <x v="4"/>
    <s v="Noord-Brabant"/>
    <x v="94"/>
    <x v="445"/>
    <x v="0"/>
    <n v="198"/>
  </r>
  <r>
    <s v="WAHV"/>
    <x v="4"/>
    <s v="Zuid-Holland"/>
    <x v="2"/>
    <x v="476"/>
    <x v="0"/>
    <n v="198"/>
  </r>
  <r>
    <s v="WAHV"/>
    <x v="1"/>
    <s v="Utrecht"/>
    <x v="61"/>
    <x v="356"/>
    <x v="0"/>
    <n v="198"/>
  </r>
  <r>
    <s v="WAHV"/>
    <x v="3"/>
    <s v="Gelderland"/>
    <x v="82"/>
    <x v="406"/>
    <x v="0"/>
    <n v="198"/>
  </r>
  <r>
    <s v="WAHV"/>
    <x v="3"/>
    <s v="Utrecht"/>
    <x v="127"/>
    <x v="432"/>
    <x v="0"/>
    <n v="198"/>
  </r>
  <r>
    <s v="WAHV"/>
    <x v="5"/>
    <s v="Overijssel"/>
    <x v="80"/>
    <x v="220"/>
    <x v="1"/>
    <n v="198"/>
  </r>
  <r>
    <s v="WAHV"/>
    <x v="5"/>
    <s v="Zuid-Holland"/>
    <x v="2"/>
    <x v="441"/>
    <x v="0"/>
    <n v="198"/>
  </r>
  <r>
    <s v="WAHV"/>
    <x v="2"/>
    <s v="Zuid-Holland"/>
    <x v="17"/>
    <x v="382"/>
    <x v="0"/>
    <n v="198"/>
  </r>
  <r>
    <s v="WAHV"/>
    <x v="6"/>
    <s v="Overijssel"/>
    <x v="80"/>
    <x v="340"/>
    <x v="1"/>
    <n v="198"/>
  </r>
  <r>
    <s v="WAHV"/>
    <x v="7"/>
    <s v="Gelderland"/>
    <x v="82"/>
    <x v="406"/>
    <x v="0"/>
    <n v="197"/>
  </r>
  <r>
    <s v="WAHV"/>
    <x v="7"/>
    <s v="Noord-Brabant"/>
    <x v="92"/>
    <x v="462"/>
    <x v="1"/>
    <n v="197"/>
  </r>
  <r>
    <s v="WAHV"/>
    <x v="8"/>
    <s v="Zuid-Holland"/>
    <x v="17"/>
    <x v="382"/>
    <x v="0"/>
    <n v="197"/>
  </r>
  <r>
    <s v="WAHV"/>
    <x v="9"/>
    <s v="Noord-Holland"/>
    <x v="78"/>
    <x v="364"/>
    <x v="0"/>
    <n v="197"/>
  </r>
  <r>
    <s v="WAHV"/>
    <x v="11"/>
    <s v="Gelderland"/>
    <x v="65"/>
    <x v="394"/>
    <x v="0"/>
    <n v="197"/>
  </r>
  <r>
    <s v="WAHV"/>
    <x v="11"/>
    <s v="Gelderland"/>
    <x v="65"/>
    <x v="420"/>
    <x v="0"/>
    <n v="197"/>
  </r>
  <r>
    <s v="WAHV"/>
    <x v="11"/>
    <s v="Noord-Holland"/>
    <x v="78"/>
    <x v="364"/>
    <x v="0"/>
    <n v="197"/>
  </r>
  <r>
    <s v="WAHV"/>
    <x v="11"/>
    <s v="Utrecht"/>
    <x v="87"/>
    <x v="434"/>
    <x v="0"/>
    <n v="197"/>
  </r>
  <r>
    <s v="WAHV"/>
    <x v="4"/>
    <s v="Gelderland"/>
    <x v="82"/>
    <x v="465"/>
    <x v="0"/>
    <n v="197"/>
  </r>
  <r>
    <s v="WAHV"/>
    <x v="1"/>
    <s v="Limburg"/>
    <x v="119"/>
    <x v="365"/>
    <x v="0"/>
    <n v="197"/>
  </r>
  <r>
    <s v="WAHV"/>
    <x v="0"/>
    <s v="Noord-Brabant"/>
    <x v="79"/>
    <x v="418"/>
    <x v="0"/>
    <n v="197"/>
  </r>
  <r>
    <s v="WAHV"/>
    <x v="3"/>
    <s v="Gelderland"/>
    <x v="82"/>
    <x v="465"/>
    <x v="0"/>
    <n v="197"/>
  </r>
  <r>
    <s v="WAHV"/>
    <x v="3"/>
    <s v="Limburg"/>
    <x v="56"/>
    <x v="416"/>
    <x v="0"/>
    <n v="197"/>
  </r>
  <r>
    <s v="WAHV"/>
    <x v="5"/>
    <s v="Zuid-Holland"/>
    <x v="122"/>
    <x v="387"/>
    <x v="0"/>
    <n v="197"/>
  </r>
  <r>
    <s v="WAHV"/>
    <x v="2"/>
    <s v="Groningen"/>
    <x v="72"/>
    <x v="323"/>
    <x v="0"/>
    <n v="197"/>
  </r>
  <r>
    <s v="WAHV"/>
    <x v="2"/>
    <s v="Limburg"/>
    <x v="131"/>
    <x v="477"/>
    <x v="0"/>
    <n v="197"/>
  </r>
  <r>
    <s v="WAHV"/>
    <x v="2"/>
    <s v="Zuid-Holland"/>
    <x v="49"/>
    <x v="411"/>
    <x v="0"/>
    <n v="197"/>
  </r>
  <r>
    <s v="WAHV"/>
    <x v="6"/>
    <s v="Noord-Holland"/>
    <x v="112"/>
    <x v="327"/>
    <x v="0"/>
    <n v="197"/>
  </r>
  <r>
    <s v="WAHV"/>
    <x v="7"/>
    <s v="Friesland"/>
    <x v="104"/>
    <x v="349"/>
    <x v="0"/>
    <n v="196"/>
  </r>
  <r>
    <s v="WAHV"/>
    <x v="9"/>
    <s v="Gelderland"/>
    <x v="82"/>
    <x v="376"/>
    <x v="0"/>
    <n v="196"/>
  </r>
  <r>
    <s v="WAHV"/>
    <x v="9"/>
    <s v="Noord-Brabant"/>
    <x v="92"/>
    <x v="462"/>
    <x v="1"/>
    <n v="196"/>
  </r>
  <r>
    <s v="WAHV"/>
    <x v="11"/>
    <s v="Overijssel"/>
    <x v="54"/>
    <x v="380"/>
    <x v="0"/>
    <n v="196"/>
  </r>
  <r>
    <s v="WAHV"/>
    <x v="10"/>
    <s v="Zuid-Holland"/>
    <x v="22"/>
    <x v="374"/>
    <x v="0"/>
    <n v="196"/>
  </r>
  <r>
    <s v="WAHV"/>
    <x v="0"/>
    <s v="Overijssel"/>
    <x v="80"/>
    <x v="355"/>
    <x v="1"/>
    <n v="196"/>
  </r>
  <r>
    <s v="WAHV"/>
    <x v="5"/>
    <s v="Gelderland"/>
    <x v="82"/>
    <x v="361"/>
    <x v="0"/>
    <n v="196"/>
  </r>
  <r>
    <s v="WAHV"/>
    <x v="2"/>
    <s v="Overijssel"/>
    <x v="54"/>
    <x v="373"/>
    <x v="0"/>
    <n v="196"/>
  </r>
  <r>
    <s v="WAHV"/>
    <x v="6"/>
    <s v="Gelderland"/>
    <x v="34"/>
    <x v="342"/>
    <x v="0"/>
    <n v="196"/>
  </r>
  <r>
    <s v="WAHV"/>
    <x v="9"/>
    <s v="Zuid-Holland"/>
    <x v="123"/>
    <x v="455"/>
    <x v="0"/>
    <n v="195"/>
  </r>
  <r>
    <s v="WAHV"/>
    <x v="11"/>
    <s v="Noord-Holland"/>
    <x v="126"/>
    <x v="410"/>
    <x v="0"/>
    <n v="195"/>
  </r>
  <r>
    <s v="WAHV"/>
    <x v="11"/>
    <s v="Zuid-Holland"/>
    <x v="43"/>
    <x v="467"/>
    <x v="0"/>
    <n v="195"/>
  </r>
  <r>
    <s v="WAHV"/>
    <x v="11"/>
    <s v="Zuid-Holland"/>
    <x v="31"/>
    <x v="405"/>
    <x v="0"/>
    <n v="195"/>
  </r>
  <r>
    <s v="WAHV"/>
    <x v="10"/>
    <s v="Zuid-Holland"/>
    <x v="49"/>
    <x v="328"/>
    <x v="0"/>
    <n v="195"/>
  </r>
  <r>
    <s v="WAHV"/>
    <x v="1"/>
    <s v="Noord-Holland"/>
    <x v="78"/>
    <x v="471"/>
    <x v="0"/>
    <n v="195"/>
  </r>
  <r>
    <s v="WAHV"/>
    <x v="1"/>
    <s v="Zeeland"/>
    <x v="21"/>
    <x v="26"/>
    <x v="0"/>
    <n v="195"/>
  </r>
  <r>
    <s v="WAHV"/>
    <x v="1"/>
    <s v="Zuid-Holland"/>
    <x v="90"/>
    <x v="440"/>
    <x v="0"/>
    <n v="195"/>
  </r>
  <r>
    <s v="WAHV"/>
    <x v="0"/>
    <s v="Gelderland"/>
    <x v="65"/>
    <x v="329"/>
    <x v="0"/>
    <n v="195"/>
  </r>
  <r>
    <s v="WAHV"/>
    <x v="0"/>
    <s v="Utrecht"/>
    <x v="39"/>
    <x v="241"/>
    <x v="1"/>
    <n v="195"/>
  </r>
  <r>
    <s v="WAHV"/>
    <x v="3"/>
    <s v="Gelderland"/>
    <x v="65"/>
    <x v="383"/>
    <x v="0"/>
    <n v="195"/>
  </r>
  <r>
    <s v="WAHV"/>
    <x v="5"/>
    <s v="Overijssel"/>
    <x v="84"/>
    <x v="153"/>
    <x v="1"/>
    <n v="195"/>
  </r>
  <r>
    <s v="WAHV"/>
    <x v="10"/>
    <s v="Utrecht"/>
    <x v="87"/>
    <x v="448"/>
    <x v="0"/>
    <n v="194"/>
  </r>
  <r>
    <s v="WAHV"/>
    <x v="4"/>
    <s v="Overijssel"/>
    <x v="113"/>
    <x v="422"/>
    <x v="0"/>
    <n v="194"/>
  </r>
  <r>
    <s v="WAHV"/>
    <x v="3"/>
    <s v="Limburg"/>
    <x v="128"/>
    <x v="449"/>
    <x v="0"/>
    <n v="194"/>
  </r>
  <r>
    <s v="WAHV"/>
    <x v="3"/>
    <s v="Noord-Holland"/>
    <x v="67"/>
    <x v="439"/>
    <x v="0"/>
    <n v="194"/>
  </r>
  <r>
    <s v="WAHV"/>
    <x v="2"/>
    <s v="Noord-Holland"/>
    <x v="67"/>
    <x v="124"/>
    <x v="1"/>
    <n v="194"/>
  </r>
  <r>
    <s v="WAHV"/>
    <x v="2"/>
    <s v="Zuid-Holland"/>
    <x v="100"/>
    <x v="379"/>
    <x v="0"/>
    <n v="194"/>
  </r>
  <r>
    <s v="WAHV"/>
    <x v="2"/>
    <s v="Zuid-Holland"/>
    <x v="5"/>
    <x v="385"/>
    <x v="0"/>
    <n v="194"/>
  </r>
  <r>
    <s v="WAHV"/>
    <x v="6"/>
    <s v="Limburg"/>
    <x v="56"/>
    <x v="416"/>
    <x v="0"/>
    <n v="194"/>
  </r>
  <r>
    <s v="WAHV"/>
    <x v="7"/>
    <s v="Noord-Holland"/>
    <x v="126"/>
    <x v="410"/>
    <x v="0"/>
    <n v="193"/>
  </r>
  <r>
    <s v="WAHV"/>
    <x v="11"/>
    <s v="Flevoland"/>
    <x v="97"/>
    <x v="475"/>
    <x v="0"/>
    <n v="193"/>
  </r>
  <r>
    <s v="WAHV"/>
    <x v="10"/>
    <s v="Noord-Holland"/>
    <x v="62"/>
    <x v="444"/>
    <x v="0"/>
    <n v="193"/>
  </r>
  <r>
    <s v="WAHV"/>
    <x v="10"/>
    <s v="Noord-Holland"/>
    <x v="67"/>
    <x v="439"/>
    <x v="0"/>
    <n v="193"/>
  </r>
  <r>
    <s v="WAHV"/>
    <x v="1"/>
    <s v="Zuid-Holland"/>
    <x v="47"/>
    <x v="338"/>
    <x v="0"/>
    <n v="193"/>
  </r>
  <r>
    <s v="WAHV"/>
    <x v="6"/>
    <s v="Zuid-Holland"/>
    <x v="4"/>
    <x v="351"/>
    <x v="0"/>
    <n v="193"/>
  </r>
  <r>
    <s v="WAHV"/>
    <x v="6"/>
    <s v="Zuid-Holland"/>
    <x v="4"/>
    <x v="478"/>
    <x v="0"/>
    <n v="193"/>
  </r>
  <r>
    <s v="WAHV"/>
    <x v="9"/>
    <s v="Gelderland"/>
    <x v="65"/>
    <x v="446"/>
    <x v="0"/>
    <n v="192"/>
  </r>
  <r>
    <s v="WAHV"/>
    <x v="9"/>
    <s v="Limburg"/>
    <x v="128"/>
    <x v="449"/>
    <x v="0"/>
    <n v="192"/>
  </r>
  <r>
    <s v="WAHV"/>
    <x v="0"/>
    <s v="Gelderland"/>
    <x v="82"/>
    <x v="465"/>
    <x v="0"/>
    <n v="192"/>
  </r>
  <r>
    <s v="WAHV"/>
    <x v="3"/>
    <s v="Gelderland"/>
    <x v="82"/>
    <x v="376"/>
    <x v="0"/>
    <n v="192"/>
  </r>
  <r>
    <s v="WAHV"/>
    <x v="2"/>
    <s v="Zeeland"/>
    <x v="121"/>
    <x v="370"/>
    <x v="0"/>
    <n v="192"/>
  </r>
  <r>
    <s v="WAHV"/>
    <x v="6"/>
    <s v="Gelderland"/>
    <x v="65"/>
    <x v="329"/>
    <x v="0"/>
    <n v="192"/>
  </r>
  <r>
    <s v="WAHV"/>
    <x v="9"/>
    <s v="Limburg"/>
    <x v="96"/>
    <x v="395"/>
    <x v="0"/>
    <n v="191"/>
  </r>
  <r>
    <s v="WAHV"/>
    <x v="9"/>
    <s v="Overijssel"/>
    <x v="113"/>
    <x v="422"/>
    <x v="0"/>
    <n v="191"/>
  </r>
  <r>
    <s v="WAHV"/>
    <x v="11"/>
    <s v="Noord-Holland"/>
    <x v="62"/>
    <x v="444"/>
    <x v="0"/>
    <n v="191"/>
  </r>
  <r>
    <s v="WAHV"/>
    <x v="10"/>
    <s v="Noord-Brabant"/>
    <x v="14"/>
    <x v="403"/>
    <x v="0"/>
    <n v="191"/>
  </r>
  <r>
    <s v="WAHV"/>
    <x v="1"/>
    <s v="Noord-Holland"/>
    <x v="46"/>
    <x v="310"/>
    <x v="1"/>
    <n v="191"/>
  </r>
  <r>
    <s v="WAHV"/>
    <x v="0"/>
    <s v="Utrecht"/>
    <x v="127"/>
    <x v="432"/>
    <x v="0"/>
    <n v="191"/>
  </r>
  <r>
    <s v="WAHV"/>
    <x v="3"/>
    <s v="Gelderland"/>
    <x v="65"/>
    <x v="394"/>
    <x v="0"/>
    <n v="191"/>
  </r>
  <r>
    <s v="WAHV"/>
    <x v="3"/>
    <s v="Zuid-Holland"/>
    <x v="90"/>
    <x v="417"/>
    <x v="0"/>
    <n v="191"/>
  </r>
  <r>
    <s v="WAHV"/>
    <x v="5"/>
    <s v="Noord-Brabant"/>
    <x v="92"/>
    <x v="346"/>
    <x v="1"/>
    <n v="191"/>
  </r>
  <r>
    <s v="WAHV"/>
    <x v="2"/>
    <s v="Noord-Brabant"/>
    <x v="14"/>
    <x v="369"/>
    <x v="0"/>
    <n v="191"/>
  </r>
  <r>
    <s v="WAHV"/>
    <x v="6"/>
    <s v="Limburg"/>
    <x v="96"/>
    <x v="344"/>
    <x v="0"/>
    <n v="191"/>
  </r>
  <r>
    <s v="WAHV"/>
    <x v="6"/>
    <s v="Noord-Brabant"/>
    <x v="14"/>
    <x v="403"/>
    <x v="0"/>
    <n v="191"/>
  </r>
  <r>
    <s v="WAHV"/>
    <x v="6"/>
    <s v="Overijssel"/>
    <x v="54"/>
    <x v="380"/>
    <x v="0"/>
    <n v="191"/>
  </r>
  <r>
    <s v="WAHV"/>
    <x v="6"/>
    <s v="Utrecht"/>
    <x v="39"/>
    <x v="277"/>
    <x v="1"/>
    <n v="191"/>
  </r>
  <r>
    <s v="WAHV"/>
    <x v="7"/>
    <s v="Zuid-Holland"/>
    <x v="90"/>
    <x v="347"/>
    <x v="0"/>
    <n v="190"/>
  </r>
  <r>
    <s v="WAHV"/>
    <x v="8"/>
    <s v="Noord-Brabant"/>
    <x v="14"/>
    <x v="403"/>
    <x v="0"/>
    <n v="190"/>
  </r>
  <r>
    <s v="WAHV"/>
    <x v="8"/>
    <s v="Overijssel"/>
    <x v="54"/>
    <x v="373"/>
    <x v="0"/>
    <n v="190"/>
  </r>
  <r>
    <s v="WAHV"/>
    <x v="8"/>
    <s v="Zuid-Holland"/>
    <x v="4"/>
    <x v="400"/>
    <x v="0"/>
    <n v="190"/>
  </r>
  <r>
    <s v="WAHV"/>
    <x v="9"/>
    <s v="Limburg"/>
    <x v="42"/>
    <x v="359"/>
    <x v="0"/>
    <n v="190"/>
  </r>
  <r>
    <s v="WAHV"/>
    <x v="9"/>
    <s v="Noord-Brabant"/>
    <x v="132"/>
    <x v="479"/>
    <x v="0"/>
    <n v="190"/>
  </r>
  <r>
    <s v="WAHV"/>
    <x v="11"/>
    <s v="Flevoland"/>
    <x v="10"/>
    <x v="450"/>
    <x v="0"/>
    <n v="190"/>
  </r>
  <r>
    <s v="WAHV"/>
    <x v="10"/>
    <s v="Utrecht"/>
    <x v="129"/>
    <x v="454"/>
    <x v="0"/>
    <n v="190"/>
  </r>
  <r>
    <s v="WAHV"/>
    <x v="4"/>
    <s v="Gelderland"/>
    <x v="82"/>
    <x v="406"/>
    <x v="0"/>
    <n v="190"/>
  </r>
  <r>
    <s v="WAHV"/>
    <x v="0"/>
    <s v="Noord-Holland"/>
    <x v="126"/>
    <x v="410"/>
    <x v="0"/>
    <n v="190"/>
  </r>
  <r>
    <s v="WAHV"/>
    <x v="0"/>
    <s v="Utrecht"/>
    <x v="61"/>
    <x v="356"/>
    <x v="0"/>
    <n v="190"/>
  </r>
  <r>
    <s v="WAHV"/>
    <x v="6"/>
    <s v="Overijssel"/>
    <x v="80"/>
    <x v="220"/>
    <x v="1"/>
    <n v="190"/>
  </r>
  <r>
    <s v="WAHV"/>
    <x v="7"/>
    <s v="Noord-Brabant"/>
    <x v="94"/>
    <x v="375"/>
    <x v="0"/>
    <n v="189"/>
  </r>
  <r>
    <s v="WAHV"/>
    <x v="8"/>
    <s v="Limburg"/>
    <x v="42"/>
    <x v="247"/>
    <x v="0"/>
    <n v="189"/>
  </r>
  <r>
    <s v="WAHV"/>
    <x v="9"/>
    <s v="Noord-Holland"/>
    <x v="67"/>
    <x v="439"/>
    <x v="0"/>
    <n v="189"/>
  </r>
  <r>
    <s v="WAHV"/>
    <x v="9"/>
    <s v="Noord-Holland"/>
    <x v="78"/>
    <x v="480"/>
    <x v="0"/>
    <n v="189"/>
  </r>
  <r>
    <s v="WAHV"/>
    <x v="11"/>
    <s v="Zuid-Holland"/>
    <x v="90"/>
    <x v="481"/>
    <x v="0"/>
    <n v="189"/>
  </r>
  <r>
    <s v="WAHV"/>
    <x v="10"/>
    <s v="Overijssel"/>
    <x v="54"/>
    <x v="380"/>
    <x v="0"/>
    <n v="189"/>
  </r>
  <r>
    <s v="WAHV"/>
    <x v="1"/>
    <s v="Zuid-Holland"/>
    <x v="49"/>
    <x v="451"/>
    <x v="0"/>
    <n v="189"/>
  </r>
  <r>
    <s v="WAHV"/>
    <x v="0"/>
    <s v="Zuid-Holland"/>
    <x v="43"/>
    <x v="371"/>
    <x v="0"/>
    <n v="189"/>
  </r>
  <r>
    <s v="WAHV"/>
    <x v="3"/>
    <s v="Noord-Holland"/>
    <x v="112"/>
    <x v="443"/>
    <x v="0"/>
    <n v="189"/>
  </r>
  <r>
    <s v="WAHV"/>
    <x v="2"/>
    <s v="Noord-Holland"/>
    <x v="8"/>
    <x v="414"/>
    <x v="0"/>
    <n v="189"/>
  </r>
  <r>
    <s v="WAHV"/>
    <x v="6"/>
    <s v="Zuid-Holland"/>
    <x v="49"/>
    <x v="328"/>
    <x v="0"/>
    <n v="189"/>
  </r>
  <r>
    <s v="WAHV"/>
    <x v="7"/>
    <s v="Limburg"/>
    <x v="128"/>
    <x v="449"/>
    <x v="0"/>
    <n v="188"/>
  </r>
  <r>
    <s v="WAHV"/>
    <x v="7"/>
    <s v="Zuid-Holland"/>
    <x v="49"/>
    <x v="411"/>
    <x v="0"/>
    <n v="188"/>
  </r>
  <r>
    <s v="WAHV"/>
    <x v="8"/>
    <s v="Groningen"/>
    <x v="72"/>
    <x v="323"/>
    <x v="0"/>
    <n v="188"/>
  </r>
  <r>
    <s v="WAHV"/>
    <x v="8"/>
    <s v="Zuid-Holland"/>
    <x v="90"/>
    <x v="417"/>
    <x v="0"/>
    <n v="188"/>
  </r>
  <r>
    <s v="WAHV"/>
    <x v="8"/>
    <s v="Zuid-Holland"/>
    <x v="73"/>
    <x v="429"/>
    <x v="1"/>
    <n v="188"/>
  </r>
  <r>
    <s v="WAHV"/>
    <x v="9"/>
    <s v="Gelderland"/>
    <x v="110"/>
    <x v="482"/>
    <x v="0"/>
    <n v="188"/>
  </r>
  <r>
    <s v="WAHV"/>
    <x v="9"/>
    <s v="Noord-Holland"/>
    <x v="78"/>
    <x v="471"/>
    <x v="0"/>
    <n v="188"/>
  </r>
  <r>
    <s v="WAHV"/>
    <x v="11"/>
    <s v="Limburg"/>
    <x v="119"/>
    <x v="365"/>
    <x v="0"/>
    <n v="188"/>
  </r>
  <r>
    <s v="WAHV"/>
    <x v="10"/>
    <s v="Gelderland"/>
    <x v="65"/>
    <x v="394"/>
    <x v="0"/>
    <n v="188"/>
  </r>
  <r>
    <s v="WAHV"/>
    <x v="10"/>
    <s v="Groningen"/>
    <x v="11"/>
    <x v="260"/>
    <x v="1"/>
    <n v="188"/>
  </r>
  <r>
    <s v="WAHV"/>
    <x v="10"/>
    <s v="Noord-Brabant"/>
    <x v="111"/>
    <x v="392"/>
    <x v="0"/>
    <n v="188"/>
  </r>
  <r>
    <s v="WAHV"/>
    <x v="10"/>
    <s v="Noord-Holland"/>
    <x v="112"/>
    <x v="443"/>
    <x v="0"/>
    <n v="188"/>
  </r>
  <r>
    <s v="WAHV"/>
    <x v="10"/>
    <s v="Zuid-Holland"/>
    <x v="2"/>
    <x v="441"/>
    <x v="0"/>
    <n v="188"/>
  </r>
  <r>
    <s v="WAHV"/>
    <x v="4"/>
    <s v="Utrecht"/>
    <x v="87"/>
    <x v="483"/>
    <x v="0"/>
    <n v="188"/>
  </r>
  <r>
    <s v="WAHV"/>
    <x v="1"/>
    <s v="Overijssel"/>
    <x v="80"/>
    <x v="355"/>
    <x v="1"/>
    <n v="188"/>
  </r>
  <r>
    <s v="WAHV"/>
    <x v="1"/>
    <s v="Zuid-Holland"/>
    <x v="2"/>
    <x v="476"/>
    <x v="0"/>
    <n v="188"/>
  </r>
  <r>
    <s v="WAHV"/>
    <x v="0"/>
    <s v="Limburg"/>
    <x v="56"/>
    <x v="416"/>
    <x v="0"/>
    <n v="188"/>
  </r>
  <r>
    <s v="WAHV"/>
    <x v="5"/>
    <s v="Zuid-Holland"/>
    <x v="5"/>
    <x v="240"/>
    <x v="0"/>
    <n v="188"/>
  </r>
  <r>
    <s v="WAHV"/>
    <x v="2"/>
    <s v="Zuid-Holland"/>
    <x v="123"/>
    <x v="388"/>
    <x v="0"/>
    <n v="188"/>
  </r>
  <r>
    <s v="WAHV"/>
    <x v="6"/>
    <s v="Flevoland"/>
    <x v="10"/>
    <x v="450"/>
    <x v="0"/>
    <n v="188"/>
  </r>
  <r>
    <s v="WAHV"/>
    <x v="6"/>
    <s v="Utrecht"/>
    <x v="39"/>
    <x v="397"/>
    <x v="1"/>
    <n v="188"/>
  </r>
  <r>
    <s v="WAHV"/>
    <x v="7"/>
    <s v="Zuid-Holland"/>
    <x v="100"/>
    <x v="379"/>
    <x v="0"/>
    <n v="187"/>
  </r>
  <r>
    <s v="WAHV"/>
    <x v="8"/>
    <s v="Zuid-Holland"/>
    <x v="5"/>
    <x v="425"/>
    <x v="0"/>
    <n v="187"/>
  </r>
  <r>
    <s v="WAHV"/>
    <x v="9"/>
    <s v="Gelderland"/>
    <x v="82"/>
    <x v="465"/>
    <x v="0"/>
    <n v="187"/>
  </r>
  <r>
    <s v="WAHV"/>
    <x v="9"/>
    <s v="Noord-Brabant"/>
    <x v="94"/>
    <x v="484"/>
    <x v="0"/>
    <n v="187"/>
  </r>
  <r>
    <s v="WAHV"/>
    <x v="9"/>
    <s v="Zuid-Holland"/>
    <x v="123"/>
    <x v="388"/>
    <x v="0"/>
    <n v="187"/>
  </r>
  <r>
    <s v="WAHV"/>
    <x v="11"/>
    <s v="Zuid-Holland"/>
    <x v="73"/>
    <x v="429"/>
    <x v="1"/>
    <n v="187"/>
  </r>
  <r>
    <s v="WAHV"/>
    <x v="10"/>
    <s v="Overijssel"/>
    <x v="113"/>
    <x v="422"/>
    <x v="0"/>
    <n v="187"/>
  </r>
  <r>
    <s v="WAHV"/>
    <x v="10"/>
    <s v="Zuid-Holland"/>
    <x v="43"/>
    <x v="467"/>
    <x v="0"/>
    <n v="187"/>
  </r>
  <r>
    <s v="WAHV"/>
    <x v="0"/>
    <s v="Limburg"/>
    <x v="130"/>
    <x v="458"/>
    <x v="0"/>
    <n v="187"/>
  </r>
  <r>
    <s v="WAHV"/>
    <x v="5"/>
    <s v="Gelderland"/>
    <x v="82"/>
    <x v="427"/>
    <x v="0"/>
    <n v="187"/>
  </r>
  <r>
    <s v="WAHV"/>
    <x v="5"/>
    <s v="Limburg"/>
    <x v="96"/>
    <x v="395"/>
    <x v="0"/>
    <n v="187"/>
  </r>
  <r>
    <s v="WAHV"/>
    <x v="5"/>
    <s v="Noord-Brabant"/>
    <x v="79"/>
    <x v="418"/>
    <x v="0"/>
    <n v="187"/>
  </r>
  <r>
    <s v="WAHV"/>
    <x v="5"/>
    <s v="Noord-Holland"/>
    <x v="78"/>
    <x v="364"/>
    <x v="0"/>
    <n v="187"/>
  </r>
  <r>
    <s v="WAHV"/>
    <x v="6"/>
    <s v="Gelderland"/>
    <x v="82"/>
    <x v="427"/>
    <x v="0"/>
    <n v="187"/>
  </r>
  <r>
    <s v="WAHV"/>
    <x v="6"/>
    <s v="Zuid-Holland"/>
    <x v="73"/>
    <x v="429"/>
    <x v="1"/>
    <n v="187"/>
  </r>
  <r>
    <s v="WAHV"/>
    <x v="7"/>
    <s v="Gelderland"/>
    <x v="82"/>
    <x v="361"/>
    <x v="0"/>
    <n v="186"/>
  </r>
  <r>
    <s v="WAHV"/>
    <x v="7"/>
    <s v="Limburg"/>
    <x v="133"/>
    <x v="485"/>
    <x v="0"/>
    <n v="186"/>
  </r>
  <r>
    <s v="WAHV"/>
    <x v="9"/>
    <s v="Zuid-Holland"/>
    <x v="95"/>
    <x v="362"/>
    <x v="0"/>
    <n v="186"/>
  </r>
  <r>
    <s v="WAHV"/>
    <x v="11"/>
    <s v="Noord-Brabant"/>
    <x v="79"/>
    <x v="418"/>
    <x v="0"/>
    <n v="186"/>
  </r>
  <r>
    <s v="WAHV"/>
    <x v="10"/>
    <s v="Noord-Holland"/>
    <x v="62"/>
    <x v="306"/>
    <x v="1"/>
    <n v="186"/>
  </r>
  <r>
    <s v="WAHV"/>
    <x v="10"/>
    <s v="Zeeland"/>
    <x v="121"/>
    <x v="370"/>
    <x v="0"/>
    <n v="186"/>
  </r>
  <r>
    <s v="WAHV"/>
    <x v="10"/>
    <s v="Zuid-Holland"/>
    <x v="90"/>
    <x v="417"/>
    <x v="0"/>
    <n v="186"/>
  </r>
  <r>
    <s v="WAHV"/>
    <x v="1"/>
    <s v="Noord-Brabant"/>
    <x v="3"/>
    <x v="398"/>
    <x v="0"/>
    <n v="186"/>
  </r>
  <r>
    <s v="WAHV"/>
    <x v="3"/>
    <s v="Noord-Holland"/>
    <x v="67"/>
    <x v="433"/>
    <x v="0"/>
    <n v="186"/>
  </r>
  <r>
    <s v="WAHV"/>
    <x v="3"/>
    <s v="Utrecht"/>
    <x v="87"/>
    <x v="448"/>
    <x v="0"/>
    <n v="186"/>
  </r>
  <r>
    <s v="WAHV"/>
    <x v="3"/>
    <s v="Utrecht"/>
    <x v="6"/>
    <x v="96"/>
    <x v="1"/>
    <n v="186"/>
  </r>
  <r>
    <s v="WAHV"/>
    <x v="5"/>
    <s v="Zuid-Holland"/>
    <x v="5"/>
    <x v="408"/>
    <x v="0"/>
    <n v="186"/>
  </r>
  <r>
    <s v="WAHV"/>
    <x v="2"/>
    <s v="Noord-Holland"/>
    <x v="46"/>
    <x v="459"/>
    <x v="1"/>
    <n v="186"/>
  </r>
  <r>
    <s v="WAHV"/>
    <x v="6"/>
    <s v="Noord-Holland"/>
    <x v="67"/>
    <x v="118"/>
    <x v="0"/>
    <n v="186"/>
  </r>
  <r>
    <s v="WAHV"/>
    <x v="9"/>
    <s v="Noord-Brabant"/>
    <x v="94"/>
    <x v="445"/>
    <x v="0"/>
    <n v="185"/>
  </r>
  <r>
    <s v="WAHV"/>
    <x v="10"/>
    <s v="Noord-Holland"/>
    <x v="67"/>
    <x v="457"/>
    <x v="0"/>
    <n v="185"/>
  </r>
  <r>
    <s v="WAHV"/>
    <x v="10"/>
    <s v="Utrecht"/>
    <x v="87"/>
    <x v="401"/>
    <x v="0"/>
    <n v="185"/>
  </r>
  <r>
    <s v="WAHV"/>
    <x v="1"/>
    <s v="Noord-Holland"/>
    <x v="8"/>
    <x v="414"/>
    <x v="0"/>
    <n v="185"/>
  </r>
  <r>
    <s v="WAHV"/>
    <x v="1"/>
    <s v="Zuid-Holland"/>
    <x v="2"/>
    <x v="474"/>
    <x v="0"/>
    <n v="185"/>
  </r>
  <r>
    <s v="WAHV"/>
    <x v="0"/>
    <s v="Zuid-Holland"/>
    <x v="5"/>
    <x v="284"/>
    <x v="0"/>
    <n v="185"/>
  </r>
  <r>
    <s v="WAHV"/>
    <x v="3"/>
    <s v="Noord-Holland"/>
    <x v="78"/>
    <x v="364"/>
    <x v="0"/>
    <n v="185"/>
  </r>
  <r>
    <s v="WAHV"/>
    <x v="5"/>
    <s v="Gelderland"/>
    <x v="82"/>
    <x v="406"/>
    <x v="0"/>
    <n v="185"/>
  </r>
  <r>
    <s v="WAHV"/>
    <x v="2"/>
    <s v="Gelderland"/>
    <x v="82"/>
    <x v="396"/>
    <x v="0"/>
    <n v="185"/>
  </r>
  <r>
    <s v="WAHV"/>
    <x v="2"/>
    <s v="Overijssel"/>
    <x v="54"/>
    <x v="322"/>
    <x v="0"/>
    <n v="185"/>
  </r>
  <r>
    <s v="WAHV"/>
    <x v="8"/>
    <s v="Noord-Brabant"/>
    <x v="92"/>
    <x v="196"/>
    <x v="1"/>
    <n v="184"/>
  </r>
  <r>
    <s v="WAHV"/>
    <x v="9"/>
    <s v="Flevoland"/>
    <x v="97"/>
    <x v="475"/>
    <x v="0"/>
    <n v="184"/>
  </r>
  <r>
    <s v="WAHV"/>
    <x v="9"/>
    <s v="Gelderland"/>
    <x v="65"/>
    <x v="437"/>
    <x v="0"/>
    <n v="184"/>
  </r>
  <r>
    <s v="WAHV"/>
    <x v="9"/>
    <s v="Noord-Brabant"/>
    <x v="26"/>
    <x v="412"/>
    <x v="0"/>
    <n v="184"/>
  </r>
  <r>
    <s v="WAHV"/>
    <x v="9"/>
    <s v="Noord-Holland"/>
    <x v="78"/>
    <x v="486"/>
    <x v="0"/>
    <n v="184"/>
  </r>
  <r>
    <s v="WAHV"/>
    <x v="11"/>
    <s v="Noord-Holland"/>
    <x v="78"/>
    <x v="480"/>
    <x v="0"/>
    <n v="184"/>
  </r>
  <r>
    <s v="WAHV"/>
    <x v="11"/>
    <s v="Overijssel"/>
    <x v="86"/>
    <x v="360"/>
    <x v="0"/>
    <n v="184"/>
  </r>
  <r>
    <s v="WAHV"/>
    <x v="11"/>
    <s v="Utrecht"/>
    <x v="39"/>
    <x v="366"/>
    <x v="1"/>
    <n v="184"/>
  </r>
  <r>
    <s v="WAHV"/>
    <x v="11"/>
    <s v="Zuid-Holland"/>
    <x v="5"/>
    <x v="425"/>
    <x v="1"/>
    <n v="184"/>
  </r>
  <r>
    <s v="WAHV"/>
    <x v="10"/>
    <s v="Zuid-Holland"/>
    <x v="73"/>
    <x v="461"/>
    <x v="1"/>
    <n v="184"/>
  </r>
  <r>
    <s v="WAHV"/>
    <x v="4"/>
    <s v="Noord-Brabant"/>
    <x v="3"/>
    <x v="487"/>
    <x v="0"/>
    <n v="184"/>
  </r>
  <r>
    <s v="WAHV"/>
    <x v="4"/>
    <s v="Zuid-Holland"/>
    <x v="17"/>
    <x v="431"/>
    <x v="0"/>
    <n v="184"/>
  </r>
  <r>
    <s v="WAHV"/>
    <x v="1"/>
    <s v="Flevoland"/>
    <x v="97"/>
    <x v="475"/>
    <x v="0"/>
    <n v="184"/>
  </r>
  <r>
    <s v="WAHV"/>
    <x v="0"/>
    <s v="Zuid-Holland"/>
    <x v="2"/>
    <x v="476"/>
    <x v="0"/>
    <n v="184"/>
  </r>
  <r>
    <s v="WAHV"/>
    <x v="0"/>
    <s v="Zuid-Holland"/>
    <x v="31"/>
    <x v="405"/>
    <x v="0"/>
    <n v="184"/>
  </r>
  <r>
    <s v="WAHV"/>
    <x v="3"/>
    <s v="Gelderland"/>
    <x v="82"/>
    <x v="427"/>
    <x v="0"/>
    <n v="184"/>
  </r>
  <r>
    <s v="WAHV"/>
    <x v="5"/>
    <s v="Noord-Brabant"/>
    <x v="85"/>
    <x v="246"/>
    <x v="0"/>
    <n v="184"/>
  </r>
  <r>
    <s v="WAHV"/>
    <x v="5"/>
    <s v="Overijssel"/>
    <x v="113"/>
    <x v="422"/>
    <x v="0"/>
    <n v="184"/>
  </r>
  <r>
    <s v="WAHV"/>
    <x v="5"/>
    <s v="Zuid-Holland"/>
    <x v="105"/>
    <x v="456"/>
    <x v="0"/>
    <n v="184"/>
  </r>
  <r>
    <s v="WAHV"/>
    <x v="5"/>
    <s v="Zuid-Holland"/>
    <x v="5"/>
    <x v="100"/>
    <x v="0"/>
    <n v="184"/>
  </r>
  <r>
    <s v="WAHV"/>
    <x v="2"/>
    <s v="Gelderland"/>
    <x v="82"/>
    <x v="376"/>
    <x v="0"/>
    <n v="184"/>
  </r>
  <r>
    <s v="WAHV"/>
    <x v="2"/>
    <s v="Noord-Brabant"/>
    <x v="26"/>
    <x v="412"/>
    <x v="0"/>
    <n v="184"/>
  </r>
  <r>
    <s v="WAHV"/>
    <x v="7"/>
    <s v="Zeeland"/>
    <x v="121"/>
    <x v="370"/>
    <x v="0"/>
    <n v="183"/>
  </r>
  <r>
    <s v="WAHV"/>
    <x v="8"/>
    <s v="Zeeland"/>
    <x v="121"/>
    <x v="370"/>
    <x v="0"/>
    <n v="183"/>
  </r>
  <r>
    <s v="WAHV"/>
    <x v="8"/>
    <s v="Zuid-Holland"/>
    <x v="4"/>
    <x v="351"/>
    <x v="0"/>
    <n v="183"/>
  </r>
  <r>
    <s v="WAHV"/>
    <x v="9"/>
    <s v="Gelderland"/>
    <x v="65"/>
    <x v="394"/>
    <x v="0"/>
    <n v="183"/>
  </r>
  <r>
    <s v="WAHV"/>
    <x v="11"/>
    <s v="Noord-Holland"/>
    <x v="62"/>
    <x v="438"/>
    <x v="1"/>
    <n v="183"/>
  </r>
  <r>
    <s v="WAHV"/>
    <x v="11"/>
    <s v="Noord-Holland"/>
    <x v="67"/>
    <x v="319"/>
    <x v="0"/>
    <n v="183"/>
  </r>
  <r>
    <s v="WAHV"/>
    <x v="11"/>
    <s v="Noord-Holland"/>
    <x v="46"/>
    <x v="415"/>
    <x v="0"/>
    <n v="183"/>
  </r>
  <r>
    <s v="WAHV"/>
    <x v="10"/>
    <s v="Gelderland"/>
    <x v="82"/>
    <x v="465"/>
    <x v="0"/>
    <n v="183"/>
  </r>
  <r>
    <s v="WAHV"/>
    <x v="10"/>
    <s v="Gelderland"/>
    <x v="65"/>
    <x v="446"/>
    <x v="0"/>
    <n v="183"/>
  </r>
  <r>
    <s v="WAHV"/>
    <x v="10"/>
    <s v="Noord-Holland"/>
    <x v="8"/>
    <x v="414"/>
    <x v="0"/>
    <n v="183"/>
  </r>
  <r>
    <s v="WAHV"/>
    <x v="4"/>
    <s v="Noord-Brabant"/>
    <x v="26"/>
    <x v="488"/>
    <x v="0"/>
    <n v="183"/>
  </r>
  <r>
    <s v="WAHV"/>
    <x v="4"/>
    <s v="Noord-Brabant"/>
    <x v="92"/>
    <x v="462"/>
    <x v="0"/>
    <n v="183"/>
  </r>
  <r>
    <s v="WAHV"/>
    <x v="4"/>
    <s v="Noord-Holland"/>
    <x v="62"/>
    <x v="166"/>
    <x v="1"/>
    <n v="183"/>
  </r>
  <r>
    <s v="WAHV"/>
    <x v="0"/>
    <s v="Noord-Holland"/>
    <x v="118"/>
    <x v="424"/>
    <x v="0"/>
    <n v="183"/>
  </r>
  <r>
    <s v="WAHV"/>
    <x v="3"/>
    <s v="Zuid-Holland"/>
    <x v="43"/>
    <x v="288"/>
    <x v="0"/>
    <n v="183"/>
  </r>
  <r>
    <s v="WAHV"/>
    <x v="5"/>
    <s v="Zuid-Holland"/>
    <x v="49"/>
    <x v="411"/>
    <x v="0"/>
    <n v="183"/>
  </r>
  <r>
    <s v="WAHV"/>
    <x v="6"/>
    <s v="Zuid-Holland"/>
    <x v="2"/>
    <x v="402"/>
    <x v="1"/>
    <n v="183"/>
  </r>
  <r>
    <s v="WAHV"/>
    <x v="6"/>
    <s v="Zuid-Holland"/>
    <x v="123"/>
    <x v="388"/>
    <x v="0"/>
    <n v="183"/>
  </r>
  <r>
    <s v="WAHV"/>
    <x v="7"/>
    <s v="Zuid-Holland"/>
    <x v="2"/>
    <x v="441"/>
    <x v="0"/>
    <n v="182"/>
  </r>
  <r>
    <s v="WAHV"/>
    <x v="8"/>
    <s v="Groningen"/>
    <x v="11"/>
    <x v="91"/>
    <x v="0"/>
    <n v="182"/>
  </r>
  <r>
    <s v="WAHV"/>
    <x v="8"/>
    <s v="Zuid-Holland"/>
    <x v="5"/>
    <x v="442"/>
    <x v="1"/>
    <n v="182"/>
  </r>
  <r>
    <s v="WAHV"/>
    <x v="9"/>
    <s v="Zuid-Holland"/>
    <x v="4"/>
    <x v="351"/>
    <x v="0"/>
    <n v="182"/>
  </r>
  <r>
    <s v="WAHV"/>
    <x v="11"/>
    <s v="Zuid-Holland"/>
    <x v="5"/>
    <x v="442"/>
    <x v="1"/>
    <n v="182"/>
  </r>
  <r>
    <s v="WAHV"/>
    <x v="4"/>
    <s v="Utrecht"/>
    <x v="87"/>
    <x v="489"/>
    <x v="0"/>
    <n v="182"/>
  </r>
  <r>
    <s v="WAHV"/>
    <x v="1"/>
    <s v="Zuid-Holland"/>
    <x v="100"/>
    <x v="490"/>
    <x v="0"/>
    <n v="182"/>
  </r>
  <r>
    <s v="WAHV"/>
    <x v="0"/>
    <s v="Noord-Brabant"/>
    <x v="132"/>
    <x v="479"/>
    <x v="0"/>
    <n v="182"/>
  </r>
  <r>
    <s v="WAHV"/>
    <x v="5"/>
    <s v="Limburg"/>
    <x v="96"/>
    <x v="344"/>
    <x v="0"/>
    <n v="182"/>
  </r>
  <r>
    <s v="WAHV"/>
    <x v="8"/>
    <s v="Noord-Brabant"/>
    <x v="92"/>
    <x v="462"/>
    <x v="1"/>
    <n v="181"/>
  </r>
  <r>
    <s v="WAHV"/>
    <x v="9"/>
    <s v="Noord-Brabant"/>
    <x v="94"/>
    <x v="464"/>
    <x v="0"/>
    <n v="181"/>
  </r>
  <r>
    <s v="WAHV"/>
    <x v="9"/>
    <s v="Noord-Holland"/>
    <x v="59"/>
    <x v="205"/>
    <x v="0"/>
    <n v="181"/>
  </r>
  <r>
    <s v="WAHV"/>
    <x v="9"/>
    <s v="Zuid-Holland"/>
    <x v="123"/>
    <x v="447"/>
    <x v="1"/>
    <n v="181"/>
  </r>
  <r>
    <s v="WAHV"/>
    <x v="11"/>
    <s v="Gelderland"/>
    <x v="82"/>
    <x v="465"/>
    <x v="0"/>
    <n v="181"/>
  </r>
  <r>
    <s v="WAHV"/>
    <x v="11"/>
    <s v="Noord-Brabant"/>
    <x v="94"/>
    <x v="452"/>
    <x v="0"/>
    <n v="181"/>
  </r>
  <r>
    <s v="WAHV"/>
    <x v="1"/>
    <s v="Noord-Holland"/>
    <x v="62"/>
    <x v="438"/>
    <x v="0"/>
    <n v="181"/>
  </r>
  <r>
    <s v="WAHV"/>
    <x v="0"/>
    <s v="Noord-Holland"/>
    <x v="67"/>
    <x v="439"/>
    <x v="0"/>
    <n v="181"/>
  </r>
  <r>
    <s v="WAHV"/>
    <x v="5"/>
    <s v="Overijssel"/>
    <x v="80"/>
    <x v="355"/>
    <x v="0"/>
    <n v="181"/>
  </r>
  <r>
    <s v="WAHV"/>
    <x v="2"/>
    <s v="Gelderland"/>
    <x v="65"/>
    <x v="383"/>
    <x v="0"/>
    <n v="181"/>
  </r>
  <r>
    <s v="WAHV"/>
    <x v="8"/>
    <s v="Groningen"/>
    <x v="11"/>
    <x v="260"/>
    <x v="1"/>
    <n v="180"/>
  </r>
  <r>
    <s v="WAHV"/>
    <x v="11"/>
    <s v="Gelderland"/>
    <x v="82"/>
    <x v="406"/>
    <x v="0"/>
    <n v="180"/>
  </r>
  <r>
    <s v="WAHV"/>
    <x v="11"/>
    <s v="Noord-Brabant"/>
    <x v="14"/>
    <x v="403"/>
    <x v="0"/>
    <n v="180"/>
  </r>
  <r>
    <s v="WAHV"/>
    <x v="11"/>
    <s v="Zuid-Holland"/>
    <x v="2"/>
    <x v="402"/>
    <x v="1"/>
    <n v="180"/>
  </r>
  <r>
    <s v="WAHV"/>
    <x v="11"/>
    <s v="Zuid-Holland"/>
    <x v="95"/>
    <x v="362"/>
    <x v="0"/>
    <n v="180"/>
  </r>
  <r>
    <s v="WAHV"/>
    <x v="11"/>
    <s v="Zuid-Holland"/>
    <x v="100"/>
    <x v="490"/>
    <x v="0"/>
    <n v="180"/>
  </r>
  <r>
    <s v="WAHV"/>
    <x v="4"/>
    <s v="Noord-Brabant"/>
    <x v="92"/>
    <x v="346"/>
    <x v="1"/>
    <n v="180"/>
  </r>
  <r>
    <s v="WAHV"/>
    <x v="1"/>
    <s v="Gelderland"/>
    <x v="65"/>
    <x v="491"/>
    <x v="0"/>
    <n v="180"/>
  </r>
  <r>
    <s v="WAHV"/>
    <x v="1"/>
    <s v="Noord-Holland"/>
    <x v="112"/>
    <x v="443"/>
    <x v="0"/>
    <n v="180"/>
  </r>
  <r>
    <s v="WAHV"/>
    <x v="1"/>
    <s v="Utrecht"/>
    <x v="127"/>
    <x v="432"/>
    <x v="0"/>
    <n v="180"/>
  </r>
  <r>
    <s v="WAHV"/>
    <x v="1"/>
    <s v="Zuid-Holland"/>
    <x v="5"/>
    <x v="492"/>
    <x v="0"/>
    <n v="180"/>
  </r>
  <r>
    <s v="WAHV"/>
    <x v="3"/>
    <s v="Limburg"/>
    <x v="120"/>
    <x v="368"/>
    <x v="0"/>
    <n v="180"/>
  </r>
  <r>
    <s v="WAHV"/>
    <x v="3"/>
    <s v="Noord-Holland"/>
    <x v="62"/>
    <x v="438"/>
    <x v="0"/>
    <n v="180"/>
  </r>
  <r>
    <s v="WAHV"/>
    <x v="3"/>
    <s v="Overijssel"/>
    <x v="80"/>
    <x v="220"/>
    <x v="1"/>
    <n v="180"/>
  </r>
  <r>
    <s v="WAHV"/>
    <x v="2"/>
    <s v="Overijssel"/>
    <x v="80"/>
    <x v="355"/>
    <x v="0"/>
    <n v="180"/>
  </r>
  <r>
    <s v="WAHV"/>
    <x v="2"/>
    <s v="Zuid-Holland"/>
    <x v="2"/>
    <x v="441"/>
    <x v="1"/>
    <n v="180"/>
  </r>
  <r>
    <s v="WAHV"/>
    <x v="6"/>
    <s v="Zuid-Holland"/>
    <x v="5"/>
    <x v="492"/>
    <x v="0"/>
    <n v="180"/>
  </r>
  <r>
    <s v="WAHV"/>
    <x v="7"/>
    <s v="Gelderland"/>
    <x v="65"/>
    <x v="446"/>
    <x v="0"/>
    <n v="179"/>
  </r>
  <r>
    <s v="WAHV"/>
    <x v="7"/>
    <s v="Gelderland"/>
    <x v="65"/>
    <x v="329"/>
    <x v="0"/>
    <n v="179"/>
  </r>
  <r>
    <s v="WAHV"/>
    <x v="8"/>
    <s v="Zuid-Holland"/>
    <x v="31"/>
    <x v="405"/>
    <x v="0"/>
    <n v="179"/>
  </r>
  <r>
    <s v="WAHV"/>
    <x v="9"/>
    <s v="Noord-Brabant"/>
    <x v="92"/>
    <x v="462"/>
    <x v="0"/>
    <n v="179"/>
  </r>
  <r>
    <s v="WAHV"/>
    <x v="11"/>
    <s v="Noord-Brabant"/>
    <x v="92"/>
    <x v="346"/>
    <x v="1"/>
    <n v="179"/>
  </r>
  <r>
    <s v="WAHV"/>
    <x v="10"/>
    <s v="Noord-Holland"/>
    <x v="62"/>
    <x v="438"/>
    <x v="1"/>
    <n v="179"/>
  </r>
  <r>
    <s v="WAHV"/>
    <x v="10"/>
    <s v="Utrecht"/>
    <x v="87"/>
    <x v="468"/>
    <x v="0"/>
    <n v="179"/>
  </r>
  <r>
    <s v="WAHV"/>
    <x v="4"/>
    <s v="Zuid-Holland"/>
    <x v="2"/>
    <x v="381"/>
    <x v="0"/>
    <n v="179"/>
  </r>
  <r>
    <s v="WAHV"/>
    <x v="1"/>
    <s v="Gelderland"/>
    <x v="82"/>
    <x v="396"/>
    <x v="0"/>
    <n v="179"/>
  </r>
  <r>
    <s v="WAHV"/>
    <x v="1"/>
    <s v="Noord-Brabant"/>
    <x v="94"/>
    <x v="445"/>
    <x v="0"/>
    <n v="179"/>
  </r>
  <r>
    <s v="WAHV"/>
    <x v="1"/>
    <s v="Noord-Holland"/>
    <x v="118"/>
    <x v="424"/>
    <x v="0"/>
    <n v="179"/>
  </r>
  <r>
    <s v="WAHV"/>
    <x v="1"/>
    <s v="Zuid-Holland"/>
    <x v="2"/>
    <x v="441"/>
    <x v="0"/>
    <n v="179"/>
  </r>
  <r>
    <s v="WAHV"/>
    <x v="0"/>
    <s v="Noord-Holland"/>
    <x v="78"/>
    <x v="364"/>
    <x v="0"/>
    <n v="179"/>
  </r>
  <r>
    <s v="WAHV"/>
    <x v="0"/>
    <s v="Zuid-Holland"/>
    <x v="5"/>
    <x v="385"/>
    <x v="0"/>
    <n v="179"/>
  </r>
  <r>
    <s v="WAHV"/>
    <x v="3"/>
    <s v="Noord-Holland"/>
    <x v="46"/>
    <x v="310"/>
    <x v="1"/>
    <n v="179"/>
  </r>
  <r>
    <s v="WAHV"/>
    <x v="5"/>
    <s v="Noord-Holland"/>
    <x v="78"/>
    <x v="466"/>
    <x v="0"/>
    <n v="179"/>
  </r>
  <r>
    <s v="WAHV"/>
    <x v="6"/>
    <s v="Noord-Holland"/>
    <x v="46"/>
    <x v="310"/>
    <x v="1"/>
    <n v="179"/>
  </r>
  <r>
    <s v="WAHV"/>
    <x v="7"/>
    <s v="Limburg"/>
    <x v="56"/>
    <x v="416"/>
    <x v="0"/>
    <n v="178"/>
  </r>
  <r>
    <s v="WAHV"/>
    <x v="7"/>
    <s v="Limburg"/>
    <x v="119"/>
    <x v="365"/>
    <x v="0"/>
    <n v="178"/>
  </r>
  <r>
    <s v="WAHV"/>
    <x v="8"/>
    <s v="Limburg"/>
    <x v="119"/>
    <x v="365"/>
    <x v="0"/>
    <n v="178"/>
  </r>
  <r>
    <s v="WAHV"/>
    <x v="8"/>
    <s v="Noord-Holland"/>
    <x v="78"/>
    <x v="471"/>
    <x v="0"/>
    <n v="178"/>
  </r>
  <r>
    <s v="WAHV"/>
    <x v="8"/>
    <s v="Zuid-Holland"/>
    <x v="123"/>
    <x v="388"/>
    <x v="0"/>
    <n v="178"/>
  </r>
  <r>
    <s v="WAHV"/>
    <x v="9"/>
    <s v="Limburg"/>
    <x v="133"/>
    <x v="485"/>
    <x v="0"/>
    <n v="178"/>
  </r>
  <r>
    <s v="WAHV"/>
    <x v="9"/>
    <s v="Zuid-Holland"/>
    <x v="90"/>
    <x v="417"/>
    <x v="0"/>
    <n v="178"/>
  </r>
  <r>
    <s v="WAHV"/>
    <x v="9"/>
    <s v="Zuid-Holland"/>
    <x v="5"/>
    <x v="425"/>
    <x v="1"/>
    <n v="178"/>
  </r>
  <r>
    <s v="WAHV"/>
    <x v="11"/>
    <s v="Noord-Holland"/>
    <x v="112"/>
    <x v="443"/>
    <x v="0"/>
    <n v="178"/>
  </r>
  <r>
    <s v="WAHV"/>
    <x v="4"/>
    <s v="Limburg"/>
    <x v="56"/>
    <x v="416"/>
    <x v="0"/>
    <n v="178"/>
  </r>
  <r>
    <s v="WAHV"/>
    <x v="1"/>
    <s v="Utrecht"/>
    <x v="87"/>
    <x v="401"/>
    <x v="0"/>
    <n v="178"/>
  </r>
  <r>
    <s v="WAHV"/>
    <x v="1"/>
    <s v="Zuid-Holland"/>
    <x v="100"/>
    <x v="419"/>
    <x v="1"/>
    <n v="178"/>
  </r>
  <r>
    <s v="WAHV"/>
    <x v="0"/>
    <s v="Noord-Holland"/>
    <x v="62"/>
    <x v="493"/>
    <x v="1"/>
    <n v="178"/>
  </r>
  <r>
    <s v="WAHV"/>
    <x v="3"/>
    <s v="Noord-Holland"/>
    <x v="118"/>
    <x v="357"/>
    <x v="0"/>
    <n v="178"/>
  </r>
  <r>
    <s v="WAHV"/>
    <x v="3"/>
    <s v="Zuid-Holland"/>
    <x v="49"/>
    <x v="299"/>
    <x v="0"/>
    <n v="178"/>
  </r>
  <r>
    <s v="WAHV"/>
    <x v="5"/>
    <s v="Gelderland"/>
    <x v="65"/>
    <x v="420"/>
    <x v="0"/>
    <n v="178"/>
  </r>
  <r>
    <s v="WAHV"/>
    <x v="5"/>
    <s v="Zuid-Holland"/>
    <x v="2"/>
    <x v="381"/>
    <x v="0"/>
    <n v="178"/>
  </r>
  <r>
    <s v="WAHV"/>
    <x v="2"/>
    <s v="Utrecht"/>
    <x v="127"/>
    <x v="432"/>
    <x v="0"/>
    <n v="178"/>
  </r>
  <r>
    <s v="WAHV"/>
    <x v="7"/>
    <s v="Zuid-Holland"/>
    <x v="49"/>
    <x v="367"/>
    <x v="0"/>
    <n v="177"/>
  </r>
  <r>
    <s v="WAHV"/>
    <x v="7"/>
    <s v="Zuid-Holland"/>
    <x v="100"/>
    <x v="298"/>
    <x v="0"/>
    <n v="177"/>
  </r>
  <r>
    <s v="WAHV"/>
    <x v="9"/>
    <s v="Noord-Holland"/>
    <x v="46"/>
    <x v="415"/>
    <x v="0"/>
    <n v="177"/>
  </r>
  <r>
    <s v="WAHV"/>
    <x v="9"/>
    <s v="Zuid-Holland"/>
    <x v="43"/>
    <x v="371"/>
    <x v="0"/>
    <n v="177"/>
  </r>
  <r>
    <s v="WAHV"/>
    <x v="10"/>
    <s v="Noord-Brabant"/>
    <x v="94"/>
    <x v="452"/>
    <x v="0"/>
    <n v="177"/>
  </r>
  <r>
    <s v="WAHV"/>
    <x v="3"/>
    <s v="Noord-Brabant"/>
    <x v="28"/>
    <x v="494"/>
    <x v="0"/>
    <n v="177"/>
  </r>
  <r>
    <s v="WAHV"/>
    <x v="5"/>
    <s v="Overijssel"/>
    <x v="80"/>
    <x v="355"/>
    <x v="1"/>
    <n v="177"/>
  </r>
  <r>
    <s v="WAHV"/>
    <x v="2"/>
    <s v="Gelderland"/>
    <x v="65"/>
    <x v="336"/>
    <x v="0"/>
    <n v="177"/>
  </r>
  <r>
    <s v="WAHV"/>
    <x v="2"/>
    <s v="Gelderland"/>
    <x v="65"/>
    <x v="329"/>
    <x v="0"/>
    <n v="177"/>
  </r>
  <r>
    <s v="WAHV"/>
    <x v="6"/>
    <s v="Overijssel"/>
    <x v="86"/>
    <x v="360"/>
    <x v="0"/>
    <n v="177"/>
  </r>
  <r>
    <s v="WAHV"/>
    <x v="6"/>
    <s v="Zuid-Holland"/>
    <x v="48"/>
    <x v="495"/>
    <x v="0"/>
    <n v="177"/>
  </r>
  <r>
    <s v="WAHV"/>
    <x v="8"/>
    <s v="Zuid-Holland"/>
    <x v="122"/>
    <x v="387"/>
    <x v="0"/>
    <n v="176"/>
  </r>
  <r>
    <s v="WAHV"/>
    <x v="10"/>
    <s v="Flevoland"/>
    <x v="10"/>
    <x v="450"/>
    <x v="0"/>
    <n v="176"/>
  </r>
  <r>
    <s v="WAHV"/>
    <x v="4"/>
    <s v="Noord-Brabant"/>
    <x v="94"/>
    <x v="452"/>
    <x v="0"/>
    <n v="176"/>
  </r>
  <r>
    <s v="WAHV"/>
    <x v="1"/>
    <s v="Noord-Holland"/>
    <x v="134"/>
    <x v="496"/>
    <x v="0"/>
    <n v="176"/>
  </r>
  <r>
    <s v="WAHV"/>
    <x v="1"/>
    <s v="Zuid-Holland"/>
    <x v="22"/>
    <x v="374"/>
    <x v="0"/>
    <n v="176"/>
  </r>
  <r>
    <s v="WAHV"/>
    <x v="0"/>
    <s v="Noord-Brabant"/>
    <x v="3"/>
    <x v="409"/>
    <x v="1"/>
    <n v="176"/>
  </r>
  <r>
    <s v="WAHV"/>
    <x v="3"/>
    <s v="Gelderland"/>
    <x v="82"/>
    <x v="361"/>
    <x v="0"/>
    <n v="176"/>
  </r>
  <r>
    <s v="WAHV"/>
    <x v="5"/>
    <s v="Overijssel"/>
    <x v="80"/>
    <x v="430"/>
    <x v="0"/>
    <n v="176"/>
  </r>
  <r>
    <s v="WAHV"/>
    <x v="6"/>
    <s v="Flevoland"/>
    <x v="97"/>
    <x v="475"/>
    <x v="0"/>
    <n v="176"/>
  </r>
  <r>
    <s v="WAHV"/>
    <x v="6"/>
    <s v="Gelderland"/>
    <x v="82"/>
    <x v="396"/>
    <x v="0"/>
    <n v="176"/>
  </r>
  <r>
    <s v="WAHV"/>
    <x v="6"/>
    <s v="Noord-Holland"/>
    <x v="78"/>
    <x v="480"/>
    <x v="0"/>
    <n v="176"/>
  </r>
  <r>
    <s v="WAHV"/>
    <x v="8"/>
    <s v="Gelderland"/>
    <x v="82"/>
    <x v="406"/>
    <x v="0"/>
    <n v="175"/>
  </r>
  <r>
    <s v="WAHV"/>
    <x v="9"/>
    <s v="Noord-Holland"/>
    <x v="8"/>
    <x v="414"/>
    <x v="0"/>
    <n v="175"/>
  </r>
  <r>
    <s v="WAHV"/>
    <x v="10"/>
    <s v="Noord-Holland"/>
    <x v="67"/>
    <x v="497"/>
    <x v="0"/>
    <n v="175"/>
  </r>
  <r>
    <s v="WAHV"/>
    <x v="10"/>
    <s v="Zuid-Holland"/>
    <x v="43"/>
    <x v="354"/>
    <x v="0"/>
    <n v="175"/>
  </r>
  <r>
    <s v="WAHV"/>
    <x v="1"/>
    <s v="Noord-Brabant"/>
    <x v="14"/>
    <x v="237"/>
    <x v="0"/>
    <n v="175"/>
  </r>
  <r>
    <s v="WAHV"/>
    <x v="1"/>
    <s v="Utrecht"/>
    <x v="39"/>
    <x v="277"/>
    <x v="1"/>
    <n v="175"/>
  </r>
  <r>
    <s v="WAHV"/>
    <x v="0"/>
    <s v="Noord-Holland"/>
    <x v="67"/>
    <x v="319"/>
    <x v="0"/>
    <n v="175"/>
  </r>
  <r>
    <s v="WAHV"/>
    <x v="0"/>
    <s v="Noord-Holland"/>
    <x v="46"/>
    <x v="415"/>
    <x v="0"/>
    <n v="175"/>
  </r>
  <r>
    <s v="WAHV"/>
    <x v="0"/>
    <s v="Zuid-Holland"/>
    <x v="5"/>
    <x v="408"/>
    <x v="0"/>
    <n v="175"/>
  </r>
  <r>
    <s v="WAHV"/>
    <x v="3"/>
    <s v="Noord-Brabant"/>
    <x v="92"/>
    <x v="346"/>
    <x v="1"/>
    <n v="175"/>
  </r>
  <r>
    <s v="WAHV"/>
    <x v="3"/>
    <s v="Noord-Holland"/>
    <x v="78"/>
    <x v="471"/>
    <x v="0"/>
    <n v="175"/>
  </r>
  <r>
    <s v="WAHV"/>
    <x v="5"/>
    <s v="Utrecht"/>
    <x v="39"/>
    <x v="366"/>
    <x v="1"/>
    <n v="175"/>
  </r>
  <r>
    <s v="WAHV"/>
    <x v="5"/>
    <s v="Utrecht"/>
    <x v="129"/>
    <x v="454"/>
    <x v="0"/>
    <n v="175"/>
  </r>
  <r>
    <s v="WAHV"/>
    <x v="5"/>
    <s v="Zuid-Holland"/>
    <x v="5"/>
    <x v="425"/>
    <x v="0"/>
    <n v="175"/>
  </r>
  <r>
    <s v="WAHV"/>
    <x v="7"/>
    <s v="Noord-Brabant"/>
    <x v="3"/>
    <x v="341"/>
    <x v="0"/>
    <n v="174"/>
  </r>
  <r>
    <s v="WAHV"/>
    <x v="7"/>
    <s v="Utrecht"/>
    <x v="87"/>
    <x v="434"/>
    <x v="0"/>
    <n v="174"/>
  </r>
  <r>
    <s v="WAHV"/>
    <x v="7"/>
    <s v="Zuid-Holland"/>
    <x v="90"/>
    <x v="423"/>
    <x v="0"/>
    <n v="174"/>
  </r>
  <r>
    <s v="WAHV"/>
    <x v="7"/>
    <s v="Zuid-Holland"/>
    <x v="5"/>
    <x v="343"/>
    <x v="0"/>
    <n v="174"/>
  </r>
  <r>
    <s v="WAHV"/>
    <x v="8"/>
    <s v="Noord-Holland"/>
    <x v="62"/>
    <x v="498"/>
    <x v="1"/>
    <n v="174"/>
  </r>
  <r>
    <s v="WAHV"/>
    <x v="9"/>
    <s v="Noord-Holland"/>
    <x v="112"/>
    <x v="443"/>
    <x v="0"/>
    <n v="174"/>
  </r>
  <r>
    <s v="WAHV"/>
    <x v="9"/>
    <s v="Zuid-Holland"/>
    <x v="2"/>
    <x v="441"/>
    <x v="0"/>
    <n v="174"/>
  </r>
  <r>
    <s v="WAHV"/>
    <x v="9"/>
    <s v="Zuid-Holland"/>
    <x v="2"/>
    <x v="474"/>
    <x v="0"/>
    <n v="174"/>
  </r>
  <r>
    <s v="WAHV"/>
    <x v="4"/>
    <s v="Limburg"/>
    <x v="135"/>
    <x v="499"/>
    <x v="0"/>
    <n v="174"/>
  </r>
  <r>
    <s v="WAHV"/>
    <x v="4"/>
    <s v="Noord-Brabant"/>
    <x v="92"/>
    <x v="462"/>
    <x v="1"/>
    <n v="174"/>
  </r>
  <r>
    <s v="WAHV"/>
    <x v="4"/>
    <s v="Zuid-Holland"/>
    <x v="5"/>
    <x v="408"/>
    <x v="0"/>
    <n v="174"/>
  </r>
  <r>
    <s v="WAHV"/>
    <x v="1"/>
    <s v="Noord-Holland"/>
    <x v="67"/>
    <x v="439"/>
    <x v="0"/>
    <n v="174"/>
  </r>
  <r>
    <s v="WAHV"/>
    <x v="0"/>
    <s v="Zuid-Holland"/>
    <x v="123"/>
    <x v="447"/>
    <x v="1"/>
    <n v="174"/>
  </r>
  <r>
    <s v="WAHV"/>
    <x v="0"/>
    <s v="Zuid-Holland"/>
    <x v="123"/>
    <x v="455"/>
    <x v="0"/>
    <n v="174"/>
  </r>
  <r>
    <s v="WAHV"/>
    <x v="3"/>
    <s v="Noord-Holland"/>
    <x v="8"/>
    <x v="414"/>
    <x v="0"/>
    <n v="174"/>
  </r>
  <r>
    <s v="WAHV"/>
    <x v="3"/>
    <s v="Noord-Holland"/>
    <x v="78"/>
    <x v="314"/>
    <x v="0"/>
    <n v="174"/>
  </r>
  <r>
    <s v="WAHV"/>
    <x v="3"/>
    <s v="Overijssel"/>
    <x v="86"/>
    <x v="360"/>
    <x v="0"/>
    <n v="174"/>
  </r>
  <r>
    <s v="WAHV"/>
    <x v="3"/>
    <s v="Utrecht"/>
    <x v="87"/>
    <x v="468"/>
    <x v="0"/>
    <n v="174"/>
  </r>
  <r>
    <s v="WAHV"/>
    <x v="5"/>
    <s v="Noord-Brabant"/>
    <x v="26"/>
    <x v="295"/>
    <x v="0"/>
    <n v="174"/>
  </r>
  <r>
    <s v="WAHV"/>
    <x v="2"/>
    <s v="Zuid-Holland"/>
    <x v="5"/>
    <x v="343"/>
    <x v="0"/>
    <n v="174"/>
  </r>
  <r>
    <s v="WAHV"/>
    <x v="6"/>
    <s v="Flevoland"/>
    <x v="10"/>
    <x v="500"/>
    <x v="0"/>
    <n v="174"/>
  </r>
  <r>
    <s v="WAHV"/>
    <x v="7"/>
    <s v="Noord-Brabant"/>
    <x v="92"/>
    <x v="196"/>
    <x v="1"/>
    <n v="173"/>
  </r>
  <r>
    <s v="WAHV"/>
    <x v="7"/>
    <s v="Zuid-Holland"/>
    <x v="17"/>
    <x v="382"/>
    <x v="0"/>
    <n v="173"/>
  </r>
  <r>
    <s v="WAHV"/>
    <x v="11"/>
    <s v="Zuid-Holland"/>
    <x v="2"/>
    <x v="476"/>
    <x v="0"/>
    <n v="173"/>
  </r>
  <r>
    <s v="WAHV"/>
    <x v="10"/>
    <s v="Zuid-Holland"/>
    <x v="2"/>
    <x v="476"/>
    <x v="0"/>
    <n v="173"/>
  </r>
  <r>
    <s v="WAHV"/>
    <x v="0"/>
    <s v="Gelderland"/>
    <x v="65"/>
    <x v="420"/>
    <x v="0"/>
    <n v="173"/>
  </r>
  <r>
    <s v="WAHV"/>
    <x v="0"/>
    <s v="Limburg"/>
    <x v="120"/>
    <x v="368"/>
    <x v="0"/>
    <n v="173"/>
  </r>
  <r>
    <s v="WAHV"/>
    <x v="6"/>
    <s v="Gelderland"/>
    <x v="23"/>
    <x v="393"/>
    <x v="0"/>
    <n v="173"/>
  </r>
  <r>
    <s v="WAHV"/>
    <x v="6"/>
    <s v="Gelderland"/>
    <x v="65"/>
    <x v="257"/>
    <x v="0"/>
    <n v="173"/>
  </r>
  <r>
    <s v="WAHV"/>
    <x v="6"/>
    <s v="Noord-Brabant"/>
    <x v="94"/>
    <x v="452"/>
    <x v="0"/>
    <n v="173"/>
  </r>
  <r>
    <s v="WAHV"/>
    <x v="9"/>
    <s v="Zuid-Holland"/>
    <x v="2"/>
    <x v="476"/>
    <x v="0"/>
    <n v="172"/>
  </r>
  <r>
    <s v="WAHV"/>
    <x v="11"/>
    <s v="Zuid-Holland"/>
    <x v="5"/>
    <x v="492"/>
    <x v="0"/>
    <n v="172"/>
  </r>
  <r>
    <s v="WAHV"/>
    <x v="10"/>
    <s v="Noord-Holland"/>
    <x v="78"/>
    <x v="480"/>
    <x v="0"/>
    <n v="172"/>
  </r>
  <r>
    <s v="WAHV"/>
    <x v="0"/>
    <s v="Utrecht"/>
    <x v="87"/>
    <x v="501"/>
    <x v="0"/>
    <n v="172"/>
  </r>
  <r>
    <s v="WAHV"/>
    <x v="0"/>
    <s v="Zuid-Holland"/>
    <x v="49"/>
    <x v="451"/>
    <x v="0"/>
    <n v="172"/>
  </r>
  <r>
    <s v="WAHV"/>
    <x v="5"/>
    <s v="Zuid-Holland"/>
    <x v="4"/>
    <x v="221"/>
    <x v="0"/>
    <n v="172"/>
  </r>
  <r>
    <s v="WAHV"/>
    <x v="7"/>
    <s v="Utrecht"/>
    <x v="40"/>
    <x v="421"/>
    <x v="0"/>
    <n v="171"/>
  </r>
  <r>
    <s v="WAHV"/>
    <x v="8"/>
    <s v="Gelderland"/>
    <x v="82"/>
    <x v="465"/>
    <x v="0"/>
    <n v="171"/>
  </r>
  <r>
    <s v="WAHV"/>
    <x v="9"/>
    <s v="Noord-Holland"/>
    <x v="118"/>
    <x v="424"/>
    <x v="0"/>
    <n v="171"/>
  </r>
  <r>
    <s v="WAHV"/>
    <x v="10"/>
    <s v="Zuid-Holland"/>
    <x v="5"/>
    <x v="425"/>
    <x v="1"/>
    <n v="171"/>
  </r>
  <r>
    <s v="WAHV"/>
    <x v="1"/>
    <s v="Zuid-Holland"/>
    <x v="17"/>
    <x v="502"/>
    <x v="0"/>
    <n v="171"/>
  </r>
  <r>
    <s v="WAHV"/>
    <x v="0"/>
    <s v="Gelderland"/>
    <x v="65"/>
    <x v="230"/>
    <x v="0"/>
    <n v="171"/>
  </r>
  <r>
    <s v="WAHV"/>
    <x v="0"/>
    <s v="Gelderland"/>
    <x v="65"/>
    <x v="437"/>
    <x v="0"/>
    <n v="171"/>
  </r>
  <r>
    <s v="WAHV"/>
    <x v="3"/>
    <s v="Noord-Holland"/>
    <x v="67"/>
    <x v="457"/>
    <x v="0"/>
    <n v="171"/>
  </r>
  <r>
    <s v="WAHV"/>
    <x v="3"/>
    <s v="Zuid-Holland"/>
    <x v="17"/>
    <x v="431"/>
    <x v="0"/>
    <n v="171"/>
  </r>
  <r>
    <s v="WAHV"/>
    <x v="6"/>
    <s v="Limburg"/>
    <x v="119"/>
    <x v="365"/>
    <x v="0"/>
    <n v="171"/>
  </r>
  <r>
    <s v="WAHV"/>
    <x v="6"/>
    <s v="Noord-Brabant"/>
    <x v="94"/>
    <x v="503"/>
    <x v="0"/>
    <n v="171"/>
  </r>
  <r>
    <s v="WAHV"/>
    <x v="7"/>
    <s v="Overijssel"/>
    <x v="80"/>
    <x v="430"/>
    <x v="0"/>
    <n v="170"/>
  </r>
  <r>
    <s v="WAHV"/>
    <x v="7"/>
    <s v="Zuid-Holland"/>
    <x v="122"/>
    <x v="387"/>
    <x v="0"/>
    <n v="170"/>
  </r>
  <r>
    <s v="WAHV"/>
    <x v="8"/>
    <s v="Noord-Holland"/>
    <x v="59"/>
    <x v="205"/>
    <x v="0"/>
    <n v="170"/>
  </r>
  <r>
    <s v="WAHV"/>
    <x v="9"/>
    <s v="Noord-Brabant"/>
    <x v="94"/>
    <x v="452"/>
    <x v="0"/>
    <n v="170"/>
  </r>
  <r>
    <s v="WAHV"/>
    <x v="9"/>
    <s v="Utrecht"/>
    <x v="87"/>
    <x v="504"/>
    <x v="0"/>
    <n v="170"/>
  </r>
  <r>
    <s v="WAHV"/>
    <x v="9"/>
    <s v="Zuid-Holland"/>
    <x v="31"/>
    <x v="405"/>
    <x v="0"/>
    <n v="170"/>
  </r>
  <r>
    <s v="WAHV"/>
    <x v="11"/>
    <s v="Zuid-Holland"/>
    <x v="17"/>
    <x v="404"/>
    <x v="0"/>
    <n v="170"/>
  </r>
  <r>
    <s v="WAHV"/>
    <x v="1"/>
    <s v="Noord-Brabant"/>
    <x v="111"/>
    <x v="392"/>
    <x v="0"/>
    <n v="170"/>
  </r>
  <r>
    <s v="WAHV"/>
    <x v="1"/>
    <s v="Noord-Holland"/>
    <x v="62"/>
    <x v="444"/>
    <x v="0"/>
    <n v="170"/>
  </r>
  <r>
    <s v="WAHV"/>
    <x v="1"/>
    <s v="Zeeland"/>
    <x v="125"/>
    <x v="407"/>
    <x v="0"/>
    <n v="170"/>
  </r>
  <r>
    <s v="WAHV"/>
    <x v="0"/>
    <s v="Utrecht"/>
    <x v="39"/>
    <x v="277"/>
    <x v="1"/>
    <n v="170"/>
  </r>
  <r>
    <s v="WAHV"/>
    <x v="0"/>
    <s v="Utrecht"/>
    <x v="129"/>
    <x v="454"/>
    <x v="0"/>
    <n v="170"/>
  </r>
  <r>
    <s v="WAHV"/>
    <x v="5"/>
    <s v="Limburg"/>
    <x v="75"/>
    <x v="363"/>
    <x v="0"/>
    <n v="170"/>
  </r>
  <r>
    <s v="WAHV"/>
    <x v="5"/>
    <s v="Utrecht"/>
    <x v="87"/>
    <x v="434"/>
    <x v="0"/>
    <n v="170"/>
  </r>
  <r>
    <s v="WAHV"/>
    <x v="5"/>
    <s v="Zuid-Holland"/>
    <x v="12"/>
    <x v="353"/>
    <x v="0"/>
    <n v="170"/>
  </r>
  <r>
    <s v="WAHV"/>
    <x v="2"/>
    <s v="Gelderland"/>
    <x v="65"/>
    <x v="420"/>
    <x v="0"/>
    <n v="170"/>
  </r>
  <r>
    <s v="WAHV"/>
    <x v="6"/>
    <s v="Limburg"/>
    <x v="131"/>
    <x v="477"/>
    <x v="0"/>
    <n v="170"/>
  </r>
  <r>
    <s v="WAHV"/>
    <x v="6"/>
    <s v="Noord-Holland"/>
    <x v="62"/>
    <x v="309"/>
    <x v="0"/>
    <n v="170"/>
  </r>
  <r>
    <s v="WAHV"/>
    <x v="7"/>
    <s v="Gelderland"/>
    <x v="34"/>
    <x v="342"/>
    <x v="0"/>
    <n v="169"/>
  </r>
  <r>
    <s v="WAHV"/>
    <x v="11"/>
    <s v="Noord-Holland"/>
    <x v="118"/>
    <x v="424"/>
    <x v="0"/>
    <n v="169"/>
  </r>
  <r>
    <s v="WAHV"/>
    <x v="10"/>
    <s v="Zuid-Holland"/>
    <x v="100"/>
    <x v="419"/>
    <x v="1"/>
    <n v="169"/>
  </r>
  <r>
    <s v="WAHV"/>
    <x v="4"/>
    <s v="Gelderland"/>
    <x v="82"/>
    <x v="427"/>
    <x v="0"/>
    <n v="169"/>
  </r>
  <r>
    <s v="WAHV"/>
    <x v="0"/>
    <s v="Noord-Brabant"/>
    <x v="92"/>
    <x v="196"/>
    <x v="1"/>
    <n v="169"/>
  </r>
  <r>
    <s v="WAHV"/>
    <x v="2"/>
    <s v="Noord-Brabant"/>
    <x v="92"/>
    <x v="462"/>
    <x v="1"/>
    <n v="169"/>
  </r>
  <r>
    <s v="WAHV"/>
    <x v="2"/>
    <s v="Overijssel"/>
    <x v="80"/>
    <x v="355"/>
    <x v="1"/>
    <n v="169"/>
  </r>
  <r>
    <s v="WAHV"/>
    <x v="6"/>
    <s v="Noord-Holland"/>
    <x v="78"/>
    <x v="364"/>
    <x v="0"/>
    <n v="169"/>
  </r>
  <r>
    <s v="WAHV"/>
    <x v="6"/>
    <s v="Noord-Holland"/>
    <x v="59"/>
    <x v="205"/>
    <x v="0"/>
    <n v="169"/>
  </r>
  <r>
    <s v="WAHV"/>
    <x v="6"/>
    <s v="Overijssel"/>
    <x v="113"/>
    <x v="331"/>
    <x v="0"/>
    <n v="169"/>
  </r>
  <r>
    <s v="WAHV"/>
    <x v="7"/>
    <s v="Gelderland"/>
    <x v="110"/>
    <x v="482"/>
    <x v="0"/>
    <n v="168"/>
  </r>
  <r>
    <s v="WAHV"/>
    <x v="7"/>
    <s v="Zuid-Holland"/>
    <x v="2"/>
    <x v="474"/>
    <x v="0"/>
    <n v="168"/>
  </r>
  <r>
    <s v="WAHV"/>
    <x v="8"/>
    <s v="Limburg"/>
    <x v="133"/>
    <x v="485"/>
    <x v="0"/>
    <n v="168"/>
  </r>
  <r>
    <s v="WAHV"/>
    <x v="8"/>
    <s v="Zuid-Holland"/>
    <x v="2"/>
    <x v="441"/>
    <x v="0"/>
    <n v="168"/>
  </r>
  <r>
    <s v="WAHV"/>
    <x v="8"/>
    <s v="Zuid-Holland"/>
    <x v="100"/>
    <x v="419"/>
    <x v="1"/>
    <n v="168"/>
  </r>
  <r>
    <s v="WAHV"/>
    <x v="9"/>
    <s v="Zuid-Holland"/>
    <x v="2"/>
    <x v="441"/>
    <x v="1"/>
    <n v="168"/>
  </r>
  <r>
    <s v="WAHV"/>
    <x v="1"/>
    <s v="Flevoland"/>
    <x v="10"/>
    <x v="470"/>
    <x v="0"/>
    <n v="168"/>
  </r>
  <r>
    <s v="WAHV"/>
    <x v="0"/>
    <s v="Noord-Holland"/>
    <x v="67"/>
    <x v="457"/>
    <x v="0"/>
    <n v="168"/>
  </r>
  <r>
    <s v="WAHV"/>
    <x v="0"/>
    <s v="Zuid-Holland"/>
    <x v="2"/>
    <x v="441"/>
    <x v="1"/>
    <n v="168"/>
  </r>
  <r>
    <s v="WAHV"/>
    <x v="5"/>
    <s v="Gelderland"/>
    <x v="65"/>
    <x v="437"/>
    <x v="0"/>
    <n v="168"/>
  </r>
  <r>
    <s v="WAHV"/>
    <x v="6"/>
    <s v="Zuid-Holland"/>
    <x v="49"/>
    <x v="411"/>
    <x v="0"/>
    <n v="168"/>
  </r>
  <r>
    <s v="WAHV"/>
    <x v="7"/>
    <s v="Limburg"/>
    <x v="96"/>
    <x v="395"/>
    <x v="0"/>
    <n v="167"/>
  </r>
  <r>
    <s v="WAHV"/>
    <x v="9"/>
    <s v="Gelderland"/>
    <x v="82"/>
    <x v="427"/>
    <x v="0"/>
    <n v="167"/>
  </r>
  <r>
    <s v="WAHV"/>
    <x v="10"/>
    <s v="Noord-Holland"/>
    <x v="126"/>
    <x v="410"/>
    <x v="0"/>
    <n v="167"/>
  </r>
  <r>
    <s v="WAHV"/>
    <x v="10"/>
    <s v="Noord-Holland"/>
    <x v="78"/>
    <x v="471"/>
    <x v="0"/>
    <n v="167"/>
  </r>
  <r>
    <s v="WAHV"/>
    <x v="4"/>
    <s v="Utrecht"/>
    <x v="61"/>
    <x v="356"/>
    <x v="0"/>
    <n v="167"/>
  </r>
  <r>
    <s v="WAHV"/>
    <x v="1"/>
    <s v="Noord-Holland"/>
    <x v="62"/>
    <x v="505"/>
    <x v="0"/>
    <n v="167"/>
  </r>
  <r>
    <s v="WAHV"/>
    <x v="0"/>
    <s v="Gelderland"/>
    <x v="82"/>
    <x v="376"/>
    <x v="0"/>
    <n v="167"/>
  </r>
  <r>
    <s v="WAHV"/>
    <x v="3"/>
    <s v="Zuid-Holland"/>
    <x v="49"/>
    <x v="328"/>
    <x v="0"/>
    <n v="167"/>
  </r>
  <r>
    <s v="WAHV"/>
    <x v="3"/>
    <s v="Zuid-Holland"/>
    <x v="4"/>
    <x v="400"/>
    <x v="0"/>
    <n v="167"/>
  </r>
  <r>
    <s v="WAHV"/>
    <x v="3"/>
    <s v="Zuid-Holland"/>
    <x v="123"/>
    <x v="447"/>
    <x v="0"/>
    <n v="167"/>
  </r>
  <r>
    <s v="WAHV"/>
    <x v="3"/>
    <s v="Zuid-Holland"/>
    <x v="5"/>
    <x v="425"/>
    <x v="0"/>
    <n v="167"/>
  </r>
  <r>
    <s v="WAHV"/>
    <x v="2"/>
    <s v="Limburg"/>
    <x v="56"/>
    <x v="416"/>
    <x v="0"/>
    <n v="167"/>
  </r>
  <r>
    <s v="WAHV"/>
    <x v="2"/>
    <s v="Noord-Holland"/>
    <x v="118"/>
    <x v="424"/>
    <x v="0"/>
    <n v="167"/>
  </r>
  <r>
    <s v="WAHV"/>
    <x v="7"/>
    <s v="Zuid-Holland"/>
    <x v="73"/>
    <x v="429"/>
    <x v="1"/>
    <n v="166"/>
  </r>
  <r>
    <s v="WAHV"/>
    <x v="8"/>
    <s v="Flevoland"/>
    <x v="97"/>
    <x v="475"/>
    <x v="0"/>
    <n v="166"/>
  </r>
  <r>
    <s v="WAHV"/>
    <x v="11"/>
    <s v="Noord-Holland"/>
    <x v="78"/>
    <x v="466"/>
    <x v="0"/>
    <n v="166"/>
  </r>
  <r>
    <s v="WAHV"/>
    <x v="10"/>
    <s v="Noord-Brabant"/>
    <x v="94"/>
    <x v="464"/>
    <x v="0"/>
    <n v="166"/>
  </r>
  <r>
    <s v="WAHV"/>
    <x v="10"/>
    <s v="Noord-Holland"/>
    <x v="46"/>
    <x v="459"/>
    <x v="1"/>
    <n v="166"/>
  </r>
  <r>
    <s v="WAHV"/>
    <x v="10"/>
    <s v="Zuid-Holland"/>
    <x v="95"/>
    <x v="506"/>
    <x v="0"/>
    <n v="166"/>
  </r>
  <r>
    <s v="WAHV"/>
    <x v="4"/>
    <s v="Noord-Brabant"/>
    <x v="132"/>
    <x v="479"/>
    <x v="0"/>
    <n v="166"/>
  </r>
  <r>
    <s v="WAHV"/>
    <x v="4"/>
    <s v="Zuid-Holland"/>
    <x v="49"/>
    <x v="451"/>
    <x v="0"/>
    <n v="166"/>
  </r>
  <r>
    <s v="WAHV"/>
    <x v="1"/>
    <s v="Zuid-Holland"/>
    <x v="2"/>
    <x v="402"/>
    <x v="1"/>
    <n v="166"/>
  </r>
  <r>
    <s v="WAHV"/>
    <x v="3"/>
    <s v="Zuid-Holland"/>
    <x v="123"/>
    <x v="388"/>
    <x v="0"/>
    <n v="166"/>
  </r>
  <r>
    <s v="WAHV"/>
    <x v="2"/>
    <s v="Overijssel"/>
    <x v="80"/>
    <x v="430"/>
    <x v="0"/>
    <n v="166"/>
  </r>
  <r>
    <s v="WAHV"/>
    <x v="2"/>
    <s v="Utrecht"/>
    <x v="40"/>
    <x v="421"/>
    <x v="0"/>
    <n v="166"/>
  </r>
  <r>
    <s v="WAHV"/>
    <x v="6"/>
    <s v="Limburg"/>
    <x v="96"/>
    <x v="395"/>
    <x v="0"/>
    <n v="166"/>
  </r>
  <r>
    <s v="WAHV"/>
    <x v="6"/>
    <s v="Noord-Holland"/>
    <x v="67"/>
    <x v="439"/>
    <x v="0"/>
    <n v="166"/>
  </r>
  <r>
    <s v="WAHV"/>
    <x v="6"/>
    <s v="Overijssel"/>
    <x v="54"/>
    <x v="373"/>
    <x v="0"/>
    <n v="166"/>
  </r>
  <r>
    <s v="WAHV"/>
    <x v="7"/>
    <s v="Noord-Holland"/>
    <x v="8"/>
    <x v="414"/>
    <x v="0"/>
    <n v="165"/>
  </r>
  <r>
    <s v="WAHV"/>
    <x v="7"/>
    <s v="Zuid-Holland"/>
    <x v="4"/>
    <x v="351"/>
    <x v="0"/>
    <n v="165"/>
  </r>
  <r>
    <s v="WAHV"/>
    <x v="8"/>
    <s v="Gelderland"/>
    <x v="82"/>
    <x v="376"/>
    <x v="0"/>
    <n v="165"/>
  </r>
  <r>
    <s v="WAHV"/>
    <x v="9"/>
    <s v="Overijssel"/>
    <x v="54"/>
    <x v="380"/>
    <x v="0"/>
    <n v="165"/>
  </r>
  <r>
    <s v="WAHV"/>
    <x v="10"/>
    <s v="Gelderland"/>
    <x v="65"/>
    <x v="336"/>
    <x v="1"/>
    <n v="165"/>
  </r>
  <r>
    <s v="WAHV"/>
    <x v="4"/>
    <s v="Gelderland"/>
    <x v="110"/>
    <x v="482"/>
    <x v="0"/>
    <n v="165"/>
  </r>
  <r>
    <s v="WAHV"/>
    <x v="1"/>
    <s v="Limburg"/>
    <x v="130"/>
    <x v="458"/>
    <x v="0"/>
    <n v="165"/>
  </r>
  <r>
    <s v="WAHV"/>
    <x v="1"/>
    <s v="Noord-Holland"/>
    <x v="67"/>
    <x v="507"/>
    <x v="0"/>
    <n v="165"/>
  </r>
  <r>
    <s v="WAHV"/>
    <x v="1"/>
    <s v="Utrecht"/>
    <x v="87"/>
    <x v="448"/>
    <x v="0"/>
    <n v="165"/>
  </r>
  <r>
    <s v="WAHV"/>
    <x v="1"/>
    <s v="Zuid-Holland"/>
    <x v="95"/>
    <x v="506"/>
    <x v="0"/>
    <n v="165"/>
  </r>
  <r>
    <s v="WAHV"/>
    <x v="0"/>
    <s v="Noord-Holland"/>
    <x v="62"/>
    <x v="438"/>
    <x v="1"/>
    <n v="165"/>
  </r>
  <r>
    <s v="WAHV"/>
    <x v="3"/>
    <s v="Gelderland"/>
    <x v="82"/>
    <x v="396"/>
    <x v="0"/>
    <n v="165"/>
  </r>
  <r>
    <s v="WAHV"/>
    <x v="3"/>
    <s v="Overijssel"/>
    <x v="54"/>
    <x v="373"/>
    <x v="0"/>
    <n v="165"/>
  </r>
  <r>
    <s v="WAHV"/>
    <x v="3"/>
    <s v="Zuid-Holland"/>
    <x v="123"/>
    <x v="447"/>
    <x v="1"/>
    <n v="165"/>
  </r>
  <r>
    <s v="WAHV"/>
    <x v="2"/>
    <s v="Zuid-Holland"/>
    <x v="105"/>
    <x v="456"/>
    <x v="0"/>
    <n v="165"/>
  </r>
  <r>
    <s v="WAHV"/>
    <x v="6"/>
    <s v="Utrecht"/>
    <x v="87"/>
    <x v="448"/>
    <x v="0"/>
    <n v="165"/>
  </r>
  <r>
    <s v="WAHV"/>
    <x v="8"/>
    <s v="Gelderland"/>
    <x v="0"/>
    <x v="469"/>
    <x v="0"/>
    <n v="164"/>
  </r>
  <r>
    <s v="WAHV"/>
    <x v="9"/>
    <s v="Utrecht"/>
    <x v="127"/>
    <x v="432"/>
    <x v="0"/>
    <n v="164"/>
  </r>
  <r>
    <s v="WAHV"/>
    <x v="11"/>
    <s v="Zuid-Holland"/>
    <x v="123"/>
    <x v="413"/>
    <x v="0"/>
    <n v="164"/>
  </r>
  <r>
    <s v="WAHV"/>
    <x v="10"/>
    <s v="Zuid-Holland"/>
    <x v="90"/>
    <x v="440"/>
    <x v="0"/>
    <n v="164"/>
  </r>
  <r>
    <s v="WAHV"/>
    <x v="10"/>
    <s v="Zuid-Holland"/>
    <x v="49"/>
    <x v="451"/>
    <x v="0"/>
    <n v="164"/>
  </r>
  <r>
    <s v="WAHV"/>
    <x v="4"/>
    <s v="Utrecht"/>
    <x v="87"/>
    <x v="508"/>
    <x v="0"/>
    <n v="164"/>
  </r>
  <r>
    <s v="WAHV"/>
    <x v="4"/>
    <s v="Zuid-Holland"/>
    <x v="123"/>
    <x v="447"/>
    <x v="0"/>
    <n v="164"/>
  </r>
  <r>
    <s v="WAHV"/>
    <x v="0"/>
    <s v="Limburg"/>
    <x v="128"/>
    <x v="449"/>
    <x v="0"/>
    <n v="164"/>
  </r>
  <r>
    <s v="WAHV"/>
    <x v="0"/>
    <s v="Noord-Brabant"/>
    <x v="92"/>
    <x v="346"/>
    <x v="1"/>
    <n v="164"/>
  </r>
  <r>
    <s v="WAHV"/>
    <x v="0"/>
    <s v="Utrecht"/>
    <x v="87"/>
    <x v="468"/>
    <x v="0"/>
    <n v="164"/>
  </r>
  <r>
    <s v="WAHV"/>
    <x v="5"/>
    <s v="Zuid-Holland"/>
    <x v="43"/>
    <x v="288"/>
    <x v="0"/>
    <n v="164"/>
  </r>
  <r>
    <s v="WAHV"/>
    <x v="2"/>
    <s v="Utrecht"/>
    <x v="129"/>
    <x v="454"/>
    <x v="0"/>
    <n v="164"/>
  </r>
  <r>
    <s v="WAHV"/>
    <x v="6"/>
    <s v="Flevoland"/>
    <x v="41"/>
    <x v="255"/>
    <x v="0"/>
    <n v="164"/>
  </r>
  <r>
    <s v="WAHV"/>
    <x v="6"/>
    <s v="Noord-Brabant"/>
    <x v="94"/>
    <x v="509"/>
    <x v="0"/>
    <n v="164"/>
  </r>
  <r>
    <s v="WAHV"/>
    <x v="7"/>
    <s v="Gelderland"/>
    <x v="82"/>
    <x v="465"/>
    <x v="0"/>
    <n v="163"/>
  </r>
  <r>
    <s v="WAHV"/>
    <x v="7"/>
    <s v="Zuid-Holland"/>
    <x v="100"/>
    <x v="419"/>
    <x v="1"/>
    <n v="163"/>
  </r>
  <r>
    <s v="WAHV"/>
    <x v="8"/>
    <s v="Zuid-Holland"/>
    <x v="43"/>
    <x v="467"/>
    <x v="0"/>
    <n v="163"/>
  </r>
  <r>
    <s v="WAHV"/>
    <x v="11"/>
    <s v="Noord-Holland"/>
    <x v="62"/>
    <x v="309"/>
    <x v="0"/>
    <n v="163"/>
  </r>
  <r>
    <s v="WAHV"/>
    <x v="11"/>
    <s v="Utrecht"/>
    <x v="87"/>
    <x v="448"/>
    <x v="0"/>
    <n v="163"/>
  </r>
  <r>
    <s v="WAHV"/>
    <x v="4"/>
    <s v="Noord-Holland"/>
    <x v="78"/>
    <x v="510"/>
    <x v="0"/>
    <n v="163"/>
  </r>
  <r>
    <s v="WAHV"/>
    <x v="4"/>
    <s v="Utrecht"/>
    <x v="87"/>
    <x v="468"/>
    <x v="0"/>
    <n v="163"/>
  </r>
  <r>
    <s v="WAHV"/>
    <x v="0"/>
    <s v="Overijssel"/>
    <x v="54"/>
    <x v="322"/>
    <x v="0"/>
    <n v="163"/>
  </r>
  <r>
    <s v="WAHV"/>
    <x v="5"/>
    <s v="Noord-Holland"/>
    <x v="126"/>
    <x v="410"/>
    <x v="0"/>
    <n v="163"/>
  </r>
  <r>
    <s v="WAHV"/>
    <x v="5"/>
    <s v="Zuid-Holland"/>
    <x v="5"/>
    <x v="385"/>
    <x v="0"/>
    <n v="163"/>
  </r>
  <r>
    <s v="WAHV"/>
    <x v="2"/>
    <s v="Noord-Brabant"/>
    <x v="3"/>
    <x v="341"/>
    <x v="0"/>
    <n v="163"/>
  </r>
  <r>
    <s v="WAHV"/>
    <x v="2"/>
    <s v="Zuid-Holland"/>
    <x v="90"/>
    <x v="423"/>
    <x v="0"/>
    <n v="163"/>
  </r>
  <r>
    <s v="WAHV"/>
    <x v="8"/>
    <s v="Limburg"/>
    <x v="42"/>
    <x v="359"/>
    <x v="0"/>
    <n v="162"/>
  </r>
  <r>
    <s v="WAHV"/>
    <x v="11"/>
    <s v="Limburg"/>
    <x v="96"/>
    <x v="395"/>
    <x v="0"/>
    <n v="162"/>
  </r>
  <r>
    <s v="WAHV"/>
    <x v="11"/>
    <s v="Zuid-Holland"/>
    <x v="2"/>
    <x v="441"/>
    <x v="0"/>
    <n v="162"/>
  </r>
  <r>
    <s v="WAHV"/>
    <x v="11"/>
    <s v="Zuid-Holland"/>
    <x v="5"/>
    <x v="442"/>
    <x v="0"/>
    <n v="162"/>
  </r>
  <r>
    <s v="WAHV"/>
    <x v="10"/>
    <s v="Limburg"/>
    <x v="136"/>
    <x v="511"/>
    <x v="0"/>
    <n v="162"/>
  </r>
  <r>
    <s v="WAHV"/>
    <x v="4"/>
    <s v="Flevoland"/>
    <x v="10"/>
    <x v="450"/>
    <x v="0"/>
    <n v="162"/>
  </r>
  <r>
    <s v="WAHV"/>
    <x v="4"/>
    <s v="Noord-Brabant"/>
    <x v="94"/>
    <x v="464"/>
    <x v="0"/>
    <n v="162"/>
  </r>
  <r>
    <s v="WAHV"/>
    <x v="0"/>
    <s v="Zuid-Holland"/>
    <x v="123"/>
    <x v="447"/>
    <x v="0"/>
    <n v="162"/>
  </r>
  <r>
    <s v="WAHV"/>
    <x v="3"/>
    <s v="Noord-Holland"/>
    <x v="118"/>
    <x v="424"/>
    <x v="0"/>
    <n v="162"/>
  </r>
  <r>
    <s v="WAHV"/>
    <x v="2"/>
    <s v="Zuid-Holland"/>
    <x v="123"/>
    <x v="447"/>
    <x v="1"/>
    <n v="162"/>
  </r>
  <r>
    <s v="WAHV"/>
    <x v="7"/>
    <s v="Zuid-Holland"/>
    <x v="2"/>
    <x v="435"/>
    <x v="0"/>
    <n v="161"/>
  </r>
  <r>
    <s v="WAHV"/>
    <x v="7"/>
    <s v="Zuid-Holland"/>
    <x v="43"/>
    <x v="371"/>
    <x v="0"/>
    <n v="161"/>
  </r>
  <r>
    <s v="WAHV"/>
    <x v="8"/>
    <s v="Limburg"/>
    <x v="96"/>
    <x v="395"/>
    <x v="0"/>
    <n v="161"/>
  </r>
  <r>
    <s v="WAHV"/>
    <x v="8"/>
    <s v="Noord-Brabant"/>
    <x v="3"/>
    <x v="398"/>
    <x v="0"/>
    <n v="161"/>
  </r>
  <r>
    <s v="WAHV"/>
    <x v="8"/>
    <s v="Noord-Holland"/>
    <x v="67"/>
    <x v="124"/>
    <x v="1"/>
    <n v="161"/>
  </r>
  <r>
    <s v="WAHV"/>
    <x v="9"/>
    <s v="Gelderland"/>
    <x v="82"/>
    <x v="406"/>
    <x v="0"/>
    <n v="161"/>
  </r>
  <r>
    <s v="WAHV"/>
    <x v="9"/>
    <s v="Zuid-Holland"/>
    <x v="2"/>
    <x v="312"/>
    <x v="1"/>
    <n v="161"/>
  </r>
  <r>
    <s v="WAHV"/>
    <x v="11"/>
    <s v="Noord-Holland"/>
    <x v="8"/>
    <x v="414"/>
    <x v="0"/>
    <n v="161"/>
  </r>
  <r>
    <s v="WAHV"/>
    <x v="1"/>
    <s v="Zuid-Holland"/>
    <x v="90"/>
    <x v="417"/>
    <x v="0"/>
    <n v="161"/>
  </r>
  <r>
    <s v="WAHV"/>
    <x v="1"/>
    <s v="Zuid-Holland"/>
    <x v="12"/>
    <x v="353"/>
    <x v="0"/>
    <n v="161"/>
  </r>
  <r>
    <s v="WAHV"/>
    <x v="1"/>
    <s v="Zuid-Holland"/>
    <x v="49"/>
    <x v="328"/>
    <x v="0"/>
    <n v="161"/>
  </r>
  <r>
    <s v="WAHV"/>
    <x v="0"/>
    <s v="Gelderland"/>
    <x v="65"/>
    <x v="336"/>
    <x v="1"/>
    <n v="161"/>
  </r>
  <r>
    <s v="WAHV"/>
    <x v="0"/>
    <s v="Gelderland"/>
    <x v="137"/>
    <x v="512"/>
    <x v="0"/>
    <n v="161"/>
  </r>
  <r>
    <s v="WAHV"/>
    <x v="3"/>
    <s v="Zuid-Holland"/>
    <x v="12"/>
    <x v="353"/>
    <x v="0"/>
    <n v="161"/>
  </r>
  <r>
    <s v="WAHV"/>
    <x v="5"/>
    <s v="Noord-Holland"/>
    <x v="67"/>
    <x v="439"/>
    <x v="0"/>
    <n v="161"/>
  </r>
  <r>
    <s v="WAHV"/>
    <x v="2"/>
    <s v="Zuid-Holland"/>
    <x v="2"/>
    <x v="381"/>
    <x v="0"/>
    <n v="161"/>
  </r>
  <r>
    <s v="WAHV"/>
    <x v="2"/>
    <s v="Zuid-Holland"/>
    <x v="5"/>
    <x v="408"/>
    <x v="0"/>
    <n v="161"/>
  </r>
  <r>
    <s v="WAHV"/>
    <x v="6"/>
    <s v="Gelderland"/>
    <x v="82"/>
    <x v="361"/>
    <x v="0"/>
    <n v="161"/>
  </r>
  <r>
    <s v="WAHV"/>
    <x v="6"/>
    <s v="Overijssel"/>
    <x v="80"/>
    <x v="430"/>
    <x v="0"/>
    <n v="161"/>
  </r>
  <r>
    <s v="WAHV"/>
    <x v="6"/>
    <s v="Zuid-Holland"/>
    <x v="5"/>
    <x v="343"/>
    <x v="0"/>
    <n v="161"/>
  </r>
  <r>
    <s v="WAHV"/>
    <x v="8"/>
    <s v="Gelderland"/>
    <x v="65"/>
    <x v="383"/>
    <x v="0"/>
    <n v="160"/>
  </r>
  <r>
    <s v="WAHV"/>
    <x v="11"/>
    <s v="Noord-Brabant"/>
    <x v="92"/>
    <x v="462"/>
    <x v="0"/>
    <n v="160"/>
  </r>
  <r>
    <s v="WAHV"/>
    <x v="11"/>
    <s v="Zuid-Holland"/>
    <x v="17"/>
    <x v="431"/>
    <x v="0"/>
    <n v="160"/>
  </r>
  <r>
    <s v="WAHV"/>
    <x v="11"/>
    <s v="Zuid-Holland"/>
    <x v="12"/>
    <x v="353"/>
    <x v="0"/>
    <n v="160"/>
  </r>
  <r>
    <s v="WAHV"/>
    <x v="10"/>
    <s v="Zuid-Holland"/>
    <x v="123"/>
    <x v="413"/>
    <x v="0"/>
    <n v="160"/>
  </r>
  <r>
    <s v="WAHV"/>
    <x v="4"/>
    <s v="Zuid-Holland"/>
    <x v="73"/>
    <x v="461"/>
    <x v="1"/>
    <n v="160"/>
  </r>
  <r>
    <s v="WAHV"/>
    <x v="1"/>
    <s v="Zuid-Holland"/>
    <x v="73"/>
    <x v="461"/>
    <x v="1"/>
    <n v="160"/>
  </r>
  <r>
    <s v="WAHV"/>
    <x v="1"/>
    <s v="Zuid-Holland"/>
    <x v="123"/>
    <x v="455"/>
    <x v="0"/>
    <n v="160"/>
  </r>
  <r>
    <s v="WAHV"/>
    <x v="0"/>
    <s v="Noord-Brabant"/>
    <x v="94"/>
    <x v="445"/>
    <x v="0"/>
    <n v="160"/>
  </r>
  <r>
    <s v="WAHV"/>
    <x v="0"/>
    <s v="Noord-Brabant"/>
    <x v="26"/>
    <x v="412"/>
    <x v="0"/>
    <n v="160"/>
  </r>
  <r>
    <s v="WAHV"/>
    <x v="0"/>
    <s v="Utrecht"/>
    <x v="87"/>
    <x v="508"/>
    <x v="0"/>
    <n v="160"/>
  </r>
  <r>
    <s v="WAHV"/>
    <x v="0"/>
    <s v="Utrecht"/>
    <x v="87"/>
    <x v="434"/>
    <x v="0"/>
    <n v="160"/>
  </r>
  <r>
    <s v="WAHV"/>
    <x v="0"/>
    <s v="Zuid-Holland"/>
    <x v="22"/>
    <x v="386"/>
    <x v="0"/>
    <n v="160"/>
  </r>
  <r>
    <s v="WAHV"/>
    <x v="3"/>
    <s v="Utrecht"/>
    <x v="87"/>
    <x v="401"/>
    <x v="0"/>
    <n v="160"/>
  </r>
  <r>
    <s v="WAHV"/>
    <x v="5"/>
    <s v="Overijssel"/>
    <x v="54"/>
    <x v="380"/>
    <x v="0"/>
    <n v="160"/>
  </r>
  <r>
    <s v="WAHV"/>
    <x v="2"/>
    <s v="Zuid-Holland"/>
    <x v="2"/>
    <x v="441"/>
    <x v="0"/>
    <n v="160"/>
  </r>
  <r>
    <s v="WAHV"/>
    <x v="6"/>
    <s v="Flevoland"/>
    <x v="10"/>
    <x v="300"/>
    <x v="0"/>
    <n v="160"/>
  </r>
  <r>
    <s v="WAHV"/>
    <x v="6"/>
    <s v="Noord-Holland"/>
    <x v="78"/>
    <x v="314"/>
    <x v="0"/>
    <n v="160"/>
  </r>
  <r>
    <s v="WAHV"/>
    <x v="6"/>
    <s v="Utrecht"/>
    <x v="87"/>
    <x v="434"/>
    <x v="0"/>
    <n v="160"/>
  </r>
  <r>
    <s v="WAHV"/>
    <x v="7"/>
    <s v="Noord-Brabant"/>
    <x v="26"/>
    <x v="412"/>
    <x v="0"/>
    <n v="159"/>
  </r>
  <r>
    <s v="WAHV"/>
    <x v="7"/>
    <s v="Zuid-Holland"/>
    <x v="22"/>
    <x v="374"/>
    <x v="0"/>
    <n v="159"/>
  </r>
  <r>
    <s v="WAHV"/>
    <x v="7"/>
    <s v="Zuid-Holland"/>
    <x v="22"/>
    <x v="292"/>
    <x v="0"/>
    <n v="159"/>
  </r>
  <r>
    <s v="WAHV"/>
    <x v="8"/>
    <s v="Overijssel"/>
    <x v="80"/>
    <x v="430"/>
    <x v="0"/>
    <n v="159"/>
  </r>
  <r>
    <s v="WAHV"/>
    <x v="9"/>
    <s v="Zuid-Holland"/>
    <x v="123"/>
    <x v="447"/>
    <x v="0"/>
    <n v="159"/>
  </r>
  <r>
    <s v="WAHV"/>
    <x v="11"/>
    <s v="Noord-Holland"/>
    <x v="50"/>
    <x v="513"/>
    <x v="0"/>
    <n v="159"/>
  </r>
  <r>
    <s v="WAHV"/>
    <x v="11"/>
    <s v="Utrecht"/>
    <x v="39"/>
    <x v="277"/>
    <x v="1"/>
    <n v="159"/>
  </r>
  <r>
    <s v="WAHV"/>
    <x v="11"/>
    <s v="Zuid-Holland"/>
    <x v="5"/>
    <x v="514"/>
    <x v="0"/>
    <n v="159"/>
  </r>
  <r>
    <s v="WAHV"/>
    <x v="10"/>
    <s v="Zuid-Holland"/>
    <x v="123"/>
    <x v="455"/>
    <x v="0"/>
    <n v="159"/>
  </r>
  <r>
    <s v="WAHV"/>
    <x v="4"/>
    <s v="Noord-Holland"/>
    <x v="62"/>
    <x v="493"/>
    <x v="1"/>
    <n v="159"/>
  </r>
  <r>
    <s v="WAHV"/>
    <x v="1"/>
    <s v="Gelderland"/>
    <x v="137"/>
    <x v="512"/>
    <x v="0"/>
    <n v="159"/>
  </r>
  <r>
    <s v="WAHV"/>
    <x v="0"/>
    <s v="Limburg"/>
    <x v="75"/>
    <x v="363"/>
    <x v="0"/>
    <n v="159"/>
  </r>
  <r>
    <s v="WAHV"/>
    <x v="2"/>
    <s v="Utrecht"/>
    <x v="87"/>
    <x v="401"/>
    <x v="0"/>
    <n v="159"/>
  </r>
  <r>
    <s v="WAHV"/>
    <x v="2"/>
    <s v="Zuid-Holland"/>
    <x v="123"/>
    <x v="413"/>
    <x v="0"/>
    <n v="159"/>
  </r>
  <r>
    <s v="WAHV"/>
    <x v="6"/>
    <s v="Noord-Brabant"/>
    <x v="92"/>
    <x v="346"/>
    <x v="1"/>
    <n v="159"/>
  </r>
  <r>
    <s v="WAHV"/>
    <x v="6"/>
    <s v="Noord-Holland"/>
    <x v="62"/>
    <x v="438"/>
    <x v="1"/>
    <n v="159"/>
  </r>
  <r>
    <s v="WAHV"/>
    <x v="6"/>
    <s v="Noord-Holland"/>
    <x v="118"/>
    <x v="357"/>
    <x v="0"/>
    <n v="159"/>
  </r>
  <r>
    <s v="WAHV"/>
    <x v="7"/>
    <s v="Noord-Brabant"/>
    <x v="14"/>
    <x v="403"/>
    <x v="0"/>
    <n v="158"/>
  </r>
  <r>
    <s v="WAHV"/>
    <x v="8"/>
    <s v="Gelderland"/>
    <x v="65"/>
    <x v="446"/>
    <x v="0"/>
    <n v="158"/>
  </r>
  <r>
    <s v="WAHV"/>
    <x v="9"/>
    <s v="Gelderland"/>
    <x v="137"/>
    <x v="512"/>
    <x v="0"/>
    <n v="158"/>
  </r>
  <r>
    <s v="WAHV"/>
    <x v="11"/>
    <s v="Gelderland"/>
    <x v="65"/>
    <x v="336"/>
    <x v="1"/>
    <n v="158"/>
  </r>
  <r>
    <s v="WAHV"/>
    <x v="10"/>
    <s v="Zuid-Holland"/>
    <x v="12"/>
    <x v="353"/>
    <x v="0"/>
    <n v="158"/>
  </r>
  <r>
    <s v="WAHV"/>
    <x v="4"/>
    <s v="Limburg"/>
    <x v="93"/>
    <x v="515"/>
    <x v="0"/>
    <n v="158"/>
  </r>
  <r>
    <s v="WAHV"/>
    <x v="4"/>
    <s v="Zuid-Holland"/>
    <x v="49"/>
    <x v="328"/>
    <x v="0"/>
    <n v="158"/>
  </r>
  <r>
    <s v="WAHV"/>
    <x v="4"/>
    <s v="Zuid-Holland"/>
    <x v="123"/>
    <x v="447"/>
    <x v="1"/>
    <n v="158"/>
  </r>
  <r>
    <s v="WAHV"/>
    <x v="1"/>
    <s v="Noord-Holland"/>
    <x v="62"/>
    <x v="166"/>
    <x v="1"/>
    <n v="158"/>
  </r>
  <r>
    <s v="WAHV"/>
    <x v="3"/>
    <s v="Zuid-Holland"/>
    <x v="73"/>
    <x v="461"/>
    <x v="1"/>
    <n v="158"/>
  </r>
  <r>
    <s v="WAHV"/>
    <x v="6"/>
    <s v="Noord-Brabant"/>
    <x v="63"/>
    <x v="377"/>
    <x v="0"/>
    <n v="158"/>
  </r>
  <r>
    <s v="WAHV"/>
    <x v="6"/>
    <s v="Noord-Holland"/>
    <x v="118"/>
    <x v="424"/>
    <x v="0"/>
    <n v="158"/>
  </r>
  <r>
    <s v="WAHV"/>
    <x v="6"/>
    <s v="Zeeland"/>
    <x v="121"/>
    <x v="370"/>
    <x v="0"/>
    <n v="158"/>
  </r>
  <r>
    <s v="WAHV"/>
    <x v="7"/>
    <s v="Overijssel"/>
    <x v="54"/>
    <x v="373"/>
    <x v="0"/>
    <n v="157"/>
  </r>
  <r>
    <s v="WAHV"/>
    <x v="8"/>
    <s v="Zuid-Holland"/>
    <x v="2"/>
    <x v="312"/>
    <x v="1"/>
    <n v="157"/>
  </r>
  <r>
    <s v="WAHV"/>
    <x v="11"/>
    <s v="Noord-Holland"/>
    <x v="67"/>
    <x v="433"/>
    <x v="0"/>
    <n v="157"/>
  </r>
  <r>
    <s v="WAHV"/>
    <x v="11"/>
    <s v="Zuid-Holland"/>
    <x v="2"/>
    <x v="463"/>
    <x v="1"/>
    <n v="157"/>
  </r>
  <r>
    <s v="WAHV"/>
    <x v="0"/>
    <s v="Noord-Brabant"/>
    <x v="3"/>
    <x v="487"/>
    <x v="0"/>
    <n v="157"/>
  </r>
  <r>
    <s v="WAHV"/>
    <x v="0"/>
    <s v="Noord-Holland"/>
    <x v="118"/>
    <x v="357"/>
    <x v="0"/>
    <n v="157"/>
  </r>
  <r>
    <s v="WAHV"/>
    <x v="0"/>
    <s v="Zuid-Holland"/>
    <x v="95"/>
    <x v="506"/>
    <x v="0"/>
    <n v="157"/>
  </r>
  <r>
    <s v="WAHV"/>
    <x v="5"/>
    <s v="Utrecht"/>
    <x v="87"/>
    <x v="401"/>
    <x v="0"/>
    <n v="157"/>
  </r>
  <r>
    <s v="WAHV"/>
    <x v="2"/>
    <s v="Noord-Brabant"/>
    <x v="92"/>
    <x v="462"/>
    <x v="0"/>
    <n v="157"/>
  </r>
  <r>
    <s v="WAHV"/>
    <x v="6"/>
    <s v="Zuid-Holland"/>
    <x v="90"/>
    <x v="417"/>
    <x v="0"/>
    <n v="157"/>
  </r>
  <r>
    <s v="WAHV"/>
    <x v="8"/>
    <s v="Limburg"/>
    <x v="130"/>
    <x v="458"/>
    <x v="0"/>
    <n v="156"/>
  </r>
  <r>
    <s v="WAHV"/>
    <x v="8"/>
    <s v="Utrecht"/>
    <x v="129"/>
    <x v="454"/>
    <x v="0"/>
    <n v="156"/>
  </r>
  <r>
    <s v="WAHV"/>
    <x v="8"/>
    <s v="Zuid-Holland"/>
    <x v="43"/>
    <x v="371"/>
    <x v="0"/>
    <n v="156"/>
  </r>
  <r>
    <s v="WAHV"/>
    <x v="9"/>
    <s v="Zeeland"/>
    <x v="125"/>
    <x v="407"/>
    <x v="0"/>
    <n v="156"/>
  </r>
  <r>
    <s v="WAHV"/>
    <x v="4"/>
    <s v="Limburg"/>
    <x v="96"/>
    <x v="516"/>
    <x v="0"/>
    <n v="156"/>
  </r>
  <r>
    <s v="WAHV"/>
    <x v="1"/>
    <s v="Limburg"/>
    <x v="96"/>
    <x v="516"/>
    <x v="0"/>
    <n v="156"/>
  </r>
  <r>
    <s v="WAHV"/>
    <x v="0"/>
    <s v="Gelderland"/>
    <x v="65"/>
    <x v="383"/>
    <x v="0"/>
    <n v="156"/>
  </r>
  <r>
    <s v="WAHV"/>
    <x v="0"/>
    <s v="Noord-Holland"/>
    <x v="78"/>
    <x v="471"/>
    <x v="0"/>
    <n v="156"/>
  </r>
  <r>
    <s v="WAHV"/>
    <x v="5"/>
    <s v="Noord-Holland"/>
    <x v="112"/>
    <x v="443"/>
    <x v="0"/>
    <n v="156"/>
  </r>
  <r>
    <s v="WAHV"/>
    <x v="5"/>
    <s v="Utrecht"/>
    <x v="87"/>
    <x v="468"/>
    <x v="0"/>
    <n v="156"/>
  </r>
  <r>
    <s v="WAHV"/>
    <x v="5"/>
    <s v="Zuid-Holland"/>
    <x v="123"/>
    <x v="388"/>
    <x v="0"/>
    <n v="156"/>
  </r>
  <r>
    <s v="WAHV"/>
    <x v="2"/>
    <s v="Noord-Holland"/>
    <x v="67"/>
    <x v="439"/>
    <x v="0"/>
    <n v="156"/>
  </r>
  <r>
    <s v="WAHV"/>
    <x v="2"/>
    <s v="Zuid-Holland"/>
    <x v="12"/>
    <x v="353"/>
    <x v="0"/>
    <n v="156"/>
  </r>
  <r>
    <s v="WAHV"/>
    <x v="6"/>
    <s v="Noord-Holland"/>
    <x v="78"/>
    <x v="471"/>
    <x v="0"/>
    <n v="156"/>
  </r>
  <r>
    <s v="WAHV"/>
    <x v="7"/>
    <s v="Zuid-Holland"/>
    <x v="5"/>
    <x v="442"/>
    <x v="1"/>
    <n v="155"/>
  </r>
  <r>
    <s v="WAHV"/>
    <x v="8"/>
    <s v="Noord-Brabant"/>
    <x v="94"/>
    <x v="464"/>
    <x v="0"/>
    <n v="155"/>
  </r>
  <r>
    <s v="WAHV"/>
    <x v="8"/>
    <s v="Noord-Holland"/>
    <x v="67"/>
    <x v="439"/>
    <x v="0"/>
    <n v="155"/>
  </r>
  <r>
    <s v="WAHV"/>
    <x v="9"/>
    <s v="Utrecht"/>
    <x v="129"/>
    <x v="454"/>
    <x v="0"/>
    <n v="155"/>
  </r>
  <r>
    <s v="WAHV"/>
    <x v="2"/>
    <s v="Limburg"/>
    <x v="75"/>
    <x v="315"/>
    <x v="0"/>
    <n v="155"/>
  </r>
  <r>
    <s v="WAHV"/>
    <x v="2"/>
    <s v="Utrecht"/>
    <x v="87"/>
    <x v="489"/>
    <x v="0"/>
    <n v="155"/>
  </r>
  <r>
    <s v="WAHV"/>
    <x v="2"/>
    <s v="Zuid-Holland"/>
    <x v="43"/>
    <x v="371"/>
    <x v="0"/>
    <n v="155"/>
  </r>
  <r>
    <s v="WAHV"/>
    <x v="7"/>
    <s v="Noord-Holland"/>
    <x v="46"/>
    <x v="459"/>
    <x v="1"/>
    <n v="154"/>
  </r>
  <r>
    <s v="WAHV"/>
    <x v="8"/>
    <s v="Noord-Brabant"/>
    <x v="14"/>
    <x v="369"/>
    <x v="0"/>
    <n v="154"/>
  </r>
  <r>
    <s v="WAHV"/>
    <x v="11"/>
    <s v="Noord-Brabant"/>
    <x v="111"/>
    <x v="392"/>
    <x v="0"/>
    <n v="154"/>
  </r>
  <r>
    <s v="WAHV"/>
    <x v="11"/>
    <s v="Noord-Brabant"/>
    <x v="92"/>
    <x v="462"/>
    <x v="1"/>
    <n v="154"/>
  </r>
  <r>
    <s v="WAHV"/>
    <x v="4"/>
    <s v="Limburg"/>
    <x v="119"/>
    <x v="365"/>
    <x v="0"/>
    <n v="154"/>
  </r>
  <r>
    <s v="WAHV"/>
    <x v="4"/>
    <s v="Utrecht"/>
    <x v="87"/>
    <x v="501"/>
    <x v="0"/>
    <n v="154"/>
  </r>
  <r>
    <s v="WAHV"/>
    <x v="4"/>
    <s v="Utrecht"/>
    <x v="87"/>
    <x v="504"/>
    <x v="0"/>
    <n v="154"/>
  </r>
  <r>
    <s v="WAHV"/>
    <x v="0"/>
    <s v="Noord-Brabant"/>
    <x v="26"/>
    <x v="488"/>
    <x v="0"/>
    <n v="154"/>
  </r>
  <r>
    <s v="WAHV"/>
    <x v="0"/>
    <s v="Utrecht"/>
    <x v="87"/>
    <x v="401"/>
    <x v="0"/>
    <n v="154"/>
  </r>
  <r>
    <s v="WAHV"/>
    <x v="3"/>
    <s v="Zuid-Holland"/>
    <x v="2"/>
    <x v="435"/>
    <x v="0"/>
    <n v="154"/>
  </r>
  <r>
    <s v="WAHV"/>
    <x v="5"/>
    <s v="Noord-Holland"/>
    <x v="8"/>
    <x v="414"/>
    <x v="0"/>
    <n v="154"/>
  </r>
  <r>
    <s v="WAHV"/>
    <x v="6"/>
    <s v="Gelderland"/>
    <x v="65"/>
    <x v="383"/>
    <x v="0"/>
    <n v="154"/>
  </r>
  <r>
    <s v="WAHV"/>
    <x v="6"/>
    <s v="Noord-Brabant"/>
    <x v="111"/>
    <x v="517"/>
    <x v="0"/>
    <n v="154"/>
  </r>
  <r>
    <s v="WAHV"/>
    <x v="7"/>
    <s v="Limburg"/>
    <x v="42"/>
    <x v="359"/>
    <x v="0"/>
    <n v="153"/>
  </r>
  <r>
    <s v="WAHV"/>
    <x v="7"/>
    <s v="Noord-Brabant"/>
    <x v="92"/>
    <x v="462"/>
    <x v="0"/>
    <n v="153"/>
  </r>
  <r>
    <s v="WAHV"/>
    <x v="8"/>
    <s v="Limburg"/>
    <x v="68"/>
    <x v="318"/>
    <x v="0"/>
    <n v="153"/>
  </r>
  <r>
    <s v="WAHV"/>
    <x v="11"/>
    <s v="Gelderland"/>
    <x v="137"/>
    <x v="512"/>
    <x v="0"/>
    <n v="153"/>
  </r>
  <r>
    <s v="WAHV"/>
    <x v="11"/>
    <s v="Limburg"/>
    <x v="42"/>
    <x v="359"/>
    <x v="0"/>
    <n v="153"/>
  </r>
  <r>
    <s v="WAHV"/>
    <x v="11"/>
    <s v="Utrecht"/>
    <x v="87"/>
    <x v="504"/>
    <x v="0"/>
    <n v="153"/>
  </r>
  <r>
    <s v="WAHV"/>
    <x v="11"/>
    <s v="Zuid-Holland"/>
    <x v="2"/>
    <x v="474"/>
    <x v="0"/>
    <n v="153"/>
  </r>
  <r>
    <s v="WAHV"/>
    <x v="11"/>
    <s v="Zuid-Holland"/>
    <x v="49"/>
    <x v="328"/>
    <x v="0"/>
    <n v="153"/>
  </r>
  <r>
    <s v="WAHV"/>
    <x v="4"/>
    <s v="Limburg"/>
    <x v="135"/>
    <x v="518"/>
    <x v="0"/>
    <n v="153"/>
  </r>
  <r>
    <s v="WAHV"/>
    <x v="4"/>
    <s v="Noord-Holland"/>
    <x v="46"/>
    <x v="519"/>
    <x v="0"/>
    <n v="153"/>
  </r>
  <r>
    <s v="WAHV"/>
    <x v="1"/>
    <s v="Noord-Brabant"/>
    <x v="3"/>
    <x v="487"/>
    <x v="0"/>
    <n v="153"/>
  </r>
  <r>
    <s v="WAHV"/>
    <x v="1"/>
    <s v="Utrecht"/>
    <x v="87"/>
    <x v="434"/>
    <x v="0"/>
    <n v="153"/>
  </r>
  <r>
    <s v="WAHV"/>
    <x v="3"/>
    <s v="Zuid-Holland"/>
    <x v="43"/>
    <x v="371"/>
    <x v="0"/>
    <n v="153"/>
  </r>
  <r>
    <s v="WAHV"/>
    <x v="2"/>
    <s v="Noord-Brabant"/>
    <x v="94"/>
    <x v="452"/>
    <x v="0"/>
    <n v="153"/>
  </r>
  <r>
    <s v="WAHV"/>
    <x v="2"/>
    <s v="Utrecht"/>
    <x v="87"/>
    <x v="448"/>
    <x v="0"/>
    <n v="153"/>
  </r>
  <r>
    <s v="WAHV"/>
    <x v="2"/>
    <s v="Zuid-Holland"/>
    <x v="2"/>
    <x v="474"/>
    <x v="0"/>
    <n v="153"/>
  </r>
  <r>
    <s v="WAHV"/>
    <x v="8"/>
    <s v="Utrecht"/>
    <x v="40"/>
    <x v="520"/>
    <x v="0"/>
    <n v="152"/>
  </r>
  <r>
    <s v="WAHV"/>
    <x v="8"/>
    <s v="Zuid-Holland"/>
    <x v="17"/>
    <x v="431"/>
    <x v="0"/>
    <n v="152"/>
  </r>
  <r>
    <s v="WAHV"/>
    <x v="8"/>
    <s v="Zuid-Holland"/>
    <x v="17"/>
    <x v="404"/>
    <x v="0"/>
    <n v="152"/>
  </r>
  <r>
    <s v="WAHV"/>
    <x v="9"/>
    <s v="Gelderland"/>
    <x v="1"/>
    <x v="71"/>
    <x v="0"/>
    <n v="152"/>
  </r>
  <r>
    <s v="WAHV"/>
    <x v="9"/>
    <s v="Noord-Holland"/>
    <x v="78"/>
    <x v="521"/>
    <x v="0"/>
    <n v="152"/>
  </r>
  <r>
    <s v="WAHV"/>
    <x v="11"/>
    <s v="Gelderland"/>
    <x v="82"/>
    <x v="376"/>
    <x v="0"/>
    <n v="152"/>
  </r>
  <r>
    <s v="WAHV"/>
    <x v="10"/>
    <s v="Utrecht"/>
    <x v="39"/>
    <x v="277"/>
    <x v="1"/>
    <n v="152"/>
  </r>
  <r>
    <s v="WAHV"/>
    <x v="4"/>
    <s v="Zuid-Holland"/>
    <x v="123"/>
    <x v="522"/>
    <x v="0"/>
    <n v="152"/>
  </r>
  <r>
    <s v="WAHV"/>
    <x v="1"/>
    <s v="Noord-Brabant"/>
    <x v="92"/>
    <x v="196"/>
    <x v="1"/>
    <n v="152"/>
  </r>
  <r>
    <s v="WAHV"/>
    <x v="0"/>
    <s v="Flevoland"/>
    <x v="10"/>
    <x v="470"/>
    <x v="0"/>
    <n v="152"/>
  </r>
  <r>
    <s v="WAHV"/>
    <x v="5"/>
    <s v="Gelderland"/>
    <x v="82"/>
    <x v="376"/>
    <x v="0"/>
    <n v="152"/>
  </r>
  <r>
    <s v="WAHV"/>
    <x v="5"/>
    <s v="Limburg"/>
    <x v="75"/>
    <x v="315"/>
    <x v="0"/>
    <n v="152"/>
  </r>
  <r>
    <s v="WAHV"/>
    <x v="6"/>
    <s v="Noord-Holland"/>
    <x v="8"/>
    <x v="414"/>
    <x v="0"/>
    <n v="152"/>
  </r>
  <r>
    <s v="WAHV"/>
    <x v="6"/>
    <s v="Zuid-Holland"/>
    <x v="123"/>
    <x v="447"/>
    <x v="0"/>
    <n v="152"/>
  </r>
  <r>
    <s v="WAHV"/>
    <x v="8"/>
    <s v="Utrecht"/>
    <x v="39"/>
    <x v="366"/>
    <x v="1"/>
    <n v="151"/>
  </r>
  <r>
    <s v="WAHV"/>
    <x v="10"/>
    <s v="Noord-Brabant"/>
    <x v="3"/>
    <x v="487"/>
    <x v="0"/>
    <n v="151"/>
  </r>
  <r>
    <s v="WAHV"/>
    <x v="10"/>
    <s v="Zuid-Holland"/>
    <x v="2"/>
    <x v="474"/>
    <x v="0"/>
    <n v="151"/>
  </r>
  <r>
    <s v="WAHV"/>
    <x v="4"/>
    <s v="Utrecht"/>
    <x v="6"/>
    <x v="96"/>
    <x v="1"/>
    <n v="151"/>
  </r>
  <r>
    <s v="WAHV"/>
    <x v="4"/>
    <s v="Zeeland"/>
    <x v="55"/>
    <x v="460"/>
    <x v="0"/>
    <n v="151"/>
  </r>
  <r>
    <s v="WAHV"/>
    <x v="4"/>
    <s v="Zuid-Holland"/>
    <x v="95"/>
    <x v="506"/>
    <x v="0"/>
    <n v="151"/>
  </r>
  <r>
    <s v="WAHV"/>
    <x v="3"/>
    <s v="Zuid-Holland"/>
    <x v="95"/>
    <x v="506"/>
    <x v="0"/>
    <n v="151"/>
  </r>
  <r>
    <s v="WAHV"/>
    <x v="2"/>
    <s v="Noord-Brabant"/>
    <x v="92"/>
    <x v="196"/>
    <x v="1"/>
    <n v="151"/>
  </r>
  <r>
    <s v="WAHV"/>
    <x v="2"/>
    <s v="Overijssel"/>
    <x v="86"/>
    <x v="360"/>
    <x v="0"/>
    <n v="151"/>
  </r>
  <r>
    <s v="WAHV"/>
    <x v="6"/>
    <s v="Noord-Brabant"/>
    <x v="94"/>
    <x v="390"/>
    <x v="0"/>
    <n v="151"/>
  </r>
  <r>
    <s v="WAHV"/>
    <x v="6"/>
    <s v="Noord-Brabant"/>
    <x v="92"/>
    <x v="462"/>
    <x v="0"/>
    <n v="151"/>
  </r>
  <r>
    <s v="WAHV"/>
    <x v="6"/>
    <s v="Zuid-Holland"/>
    <x v="49"/>
    <x v="451"/>
    <x v="0"/>
    <n v="151"/>
  </r>
  <r>
    <s v="WAHV"/>
    <x v="7"/>
    <s v="Overijssel"/>
    <x v="86"/>
    <x v="360"/>
    <x v="0"/>
    <n v="150"/>
  </r>
  <r>
    <s v="WAHV"/>
    <x v="8"/>
    <s v="Zuid-Holland"/>
    <x v="123"/>
    <x v="413"/>
    <x v="0"/>
    <n v="150"/>
  </r>
  <r>
    <s v="WAHV"/>
    <x v="9"/>
    <s v="Limburg"/>
    <x v="120"/>
    <x v="368"/>
    <x v="0"/>
    <n v="150"/>
  </r>
  <r>
    <s v="WAHV"/>
    <x v="9"/>
    <s v="Zuid-Holland"/>
    <x v="105"/>
    <x v="456"/>
    <x v="0"/>
    <n v="150"/>
  </r>
  <r>
    <s v="WAHV"/>
    <x v="10"/>
    <s v="Gelderland"/>
    <x v="82"/>
    <x v="427"/>
    <x v="0"/>
    <n v="150"/>
  </r>
  <r>
    <s v="WAHV"/>
    <x v="10"/>
    <s v="Zuid-Holland"/>
    <x v="123"/>
    <x v="447"/>
    <x v="0"/>
    <n v="150"/>
  </r>
  <r>
    <s v="WAHV"/>
    <x v="4"/>
    <s v="Noord-Holland"/>
    <x v="62"/>
    <x v="438"/>
    <x v="0"/>
    <n v="150"/>
  </r>
  <r>
    <s v="WAHV"/>
    <x v="4"/>
    <s v="Utrecht"/>
    <x v="39"/>
    <x v="523"/>
    <x v="0"/>
    <n v="150"/>
  </r>
  <r>
    <s v="WAHV"/>
    <x v="4"/>
    <s v="Zuid-Holland"/>
    <x v="17"/>
    <x v="524"/>
    <x v="0"/>
    <n v="150"/>
  </r>
  <r>
    <s v="WAHV"/>
    <x v="1"/>
    <s v="Limburg"/>
    <x v="93"/>
    <x v="515"/>
    <x v="0"/>
    <n v="150"/>
  </r>
  <r>
    <s v="WAHV"/>
    <x v="0"/>
    <s v="Noord-Brabant"/>
    <x v="94"/>
    <x v="375"/>
    <x v="0"/>
    <n v="150"/>
  </r>
  <r>
    <s v="WAHV"/>
    <x v="2"/>
    <s v="Gelderland"/>
    <x v="65"/>
    <x v="394"/>
    <x v="0"/>
    <n v="150"/>
  </r>
  <r>
    <s v="WAHV"/>
    <x v="2"/>
    <s v="Groningen"/>
    <x v="11"/>
    <x v="91"/>
    <x v="0"/>
    <n v="150"/>
  </r>
  <r>
    <s v="WAHV"/>
    <x v="2"/>
    <s v="Overijssel"/>
    <x v="54"/>
    <x v="380"/>
    <x v="0"/>
    <n v="150"/>
  </r>
  <r>
    <s v="WAHV"/>
    <x v="6"/>
    <s v="Utrecht"/>
    <x v="127"/>
    <x v="432"/>
    <x v="0"/>
    <n v="150"/>
  </r>
  <r>
    <s v="WAHV"/>
    <x v="9"/>
    <s v="Noord-Brabant"/>
    <x v="79"/>
    <x v="418"/>
    <x v="0"/>
    <n v="149"/>
  </r>
  <r>
    <s v="WAHV"/>
    <x v="0"/>
    <s v="Utrecht"/>
    <x v="87"/>
    <x v="448"/>
    <x v="0"/>
    <n v="149"/>
  </r>
  <r>
    <s v="WAHV"/>
    <x v="0"/>
    <s v="Zuid-Holland"/>
    <x v="123"/>
    <x v="522"/>
    <x v="0"/>
    <n v="149"/>
  </r>
  <r>
    <s v="WAHV"/>
    <x v="3"/>
    <s v="Limburg"/>
    <x v="130"/>
    <x v="458"/>
    <x v="0"/>
    <n v="149"/>
  </r>
  <r>
    <s v="WAHV"/>
    <x v="3"/>
    <s v="Noord-Brabant"/>
    <x v="92"/>
    <x v="462"/>
    <x v="0"/>
    <n v="149"/>
  </r>
  <r>
    <s v="WAHV"/>
    <x v="3"/>
    <s v="Noord-Holland"/>
    <x v="46"/>
    <x v="415"/>
    <x v="0"/>
    <n v="149"/>
  </r>
  <r>
    <s v="WAHV"/>
    <x v="5"/>
    <s v="Zuid-Holland"/>
    <x v="17"/>
    <x v="431"/>
    <x v="0"/>
    <n v="149"/>
  </r>
  <r>
    <s v="WAHV"/>
    <x v="2"/>
    <s v="Zuid-Holland"/>
    <x v="49"/>
    <x v="328"/>
    <x v="0"/>
    <n v="149"/>
  </r>
  <r>
    <s v="WAHV"/>
    <x v="6"/>
    <s v="Utrecht"/>
    <x v="61"/>
    <x v="356"/>
    <x v="0"/>
    <n v="149"/>
  </r>
  <r>
    <s v="WAHV"/>
    <x v="8"/>
    <s v="Flevoland"/>
    <x v="10"/>
    <x v="470"/>
    <x v="0"/>
    <n v="148"/>
  </r>
  <r>
    <s v="WAHV"/>
    <x v="10"/>
    <s v="Utrecht"/>
    <x v="87"/>
    <x v="434"/>
    <x v="0"/>
    <n v="148"/>
  </r>
  <r>
    <s v="WAHV"/>
    <x v="10"/>
    <s v="Utrecht"/>
    <x v="87"/>
    <x v="501"/>
    <x v="0"/>
    <n v="148"/>
  </r>
  <r>
    <s v="WAHV"/>
    <x v="1"/>
    <s v="Gelderland"/>
    <x v="65"/>
    <x v="336"/>
    <x v="1"/>
    <n v="148"/>
  </r>
  <r>
    <s v="WAHV"/>
    <x v="1"/>
    <s v="Limburg"/>
    <x v="133"/>
    <x v="485"/>
    <x v="0"/>
    <n v="148"/>
  </r>
  <r>
    <s v="WAHV"/>
    <x v="1"/>
    <s v="Utrecht"/>
    <x v="87"/>
    <x v="483"/>
    <x v="0"/>
    <n v="148"/>
  </r>
  <r>
    <s v="WAHV"/>
    <x v="1"/>
    <s v="Zuid-Holland"/>
    <x v="49"/>
    <x v="525"/>
    <x v="0"/>
    <n v="148"/>
  </r>
  <r>
    <s v="WAHV"/>
    <x v="0"/>
    <s v="Limburg"/>
    <x v="93"/>
    <x v="515"/>
    <x v="0"/>
    <n v="148"/>
  </r>
  <r>
    <s v="WAHV"/>
    <x v="3"/>
    <s v="Noord-Holland"/>
    <x v="62"/>
    <x v="444"/>
    <x v="0"/>
    <n v="148"/>
  </r>
  <r>
    <s v="WAHV"/>
    <x v="3"/>
    <s v="Utrecht"/>
    <x v="87"/>
    <x v="483"/>
    <x v="0"/>
    <n v="148"/>
  </r>
  <r>
    <s v="WAHV"/>
    <x v="5"/>
    <s v="Noord-Holland"/>
    <x v="78"/>
    <x v="471"/>
    <x v="0"/>
    <n v="148"/>
  </r>
  <r>
    <s v="WAHV"/>
    <x v="5"/>
    <s v="Zuid-Holland"/>
    <x v="31"/>
    <x v="405"/>
    <x v="0"/>
    <n v="148"/>
  </r>
  <r>
    <s v="WAHV"/>
    <x v="6"/>
    <s v="Noord-Holland"/>
    <x v="62"/>
    <x v="493"/>
    <x v="1"/>
    <n v="148"/>
  </r>
  <r>
    <s v="WAHV"/>
    <x v="6"/>
    <s v="Zuid-Holland"/>
    <x v="5"/>
    <x v="180"/>
    <x v="0"/>
    <n v="148"/>
  </r>
  <r>
    <s v="WAHV"/>
    <x v="7"/>
    <s v="Zuid-Holland"/>
    <x v="4"/>
    <x v="400"/>
    <x v="0"/>
    <n v="147"/>
  </r>
  <r>
    <s v="WAHV"/>
    <x v="8"/>
    <s v="Limburg"/>
    <x v="128"/>
    <x v="449"/>
    <x v="0"/>
    <n v="147"/>
  </r>
  <r>
    <s v="WAHV"/>
    <x v="8"/>
    <s v="Noord-Holland"/>
    <x v="62"/>
    <x v="438"/>
    <x v="1"/>
    <n v="147"/>
  </r>
  <r>
    <s v="WAHV"/>
    <x v="8"/>
    <s v="Zuid-Holland"/>
    <x v="49"/>
    <x v="525"/>
    <x v="0"/>
    <n v="147"/>
  </r>
  <r>
    <s v="WAHV"/>
    <x v="11"/>
    <s v="Gelderland"/>
    <x v="65"/>
    <x v="446"/>
    <x v="0"/>
    <n v="147"/>
  </r>
  <r>
    <s v="WAHV"/>
    <x v="4"/>
    <s v="Noord-Brabant"/>
    <x v="28"/>
    <x v="494"/>
    <x v="0"/>
    <n v="147"/>
  </r>
  <r>
    <s v="WAHV"/>
    <x v="4"/>
    <s v="Noord-Holland"/>
    <x v="8"/>
    <x v="526"/>
    <x v="0"/>
    <n v="147"/>
  </r>
  <r>
    <s v="WAHV"/>
    <x v="1"/>
    <s v="Noord-Holland"/>
    <x v="118"/>
    <x v="357"/>
    <x v="0"/>
    <n v="147"/>
  </r>
  <r>
    <s v="WAHV"/>
    <x v="0"/>
    <s v="Limburg"/>
    <x v="68"/>
    <x v="527"/>
    <x v="0"/>
    <n v="147"/>
  </r>
  <r>
    <s v="WAHV"/>
    <x v="3"/>
    <s v="Noord-Holland"/>
    <x v="67"/>
    <x v="507"/>
    <x v="0"/>
    <n v="147"/>
  </r>
  <r>
    <s v="WAHV"/>
    <x v="5"/>
    <s v="Gelderland"/>
    <x v="82"/>
    <x v="396"/>
    <x v="0"/>
    <n v="147"/>
  </r>
  <r>
    <s v="WAHV"/>
    <x v="5"/>
    <s v="Noord-Brabant"/>
    <x v="92"/>
    <x v="196"/>
    <x v="1"/>
    <n v="147"/>
  </r>
  <r>
    <s v="WAHV"/>
    <x v="2"/>
    <s v="Noord-Brabant"/>
    <x v="3"/>
    <x v="398"/>
    <x v="0"/>
    <n v="147"/>
  </r>
  <r>
    <s v="WAHV"/>
    <x v="6"/>
    <s v="Gelderland"/>
    <x v="65"/>
    <x v="394"/>
    <x v="0"/>
    <n v="147"/>
  </r>
  <r>
    <s v="WAHV"/>
    <x v="7"/>
    <s v="Noord-Brabant"/>
    <x v="94"/>
    <x v="464"/>
    <x v="0"/>
    <n v="146"/>
  </r>
  <r>
    <s v="WAHV"/>
    <x v="7"/>
    <s v="Utrecht"/>
    <x v="129"/>
    <x v="454"/>
    <x v="0"/>
    <n v="146"/>
  </r>
  <r>
    <s v="WAHV"/>
    <x v="7"/>
    <s v="Zuid-Holland"/>
    <x v="43"/>
    <x v="467"/>
    <x v="0"/>
    <n v="146"/>
  </r>
  <r>
    <s v="WAHV"/>
    <x v="8"/>
    <s v="Gelderland"/>
    <x v="82"/>
    <x v="427"/>
    <x v="0"/>
    <n v="146"/>
  </r>
  <r>
    <s v="WAHV"/>
    <x v="8"/>
    <s v="Zuid-Holland"/>
    <x v="2"/>
    <x v="474"/>
    <x v="0"/>
    <n v="146"/>
  </r>
  <r>
    <s v="WAHV"/>
    <x v="11"/>
    <s v="Noord-Brabant"/>
    <x v="94"/>
    <x v="484"/>
    <x v="0"/>
    <n v="146"/>
  </r>
  <r>
    <s v="WAHV"/>
    <x v="11"/>
    <s v="Noord-Brabant"/>
    <x v="3"/>
    <x v="528"/>
    <x v="0"/>
    <n v="146"/>
  </r>
  <r>
    <s v="WAHV"/>
    <x v="11"/>
    <s v="Noord-Holland"/>
    <x v="8"/>
    <x v="526"/>
    <x v="0"/>
    <n v="146"/>
  </r>
  <r>
    <s v="WAHV"/>
    <x v="11"/>
    <s v="Zeeland"/>
    <x v="125"/>
    <x v="407"/>
    <x v="0"/>
    <n v="146"/>
  </r>
  <r>
    <s v="WAHV"/>
    <x v="11"/>
    <s v="Zuid-Holland"/>
    <x v="90"/>
    <x v="440"/>
    <x v="0"/>
    <n v="146"/>
  </r>
  <r>
    <s v="WAHV"/>
    <x v="10"/>
    <s v="Noord-Brabant"/>
    <x v="132"/>
    <x v="479"/>
    <x v="0"/>
    <n v="146"/>
  </r>
  <r>
    <s v="WAHV"/>
    <x v="4"/>
    <s v="Noord-Holland"/>
    <x v="67"/>
    <x v="497"/>
    <x v="0"/>
    <n v="146"/>
  </r>
  <r>
    <s v="WAHV"/>
    <x v="1"/>
    <s v="Noord-Holland"/>
    <x v="78"/>
    <x v="466"/>
    <x v="0"/>
    <n v="146"/>
  </r>
  <r>
    <s v="WAHV"/>
    <x v="1"/>
    <s v="Zuid-Holland"/>
    <x v="95"/>
    <x v="529"/>
    <x v="0"/>
    <n v="146"/>
  </r>
  <r>
    <s v="WAHV"/>
    <x v="1"/>
    <s v="Zuid-Holland"/>
    <x v="95"/>
    <x v="530"/>
    <x v="0"/>
    <n v="146"/>
  </r>
  <r>
    <s v="WAHV"/>
    <x v="0"/>
    <s v="Utrecht"/>
    <x v="87"/>
    <x v="504"/>
    <x v="0"/>
    <n v="146"/>
  </r>
  <r>
    <s v="WAHV"/>
    <x v="3"/>
    <s v="Flevoland"/>
    <x v="10"/>
    <x v="470"/>
    <x v="0"/>
    <n v="146"/>
  </r>
  <r>
    <s v="WAHV"/>
    <x v="3"/>
    <s v="Noord-Brabant"/>
    <x v="94"/>
    <x v="330"/>
    <x v="0"/>
    <n v="146"/>
  </r>
  <r>
    <s v="WAHV"/>
    <x v="5"/>
    <s v="Noord-Brabant"/>
    <x v="94"/>
    <x v="452"/>
    <x v="0"/>
    <n v="146"/>
  </r>
  <r>
    <s v="WAHV"/>
    <x v="6"/>
    <s v="Zuid-Holland"/>
    <x v="31"/>
    <x v="203"/>
    <x v="0"/>
    <n v="146"/>
  </r>
  <r>
    <s v="WAHV"/>
    <x v="7"/>
    <s v="Noord-Brabant"/>
    <x v="14"/>
    <x v="369"/>
    <x v="0"/>
    <n v="145"/>
  </r>
  <r>
    <s v="WAHV"/>
    <x v="7"/>
    <s v="Noord-Holland"/>
    <x v="78"/>
    <x v="364"/>
    <x v="0"/>
    <n v="145"/>
  </r>
  <r>
    <s v="WAHV"/>
    <x v="7"/>
    <s v="Zuid-Holland"/>
    <x v="2"/>
    <x v="476"/>
    <x v="0"/>
    <n v="145"/>
  </r>
  <r>
    <s v="WAHV"/>
    <x v="7"/>
    <s v="Zuid-Holland"/>
    <x v="31"/>
    <x v="405"/>
    <x v="0"/>
    <n v="145"/>
  </r>
  <r>
    <s v="WAHV"/>
    <x v="8"/>
    <s v="Noord-Brabant"/>
    <x v="94"/>
    <x v="452"/>
    <x v="0"/>
    <n v="145"/>
  </r>
  <r>
    <s v="WAHV"/>
    <x v="8"/>
    <s v="Noord-Holland"/>
    <x v="78"/>
    <x v="364"/>
    <x v="0"/>
    <n v="145"/>
  </r>
  <r>
    <s v="WAHV"/>
    <x v="9"/>
    <s v="Utrecht"/>
    <x v="87"/>
    <x v="468"/>
    <x v="0"/>
    <n v="145"/>
  </r>
  <r>
    <s v="WAHV"/>
    <x v="9"/>
    <s v="Zuid-Holland"/>
    <x v="90"/>
    <x v="440"/>
    <x v="0"/>
    <n v="145"/>
  </r>
  <r>
    <s v="WAHV"/>
    <x v="9"/>
    <s v="Zuid-Holland"/>
    <x v="17"/>
    <x v="431"/>
    <x v="0"/>
    <n v="145"/>
  </r>
  <r>
    <s v="WAHV"/>
    <x v="11"/>
    <s v="Noord-Brabant"/>
    <x v="132"/>
    <x v="479"/>
    <x v="0"/>
    <n v="145"/>
  </r>
  <r>
    <s v="WAHV"/>
    <x v="10"/>
    <s v="Noord-Brabant"/>
    <x v="26"/>
    <x v="488"/>
    <x v="0"/>
    <n v="145"/>
  </r>
  <r>
    <s v="WAHV"/>
    <x v="10"/>
    <s v="Noord-Brabant"/>
    <x v="92"/>
    <x v="196"/>
    <x v="1"/>
    <n v="145"/>
  </r>
  <r>
    <s v="WAHV"/>
    <x v="10"/>
    <s v="Noord-Brabant"/>
    <x v="92"/>
    <x v="346"/>
    <x v="1"/>
    <n v="145"/>
  </r>
  <r>
    <s v="WAHV"/>
    <x v="4"/>
    <s v="Gelderland"/>
    <x v="65"/>
    <x v="491"/>
    <x v="0"/>
    <n v="145"/>
  </r>
  <r>
    <s v="WAHV"/>
    <x v="1"/>
    <s v="Noord-Holland"/>
    <x v="67"/>
    <x v="497"/>
    <x v="0"/>
    <n v="145"/>
  </r>
  <r>
    <s v="WAHV"/>
    <x v="0"/>
    <s v="Noord-Brabant"/>
    <x v="94"/>
    <x v="464"/>
    <x v="0"/>
    <n v="145"/>
  </r>
  <r>
    <s v="WAHV"/>
    <x v="0"/>
    <s v="Zuid-Holland"/>
    <x v="90"/>
    <x v="440"/>
    <x v="0"/>
    <n v="145"/>
  </r>
  <r>
    <s v="WAHV"/>
    <x v="3"/>
    <s v="Noord-Brabant"/>
    <x v="92"/>
    <x v="462"/>
    <x v="1"/>
    <n v="145"/>
  </r>
  <r>
    <s v="WAHV"/>
    <x v="3"/>
    <s v="Zuid-Holland"/>
    <x v="2"/>
    <x v="312"/>
    <x v="0"/>
    <n v="145"/>
  </r>
  <r>
    <s v="WAHV"/>
    <x v="3"/>
    <s v="Zuid-Holland"/>
    <x v="49"/>
    <x v="525"/>
    <x v="0"/>
    <n v="145"/>
  </r>
  <r>
    <s v="WAHV"/>
    <x v="2"/>
    <s v="Noord-Holland"/>
    <x v="78"/>
    <x v="480"/>
    <x v="0"/>
    <n v="145"/>
  </r>
  <r>
    <s v="WAHV"/>
    <x v="7"/>
    <s v="Noord-Holland"/>
    <x v="118"/>
    <x v="357"/>
    <x v="0"/>
    <n v="144"/>
  </r>
  <r>
    <s v="WAHV"/>
    <x v="7"/>
    <s v="Zuid-Holland"/>
    <x v="17"/>
    <x v="431"/>
    <x v="0"/>
    <n v="144"/>
  </r>
  <r>
    <s v="WAHV"/>
    <x v="7"/>
    <s v="Zuid-Holland"/>
    <x v="49"/>
    <x v="328"/>
    <x v="0"/>
    <n v="144"/>
  </r>
  <r>
    <s v="WAHV"/>
    <x v="9"/>
    <s v="Noord-Brabant"/>
    <x v="28"/>
    <x v="494"/>
    <x v="0"/>
    <n v="144"/>
  </r>
  <r>
    <s v="WAHV"/>
    <x v="11"/>
    <s v="Noord-Brabant"/>
    <x v="3"/>
    <x v="487"/>
    <x v="0"/>
    <n v="144"/>
  </r>
  <r>
    <s v="WAHV"/>
    <x v="0"/>
    <s v="Limburg"/>
    <x v="51"/>
    <x v="531"/>
    <x v="0"/>
    <n v="144"/>
  </r>
  <r>
    <s v="WAHV"/>
    <x v="0"/>
    <s v="Noord-Brabant"/>
    <x v="28"/>
    <x v="494"/>
    <x v="0"/>
    <n v="144"/>
  </r>
  <r>
    <s v="WAHV"/>
    <x v="5"/>
    <s v="Utrecht"/>
    <x v="87"/>
    <x v="448"/>
    <x v="0"/>
    <n v="144"/>
  </r>
  <r>
    <s v="WAHV"/>
    <x v="2"/>
    <s v="Noord-Holland"/>
    <x v="78"/>
    <x v="471"/>
    <x v="0"/>
    <n v="144"/>
  </r>
  <r>
    <s v="WAHV"/>
    <x v="2"/>
    <s v="Zeeland"/>
    <x v="125"/>
    <x v="407"/>
    <x v="0"/>
    <n v="144"/>
  </r>
  <r>
    <s v="WAHV"/>
    <x v="6"/>
    <s v="Zuid-Holland"/>
    <x v="2"/>
    <x v="474"/>
    <x v="0"/>
    <n v="144"/>
  </r>
  <r>
    <s v="WAHV"/>
    <x v="7"/>
    <s v="Noord-Brabant"/>
    <x v="94"/>
    <x v="484"/>
    <x v="0"/>
    <n v="143"/>
  </r>
  <r>
    <s v="WAHV"/>
    <x v="7"/>
    <s v="Utrecht"/>
    <x v="87"/>
    <x v="448"/>
    <x v="0"/>
    <n v="143"/>
  </r>
  <r>
    <s v="WAHV"/>
    <x v="8"/>
    <s v="Flevoland"/>
    <x v="10"/>
    <x v="450"/>
    <x v="0"/>
    <n v="143"/>
  </r>
  <r>
    <s v="WAHV"/>
    <x v="8"/>
    <s v="Noord-Holland"/>
    <x v="46"/>
    <x v="459"/>
    <x v="1"/>
    <n v="143"/>
  </r>
  <r>
    <s v="WAHV"/>
    <x v="9"/>
    <s v="Noord-Brabant"/>
    <x v="3"/>
    <x v="487"/>
    <x v="0"/>
    <n v="143"/>
  </r>
  <r>
    <s v="WAHV"/>
    <x v="9"/>
    <s v="Utrecht"/>
    <x v="87"/>
    <x v="489"/>
    <x v="0"/>
    <n v="143"/>
  </r>
  <r>
    <s v="WAHV"/>
    <x v="11"/>
    <s v="Noord-Brabant"/>
    <x v="124"/>
    <x v="389"/>
    <x v="0"/>
    <n v="143"/>
  </r>
  <r>
    <s v="WAHV"/>
    <x v="4"/>
    <s v="Noord-Brabant"/>
    <x v="94"/>
    <x v="390"/>
    <x v="0"/>
    <n v="143"/>
  </r>
  <r>
    <s v="WAHV"/>
    <x v="4"/>
    <s v="Noord-Brabant"/>
    <x v="3"/>
    <x v="532"/>
    <x v="0"/>
    <n v="143"/>
  </r>
  <r>
    <s v="WAHV"/>
    <x v="4"/>
    <s v="Noord-Holland"/>
    <x v="78"/>
    <x v="480"/>
    <x v="0"/>
    <n v="143"/>
  </r>
  <r>
    <s v="WAHV"/>
    <x v="1"/>
    <s v="Limburg"/>
    <x v="75"/>
    <x v="315"/>
    <x v="1"/>
    <n v="143"/>
  </r>
  <r>
    <s v="WAHV"/>
    <x v="1"/>
    <s v="Utrecht"/>
    <x v="87"/>
    <x v="508"/>
    <x v="0"/>
    <n v="143"/>
  </r>
  <r>
    <s v="WAHV"/>
    <x v="1"/>
    <s v="Utrecht"/>
    <x v="87"/>
    <x v="504"/>
    <x v="0"/>
    <n v="143"/>
  </r>
  <r>
    <s v="WAHV"/>
    <x v="0"/>
    <s v="Zuid-Holland"/>
    <x v="100"/>
    <x v="419"/>
    <x v="1"/>
    <n v="143"/>
  </r>
  <r>
    <s v="WAHV"/>
    <x v="3"/>
    <s v="Zeeland"/>
    <x v="55"/>
    <x v="460"/>
    <x v="0"/>
    <n v="143"/>
  </r>
  <r>
    <s v="WAHV"/>
    <x v="3"/>
    <s v="Zuid-Holland"/>
    <x v="49"/>
    <x v="411"/>
    <x v="0"/>
    <n v="143"/>
  </r>
  <r>
    <s v="WAHV"/>
    <x v="5"/>
    <s v="Gelderland"/>
    <x v="65"/>
    <x v="336"/>
    <x v="0"/>
    <n v="143"/>
  </r>
  <r>
    <s v="WAHV"/>
    <x v="5"/>
    <s v="Gelderland"/>
    <x v="65"/>
    <x v="329"/>
    <x v="0"/>
    <n v="143"/>
  </r>
  <r>
    <s v="WAHV"/>
    <x v="5"/>
    <s v="Noord-Holland"/>
    <x v="67"/>
    <x v="457"/>
    <x v="0"/>
    <n v="143"/>
  </r>
  <r>
    <s v="WAHV"/>
    <x v="5"/>
    <s v="Zuid-Holland"/>
    <x v="2"/>
    <x v="463"/>
    <x v="1"/>
    <n v="143"/>
  </r>
  <r>
    <s v="WAHV"/>
    <x v="2"/>
    <s v="Noord-Holland"/>
    <x v="62"/>
    <x v="444"/>
    <x v="0"/>
    <n v="143"/>
  </r>
  <r>
    <s v="WAHV"/>
    <x v="2"/>
    <s v="Zuid-Holland"/>
    <x v="17"/>
    <x v="431"/>
    <x v="0"/>
    <n v="143"/>
  </r>
  <r>
    <s v="WAHV"/>
    <x v="6"/>
    <s v="Zuid-Holland"/>
    <x v="100"/>
    <x v="490"/>
    <x v="0"/>
    <n v="143"/>
  </r>
  <r>
    <s v="WAHV"/>
    <x v="6"/>
    <s v="Zuid-Holland"/>
    <x v="123"/>
    <x v="413"/>
    <x v="0"/>
    <n v="143"/>
  </r>
  <r>
    <s v="WAHV"/>
    <x v="7"/>
    <s v="Noord-Holland"/>
    <x v="67"/>
    <x v="439"/>
    <x v="0"/>
    <n v="142"/>
  </r>
  <r>
    <s v="WAHV"/>
    <x v="8"/>
    <s v="Gelderland"/>
    <x v="82"/>
    <x v="533"/>
    <x v="0"/>
    <n v="142"/>
  </r>
  <r>
    <s v="WAHV"/>
    <x v="8"/>
    <s v="Noord-Holland"/>
    <x v="118"/>
    <x v="357"/>
    <x v="0"/>
    <n v="142"/>
  </r>
  <r>
    <s v="WAHV"/>
    <x v="9"/>
    <s v="Noord-Holland"/>
    <x v="67"/>
    <x v="433"/>
    <x v="0"/>
    <n v="142"/>
  </r>
  <r>
    <s v="WAHV"/>
    <x v="11"/>
    <s v="Flevoland"/>
    <x v="10"/>
    <x v="470"/>
    <x v="0"/>
    <n v="142"/>
  </r>
  <r>
    <s v="WAHV"/>
    <x v="10"/>
    <s v="Limburg"/>
    <x v="119"/>
    <x v="365"/>
    <x v="0"/>
    <n v="142"/>
  </r>
  <r>
    <s v="WAHV"/>
    <x v="10"/>
    <s v="Noord-Brabant"/>
    <x v="94"/>
    <x v="484"/>
    <x v="0"/>
    <n v="142"/>
  </r>
  <r>
    <s v="WAHV"/>
    <x v="10"/>
    <s v="Zuid-Holland"/>
    <x v="95"/>
    <x v="530"/>
    <x v="0"/>
    <n v="142"/>
  </r>
  <r>
    <s v="WAHV"/>
    <x v="4"/>
    <s v="Limburg"/>
    <x v="130"/>
    <x v="458"/>
    <x v="0"/>
    <n v="142"/>
  </r>
  <r>
    <s v="WAHV"/>
    <x v="1"/>
    <s v="Noord-Brabant"/>
    <x v="92"/>
    <x v="346"/>
    <x v="1"/>
    <n v="142"/>
  </r>
  <r>
    <s v="WAHV"/>
    <x v="1"/>
    <s v="Zuid-Holland"/>
    <x v="90"/>
    <x v="481"/>
    <x v="0"/>
    <n v="142"/>
  </r>
  <r>
    <s v="WAHV"/>
    <x v="0"/>
    <s v="Noord-Brabant"/>
    <x v="92"/>
    <x v="462"/>
    <x v="1"/>
    <n v="142"/>
  </r>
  <r>
    <s v="WAHV"/>
    <x v="0"/>
    <s v="Noord-Holland"/>
    <x v="46"/>
    <x v="310"/>
    <x v="1"/>
    <n v="142"/>
  </r>
  <r>
    <s v="WAHV"/>
    <x v="0"/>
    <s v="Zuid-Holland"/>
    <x v="2"/>
    <x v="402"/>
    <x v="1"/>
    <n v="142"/>
  </r>
  <r>
    <s v="WAHV"/>
    <x v="3"/>
    <s v="Zuid-Holland"/>
    <x v="2"/>
    <x v="463"/>
    <x v="1"/>
    <n v="142"/>
  </r>
  <r>
    <s v="WAHV"/>
    <x v="3"/>
    <s v="Zuid-Holland"/>
    <x v="2"/>
    <x v="402"/>
    <x v="0"/>
    <n v="142"/>
  </r>
  <r>
    <s v="WAHV"/>
    <x v="5"/>
    <s v="Noord-Brabant"/>
    <x v="3"/>
    <x v="398"/>
    <x v="0"/>
    <n v="142"/>
  </r>
  <r>
    <s v="WAHV"/>
    <x v="2"/>
    <s v="Noord-Brabant"/>
    <x v="79"/>
    <x v="418"/>
    <x v="0"/>
    <n v="142"/>
  </r>
  <r>
    <s v="WAHV"/>
    <x v="6"/>
    <s v="Utrecht"/>
    <x v="61"/>
    <x v="108"/>
    <x v="1"/>
    <n v="142"/>
  </r>
  <r>
    <s v="WAHV"/>
    <x v="7"/>
    <s v="Flevoland"/>
    <x v="97"/>
    <x v="475"/>
    <x v="0"/>
    <n v="141"/>
  </r>
  <r>
    <s v="WAHV"/>
    <x v="8"/>
    <s v="Gelderland"/>
    <x v="110"/>
    <x v="482"/>
    <x v="0"/>
    <n v="141"/>
  </r>
  <r>
    <s v="WAHV"/>
    <x v="8"/>
    <s v="Gelderland"/>
    <x v="65"/>
    <x v="394"/>
    <x v="0"/>
    <n v="141"/>
  </r>
  <r>
    <s v="WAHV"/>
    <x v="9"/>
    <s v="Flevoland"/>
    <x v="10"/>
    <x v="450"/>
    <x v="0"/>
    <n v="141"/>
  </r>
  <r>
    <s v="WAHV"/>
    <x v="9"/>
    <s v="Noord-Brabant"/>
    <x v="3"/>
    <x v="534"/>
    <x v="1"/>
    <n v="141"/>
  </r>
  <r>
    <s v="WAHV"/>
    <x v="9"/>
    <s v="Overijssel"/>
    <x v="80"/>
    <x v="430"/>
    <x v="0"/>
    <n v="141"/>
  </r>
  <r>
    <s v="WAHV"/>
    <x v="9"/>
    <s v="Zuid-Holland"/>
    <x v="5"/>
    <x v="492"/>
    <x v="0"/>
    <n v="141"/>
  </r>
  <r>
    <s v="WAHV"/>
    <x v="10"/>
    <s v="Flevoland"/>
    <x v="97"/>
    <x v="475"/>
    <x v="0"/>
    <n v="141"/>
  </r>
  <r>
    <s v="WAHV"/>
    <x v="4"/>
    <s v="Utrecht"/>
    <x v="39"/>
    <x v="535"/>
    <x v="0"/>
    <n v="141"/>
  </r>
  <r>
    <s v="WAHV"/>
    <x v="1"/>
    <s v="Noord-Holland"/>
    <x v="78"/>
    <x v="480"/>
    <x v="0"/>
    <n v="141"/>
  </r>
  <r>
    <s v="WAHV"/>
    <x v="0"/>
    <s v="Noord-Holland"/>
    <x v="78"/>
    <x v="480"/>
    <x v="0"/>
    <n v="141"/>
  </r>
  <r>
    <s v="WAHV"/>
    <x v="0"/>
    <s v="Zuid-Holland"/>
    <x v="2"/>
    <x v="463"/>
    <x v="1"/>
    <n v="141"/>
  </r>
  <r>
    <s v="WAHV"/>
    <x v="3"/>
    <s v="Utrecht"/>
    <x v="61"/>
    <x v="356"/>
    <x v="0"/>
    <n v="141"/>
  </r>
  <r>
    <s v="WAHV"/>
    <x v="3"/>
    <s v="Zuid-Holland"/>
    <x v="2"/>
    <x v="441"/>
    <x v="1"/>
    <n v="141"/>
  </r>
  <r>
    <s v="WAHV"/>
    <x v="3"/>
    <s v="Zuid-Holland"/>
    <x v="2"/>
    <x v="476"/>
    <x v="0"/>
    <n v="141"/>
  </r>
  <r>
    <s v="WAHV"/>
    <x v="3"/>
    <s v="Zuid-Holland"/>
    <x v="109"/>
    <x v="536"/>
    <x v="0"/>
    <n v="141"/>
  </r>
  <r>
    <s v="WAHV"/>
    <x v="5"/>
    <s v="Zeeland"/>
    <x v="125"/>
    <x v="407"/>
    <x v="0"/>
    <n v="141"/>
  </r>
  <r>
    <s v="WAHV"/>
    <x v="5"/>
    <s v="Zuid-Holland"/>
    <x v="73"/>
    <x v="461"/>
    <x v="1"/>
    <n v="141"/>
  </r>
  <r>
    <s v="WAHV"/>
    <x v="7"/>
    <s v="Groningen"/>
    <x v="11"/>
    <x v="260"/>
    <x v="1"/>
    <n v="140"/>
  </r>
  <r>
    <s v="WAHV"/>
    <x v="7"/>
    <s v="Noord-Brabant"/>
    <x v="26"/>
    <x v="488"/>
    <x v="0"/>
    <n v="140"/>
  </r>
  <r>
    <s v="WAHV"/>
    <x v="7"/>
    <s v="Noord-Brabant"/>
    <x v="3"/>
    <x v="398"/>
    <x v="0"/>
    <n v="140"/>
  </r>
  <r>
    <s v="WAHV"/>
    <x v="7"/>
    <s v="Noord-Holland"/>
    <x v="67"/>
    <x v="124"/>
    <x v="1"/>
    <n v="140"/>
  </r>
  <r>
    <s v="WAHV"/>
    <x v="7"/>
    <s v="Zuid-Holland"/>
    <x v="17"/>
    <x v="404"/>
    <x v="0"/>
    <n v="140"/>
  </r>
  <r>
    <s v="WAHV"/>
    <x v="8"/>
    <s v="Noord-Holland"/>
    <x v="8"/>
    <x v="414"/>
    <x v="0"/>
    <n v="140"/>
  </r>
  <r>
    <s v="WAHV"/>
    <x v="8"/>
    <s v="Zuid-Holland"/>
    <x v="2"/>
    <x v="476"/>
    <x v="0"/>
    <n v="140"/>
  </r>
  <r>
    <s v="WAHV"/>
    <x v="8"/>
    <s v="Zuid-Holland"/>
    <x v="43"/>
    <x v="537"/>
    <x v="0"/>
    <n v="140"/>
  </r>
  <r>
    <s v="WAHV"/>
    <x v="4"/>
    <s v="Noord-Holland"/>
    <x v="67"/>
    <x v="507"/>
    <x v="0"/>
    <n v="140"/>
  </r>
  <r>
    <s v="WAHV"/>
    <x v="4"/>
    <s v="Noord-Holland"/>
    <x v="78"/>
    <x v="471"/>
    <x v="0"/>
    <n v="140"/>
  </r>
  <r>
    <s v="WAHV"/>
    <x v="1"/>
    <s v="Noord-Brabant"/>
    <x v="94"/>
    <x v="464"/>
    <x v="0"/>
    <n v="140"/>
  </r>
  <r>
    <s v="WAHV"/>
    <x v="1"/>
    <s v="Noord-Brabant"/>
    <x v="92"/>
    <x v="462"/>
    <x v="0"/>
    <n v="140"/>
  </r>
  <r>
    <s v="WAHV"/>
    <x v="1"/>
    <s v="Zuid-Holland"/>
    <x v="109"/>
    <x v="536"/>
    <x v="0"/>
    <n v="140"/>
  </r>
  <r>
    <s v="WAHV"/>
    <x v="3"/>
    <s v="Limburg"/>
    <x v="68"/>
    <x v="318"/>
    <x v="0"/>
    <n v="140"/>
  </r>
  <r>
    <s v="WAHV"/>
    <x v="5"/>
    <s v="Utrecht"/>
    <x v="127"/>
    <x v="432"/>
    <x v="0"/>
    <n v="140"/>
  </r>
  <r>
    <s v="WAHV"/>
    <x v="5"/>
    <s v="Utrecht"/>
    <x v="61"/>
    <x v="356"/>
    <x v="0"/>
    <n v="140"/>
  </r>
  <r>
    <s v="WAHV"/>
    <x v="5"/>
    <s v="Zuid-Holland"/>
    <x v="49"/>
    <x v="451"/>
    <x v="0"/>
    <n v="140"/>
  </r>
  <r>
    <s v="WAHV"/>
    <x v="2"/>
    <s v="Noord-Holland"/>
    <x v="112"/>
    <x v="443"/>
    <x v="0"/>
    <n v="140"/>
  </r>
  <r>
    <s v="WAHV"/>
    <x v="2"/>
    <s v="Noord-Holland"/>
    <x v="46"/>
    <x v="538"/>
    <x v="1"/>
    <n v="140"/>
  </r>
  <r>
    <s v="WAHV"/>
    <x v="2"/>
    <s v="Zuid-Holland"/>
    <x v="31"/>
    <x v="405"/>
    <x v="0"/>
    <n v="140"/>
  </r>
  <r>
    <s v="WAHV"/>
    <x v="8"/>
    <s v="Noord-Holland"/>
    <x v="112"/>
    <x v="443"/>
    <x v="0"/>
    <n v="139"/>
  </r>
  <r>
    <s v="WAHV"/>
    <x v="8"/>
    <s v="Noord-Holland"/>
    <x v="67"/>
    <x v="433"/>
    <x v="0"/>
    <n v="139"/>
  </r>
  <r>
    <s v="WAHV"/>
    <x v="11"/>
    <s v="Noord-Brabant"/>
    <x v="92"/>
    <x v="196"/>
    <x v="1"/>
    <n v="139"/>
  </r>
  <r>
    <s v="WAHV"/>
    <x v="11"/>
    <s v="Noord-Holland"/>
    <x v="46"/>
    <x v="459"/>
    <x v="1"/>
    <n v="139"/>
  </r>
  <r>
    <s v="WAHV"/>
    <x v="11"/>
    <s v="Zuid-Holland"/>
    <x v="2"/>
    <x v="441"/>
    <x v="1"/>
    <n v="139"/>
  </r>
  <r>
    <s v="WAHV"/>
    <x v="10"/>
    <s v="Drenthe"/>
    <x v="108"/>
    <x v="539"/>
    <x v="0"/>
    <n v="139"/>
  </r>
  <r>
    <s v="WAHV"/>
    <x v="10"/>
    <s v="Gelderland"/>
    <x v="23"/>
    <x v="540"/>
    <x v="0"/>
    <n v="139"/>
  </r>
  <r>
    <s v="WAHV"/>
    <x v="10"/>
    <s v="Utrecht"/>
    <x v="87"/>
    <x v="489"/>
    <x v="0"/>
    <n v="139"/>
  </r>
  <r>
    <s v="WAHV"/>
    <x v="4"/>
    <s v="Noord-Holland"/>
    <x v="46"/>
    <x v="310"/>
    <x v="1"/>
    <n v="139"/>
  </r>
  <r>
    <s v="WAHV"/>
    <x v="4"/>
    <s v="Zeeland"/>
    <x v="125"/>
    <x v="541"/>
    <x v="1"/>
    <n v="139"/>
  </r>
  <r>
    <s v="WAHV"/>
    <x v="1"/>
    <s v="Groningen"/>
    <x v="11"/>
    <x v="542"/>
    <x v="0"/>
    <n v="139"/>
  </r>
  <r>
    <s v="WAHV"/>
    <x v="0"/>
    <s v="Flevoland"/>
    <x v="10"/>
    <x v="450"/>
    <x v="0"/>
    <n v="139"/>
  </r>
  <r>
    <s v="WAHV"/>
    <x v="5"/>
    <s v="Noord-Holland"/>
    <x v="67"/>
    <x v="319"/>
    <x v="0"/>
    <n v="139"/>
  </r>
  <r>
    <s v="WAHV"/>
    <x v="5"/>
    <s v="Noord-Holland"/>
    <x v="118"/>
    <x v="424"/>
    <x v="0"/>
    <n v="139"/>
  </r>
  <r>
    <s v="WAHV"/>
    <x v="5"/>
    <s v="Zuid-Holland"/>
    <x v="17"/>
    <x v="404"/>
    <x v="0"/>
    <n v="139"/>
  </r>
  <r>
    <s v="WAHV"/>
    <x v="5"/>
    <s v="Zuid-Holland"/>
    <x v="5"/>
    <x v="492"/>
    <x v="0"/>
    <n v="139"/>
  </r>
  <r>
    <s v="WAHV"/>
    <x v="7"/>
    <s v="Noord-Holland"/>
    <x v="78"/>
    <x v="471"/>
    <x v="0"/>
    <n v="138"/>
  </r>
  <r>
    <s v="WAHV"/>
    <x v="7"/>
    <s v="Zuid-Holland"/>
    <x v="2"/>
    <x v="312"/>
    <x v="0"/>
    <n v="138"/>
  </r>
  <r>
    <s v="WAHV"/>
    <x v="7"/>
    <s v="Zuid-Holland"/>
    <x v="123"/>
    <x v="413"/>
    <x v="0"/>
    <n v="138"/>
  </r>
  <r>
    <s v="WAHV"/>
    <x v="11"/>
    <s v="Noord-Holland"/>
    <x v="78"/>
    <x v="521"/>
    <x v="0"/>
    <n v="138"/>
  </r>
  <r>
    <s v="WAHV"/>
    <x v="10"/>
    <s v="Noord-Holland"/>
    <x v="134"/>
    <x v="496"/>
    <x v="1"/>
    <n v="138"/>
  </r>
  <r>
    <s v="WAHV"/>
    <x v="4"/>
    <s v="Gelderland"/>
    <x v="23"/>
    <x v="540"/>
    <x v="0"/>
    <n v="138"/>
  </r>
  <r>
    <s v="WAHV"/>
    <x v="4"/>
    <s v="Noord-Brabant"/>
    <x v="92"/>
    <x v="196"/>
    <x v="0"/>
    <n v="138"/>
  </r>
  <r>
    <s v="WAHV"/>
    <x v="4"/>
    <s v="Utrecht"/>
    <x v="61"/>
    <x v="543"/>
    <x v="0"/>
    <n v="138"/>
  </r>
  <r>
    <s v="WAHV"/>
    <x v="1"/>
    <s v="Limburg"/>
    <x v="68"/>
    <x v="527"/>
    <x v="0"/>
    <n v="138"/>
  </r>
  <r>
    <s v="WAHV"/>
    <x v="0"/>
    <s v="Noord-Holland"/>
    <x v="67"/>
    <x v="124"/>
    <x v="1"/>
    <n v="138"/>
  </r>
  <r>
    <s v="WAHV"/>
    <x v="0"/>
    <s v="Zuid-Holland"/>
    <x v="2"/>
    <x v="402"/>
    <x v="0"/>
    <n v="138"/>
  </r>
  <r>
    <s v="WAHV"/>
    <x v="3"/>
    <s v="Noord-Brabant"/>
    <x v="111"/>
    <x v="321"/>
    <x v="0"/>
    <n v="138"/>
  </r>
  <r>
    <s v="WAHV"/>
    <x v="5"/>
    <s v="Noord-Holland"/>
    <x v="62"/>
    <x v="444"/>
    <x v="0"/>
    <n v="138"/>
  </r>
  <r>
    <s v="WAHV"/>
    <x v="2"/>
    <s v="Gelderland"/>
    <x v="34"/>
    <x v="342"/>
    <x v="0"/>
    <n v="138"/>
  </r>
  <r>
    <s v="WAHV"/>
    <x v="2"/>
    <s v="Noord-Holland"/>
    <x v="118"/>
    <x v="357"/>
    <x v="0"/>
    <n v="138"/>
  </r>
  <r>
    <s v="WAHV"/>
    <x v="2"/>
    <s v="Utrecht"/>
    <x v="87"/>
    <x v="504"/>
    <x v="0"/>
    <n v="138"/>
  </r>
  <r>
    <s v="WAHV"/>
    <x v="2"/>
    <s v="Zuid-Holland"/>
    <x v="2"/>
    <x v="476"/>
    <x v="0"/>
    <n v="138"/>
  </r>
  <r>
    <s v="WAHV"/>
    <x v="7"/>
    <s v="Noord-Holland"/>
    <x v="62"/>
    <x v="438"/>
    <x v="1"/>
    <n v="137"/>
  </r>
  <r>
    <s v="WAHV"/>
    <x v="7"/>
    <s v="Noord-Holland"/>
    <x v="118"/>
    <x v="424"/>
    <x v="0"/>
    <n v="137"/>
  </r>
  <r>
    <s v="WAHV"/>
    <x v="7"/>
    <s v="Zuid-Holland"/>
    <x v="123"/>
    <x v="388"/>
    <x v="0"/>
    <n v="137"/>
  </r>
  <r>
    <s v="WAHV"/>
    <x v="8"/>
    <s v="Gelderland"/>
    <x v="65"/>
    <x v="437"/>
    <x v="0"/>
    <n v="137"/>
  </r>
  <r>
    <s v="WAHV"/>
    <x v="8"/>
    <s v="Noord-Brabant"/>
    <x v="94"/>
    <x v="445"/>
    <x v="0"/>
    <n v="137"/>
  </r>
  <r>
    <s v="WAHV"/>
    <x v="9"/>
    <s v="Zuid-Holland"/>
    <x v="123"/>
    <x v="413"/>
    <x v="0"/>
    <n v="137"/>
  </r>
  <r>
    <s v="WAHV"/>
    <x v="11"/>
    <s v="Drenthe"/>
    <x v="108"/>
    <x v="539"/>
    <x v="0"/>
    <n v="137"/>
  </r>
  <r>
    <s v="WAHV"/>
    <x v="10"/>
    <s v="Noord-Holland"/>
    <x v="62"/>
    <x v="438"/>
    <x v="0"/>
    <n v="137"/>
  </r>
  <r>
    <s v="WAHV"/>
    <x v="4"/>
    <s v="Gelderland"/>
    <x v="65"/>
    <x v="544"/>
    <x v="0"/>
    <n v="137"/>
  </r>
  <r>
    <s v="WAHV"/>
    <x v="1"/>
    <s v="Noord-Brabant"/>
    <x v="26"/>
    <x v="488"/>
    <x v="0"/>
    <n v="137"/>
  </r>
  <r>
    <s v="WAHV"/>
    <x v="1"/>
    <s v="Noord-Brabant"/>
    <x v="3"/>
    <x v="528"/>
    <x v="0"/>
    <n v="137"/>
  </r>
  <r>
    <s v="WAHV"/>
    <x v="2"/>
    <s v="Overijssel"/>
    <x v="84"/>
    <x v="153"/>
    <x v="1"/>
    <n v="137"/>
  </r>
  <r>
    <s v="WAHV"/>
    <x v="7"/>
    <s v="Limburg"/>
    <x v="56"/>
    <x v="194"/>
    <x v="0"/>
    <n v="136"/>
  </r>
  <r>
    <s v="WAHV"/>
    <x v="7"/>
    <s v="Noord-Holland"/>
    <x v="50"/>
    <x v="81"/>
    <x v="0"/>
    <n v="136"/>
  </r>
  <r>
    <s v="WAHV"/>
    <x v="7"/>
    <s v="Zuid-Holland"/>
    <x v="5"/>
    <x v="492"/>
    <x v="0"/>
    <n v="136"/>
  </r>
  <r>
    <s v="WAHV"/>
    <x v="8"/>
    <s v="Noord-Brabant"/>
    <x v="94"/>
    <x v="484"/>
    <x v="0"/>
    <n v="136"/>
  </r>
  <r>
    <s v="WAHV"/>
    <x v="8"/>
    <s v="Noord-Brabant"/>
    <x v="132"/>
    <x v="479"/>
    <x v="0"/>
    <n v="136"/>
  </r>
  <r>
    <s v="WAHV"/>
    <x v="8"/>
    <s v="Utrecht"/>
    <x v="87"/>
    <x v="468"/>
    <x v="0"/>
    <n v="136"/>
  </r>
  <r>
    <s v="WAHV"/>
    <x v="9"/>
    <s v="Flevoland"/>
    <x v="10"/>
    <x v="470"/>
    <x v="0"/>
    <n v="136"/>
  </r>
  <r>
    <s v="WAHV"/>
    <x v="9"/>
    <s v="Noord-Brabant"/>
    <x v="26"/>
    <x v="488"/>
    <x v="0"/>
    <n v="136"/>
  </r>
  <r>
    <s v="WAHV"/>
    <x v="11"/>
    <s v="Noord-Holland"/>
    <x v="62"/>
    <x v="306"/>
    <x v="0"/>
    <n v="136"/>
  </r>
  <r>
    <s v="WAHV"/>
    <x v="11"/>
    <s v="Zuid-Holland"/>
    <x v="90"/>
    <x v="545"/>
    <x v="0"/>
    <n v="136"/>
  </r>
  <r>
    <s v="WAHV"/>
    <x v="10"/>
    <s v="Noord-Holland"/>
    <x v="8"/>
    <x v="526"/>
    <x v="0"/>
    <n v="136"/>
  </r>
  <r>
    <s v="WAHV"/>
    <x v="10"/>
    <s v="Zuid-Holland"/>
    <x v="17"/>
    <x v="524"/>
    <x v="0"/>
    <n v="136"/>
  </r>
  <r>
    <s v="WAHV"/>
    <x v="1"/>
    <s v="Utrecht"/>
    <x v="87"/>
    <x v="501"/>
    <x v="0"/>
    <n v="136"/>
  </r>
  <r>
    <s v="WAHV"/>
    <x v="1"/>
    <s v="Utrecht"/>
    <x v="39"/>
    <x v="366"/>
    <x v="1"/>
    <n v="136"/>
  </r>
  <r>
    <s v="WAHV"/>
    <x v="0"/>
    <s v="Limburg"/>
    <x v="68"/>
    <x v="546"/>
    <x v="0"/>
    <n v="136"/>
  </r>
  <r>
    <s v="WAHV"/>
    <x v="0"/>
    <s v="Zuid-Holland"/>
    <x v="100"/>
    <x v="490"/>
    <x v="0"/>
    <n v="136"/>
  </r>
  <r>
    <s v="WAHV"/>
    <x v="3"/>
    <s v="Zuid-Holland"/>
    <x v="43"/>
    <x v="537"/>
    <x v="0"/>
    <n v="136"/>
  </r>
  <r>
    <s v="WAHV"/>
    <x v="5"/>
    <s v="Flevoland"/>
    <x v="10"/>
    <x v="470"/>
    <x v="0"/>
    <n v="136"/>
  </r>
  <r>
    <s v="WAHV"/>
    <x v="5"/>
    <s v="Noord-Holland"/>
    <x v="46"/>
    <x v="415"/>
    <x v="0"/>
    <n v="136"/>
  </r>
  <r>
    <s v="WAHV"/>
    <x v="5"/>
    <s v="Utrecht"/>
    <x v="87"/>
    <x v="489"/>
    <x v="0"/>
    <n v="136"/>
  </r>
  <r>
    <s v="WAHV"/>
    <x v="5"/>
    <s v="Zuid-Holland"/>
    <x v="123"/>
    <x v="447"/>
    <x v="1"/>
    <n v="136"/>
  </r>
  <r>
    <s v="WAHV"/>
    <x v="2"/>
    <s v="Gelderland"/>
    <x v="137"/>
    <x v="512"/>
    <x v="0"/>
    <n v="136"/>
  </r>
  <r>
    <s v="WAHV"/>
    <x v="2"/>
    <s v="Zuid-Holland"/>
    <x v="17"/>
    <x v="404"/>
    <x v="0"/>
    <n v="136"/>
  </r>
  <r>
    <s v="WAHV"/>
    <x v="6"/>
    <s v="Limburg"/>
    <x v="136"/>
    <x v="511"/>
    <x v="0"/>
    <n v="136"/>
  </r>
  <r>
    <s v="WAHV"/>
    <x v="11"/>
    <s v="Utrecht"/>
    <x v="87"/>
    <x v="547"/>
    <x v="0"/>
    <n v="135"/>
  </r>
  <r>
    <s v="WAHV"/>
    <x v="10"/>
    <s v="Groningen"/>
    <x v="11"/>
    <x v="542"/>
    <x v="0"/>
    <n v="135"/>
  </r>
  <r>
    <s v="WAHV"/>
    <x v="10"/>
    <s v="Limburg"/>
    <x v="128"/>
    <x v="449"/>
    <x v="0"/>
    <n v="135"/>
  </r>
  <r>
    <s v="WAHV"/>
    <x v="4"/>
    <s v="Gelderland"/>
    <x v="137"/>
    <x v="512"/>
    <x v="0"/>
    <n v="135"/>
  </r>
  <r>
    <s v="WAHV"/>
    <x v="4"/>
    <s v="Limburg"/>
    <x v="68"/>
    <x v="527"/>
    <x v="0"/>
    <n v="135"/>
  </r>
  <r>
    <s v="WAHV"/>
    <x v="4"/>
    <s v="Zuid-Holland"/>
    <x v="49"/>
    <x v="525"/>
    <x v="0"/>
    <n v="135"/>
  </r>
  <r>
    <s v="WAHV"/>
    <x v="4"/>
    <s v="Zuid-Holland"/>
    <x v="100"/>
    <x v="490"/>
    <x v="0"/>
    <n v="135"/>
  </r>
  <r>
    <s v="WAHV"/>
    <x v="4"/>
    <s v="Zuid-Holland"/>
    <x v="5"/>
    <x v="548"/>
    <x v="0"/>
    <n v="135"/>
  </r>
  <r>
    <s v="WAHV"/>
    <x v="1"/>
    <s v="Utrecht"/>
    <x v="39"/>
    <x v="191"/>
    <x v="0"/>
    <n v="135"/>
  </r>
  <r>
    <s v="WAHV"/>
    <x v="2"/>
    <s v="Overijssel"/>
    <x v="113"/>
    <x v="331"/>
    <x v="0"/>
    <n v="135"/>
  </r>
  <r>
    <s v="WAHV"/>
    <x v="6"/>
    <s v="Gelderland"/>
    <x v="65"/>
    <x v="446"/>
    <x v="0"/>
    <n v="135"/>
  </r>
  <r>
    <s v="WAHV"/>
    <x v="6"/>
    <s v="Utrecht"/>
    <x v="87"/>
    <x v="468"/>
    <x v="0"/>
    <n v="135"/>
  </r>
  <r>
    <s v="WAHV"/>
    <x v="6"/>
    <s v="Zuid-Holland"/>
    <x v="17"/>
    <x v="404"/>
    <x v="0"/>
    <n v="135"/>
  </r>
  <r>
    <s v="WAHV"/>
    <x v="9"/>
    <s v="Drenthe"/>
    <x v="108"/>
    <x v="539"/>
    <x v="0"/>
    <n v="134"/>
  </r>
  <r>
    <s v="WAHV"/>
    <x v="9"/>
    <s v="Noord-Holland"/>
    <x v="62"/>
    <x v="306"/>
    <x v="0"/>
    <n v="134"/>
  </r>
  <r>
    <s v="WAHV"/>
    <x v="9"/>
    <s v="Noord-Holland"/>
    <x v="67"/>
    <x v="497"/>
    <x v="0"/>
    <n v="134"/>
  </r>
  <r>
    <s v="WAHV"/>
    <x v="9"/>
    <s v="Overijssel"/>
    <x v="80"/>
    <x v="549"/>
    <x v="1"/>
    <n v="134"/>
  </r>
  <r>
    <s v="WAHV"/>
    <x v="4"/>
    <s v="Limburg"/>
    <x v="133"/>
    <x v="485"/>
    <x v="0"/>
    <n v="134"/>
  </r>
  <r>
    <s v="WAHV"/>
    <x v="4"/>
    <s v="Noord-Holland"/>
    <x v="78"/>
    <x v="466"/>
    <x v="0"/>
    <n v="134"/>
  </r>
  <r>
    <s v="WAHV"/>
    <x v="4"/>
    <s v="Zuid-Holland"/>
    <x v="5"/>
    <x v="425"/>
    <x v="1"/>
    <n v="134"/>
  </r>
  <r>
    <s v="WAHV"/>
    <x v="4"/>
    <s v="Zuid-Holland"/>
    <x v="5"/>
    <x v="492"/>
    <x v="0"/>
    <n v="134"/>
  </r>
  <r>
    <s v="WAHV"/>
    <x v="0"/>
    <s v="Gelderland"/>
    <x v="65"/>
    <x v="491"/>
    <x v="0"/>
    <n v="134"/>
  </r>
  <r>
    <s v="WAHV"/>
    <x v="0"/>
    <s v="Noord-Brabant"/>
    <x v="92"/>
    <x v="462"/>
    <x v="0"/>
    <n v="134"/>
  </r>
  <r>
    <s v="WAHV"/>
    <x v="0"/>
    <s v="Noord-Holland"/>
    <x v="62"/>
    <x v="438"/>
    <x v="0"/>
    <n v="134"/>
  </r>
  <r>
    <s v="WAHV"/>
    <x v="0"/>
    <s v="Utrecht"/>
    <x v="87"/>
    <x v="489"/>
    <x v="0"/>
    <n v="134"/>
  </r>
  <r>
    <s v="WAHV"/>
    <x v="3"/>
    <s v="Utrecht"/>
    <x v="87"/>
    <x v="501"/>
    <x v="0"/>
    <n v="134"/>
  </r>
  <r>
    <s v="WAHV"/>
    <x v="5"/>
    <s v="Limburg"/>
    <x v="128"/>
    <x v="449"/>
    <x v="0"/>
    <n v="134"/>
  </r>
  <r>
    <s v="WAHV"/>
    <x v="2"/>
    <s v="Gelderland"/>
    <x v="82"/>
    <x v="533"/>
    <x v="0"/>
    <n v="134"/>
  </r>
  <r>
    <s v="WAHV"/>
    <x v="6"/>
    <s v="Zuid-Holland"/>
    <x v="43"/>
    <x v="371"/>
    <x v="0"/>
    <n v="134"/>
  </r>
  <r>
    <s v="WAHV"/>
    <x v="8"/>
    <s v="Noord-Brabant"/>
    <x v="111"/>
    <x v="392"/>
    <x v="0"/>
    <n v="133"/>
  </r>
  <r>
    <s v="WAHV"/>
    <x v="9"/>
    <s v="Utrecht"/>
    <x v="87"/>
    <x v="550"/>
    <x v="0"/>
    <n v="133"/>
  </r>
  <r>
    <s v="WAHV"/>
    <x v="11"/>
    <s v="Noord-Brabant"/>
    <x v="28"/>
    <x v="494"/>
    <x v="0"/>
    <n v="133"/>
  </r>
  <r>
    <s v="WAHV"/>
    <x v="11"/>
    <s v="Noord-Holland"/>
    <x v="62"/>
    <x v="438"/>
    <x v="0"/>
    <n v="133"/>
  </r>
  <r>
    <s v="WAHV"/>
    <x v="11"/>
    <s v="Zeeland"/>
    <x v="55"/>
    <x v="460"/>
    <x v="0"/>
    <n v="133"/>
  </r>
  <r>
    <s v="WAHV"/>
    <x v="10"/>
    <s v="Noord-Brabant"/>
    <x v="3"/>
    <x v="528"/>
    <x v="0"/>
    <n v="133"/>
  </r>
  <r>
    <s v="WAHV"/>
    <x v="1"/>
    <s v="Noord-Holland"/>
    <x v="62"/>
    <x v="438"/>
    <x v="1"/>
    <n v="133"/>
  </r>
  <r>
    <s v="WAHV"/>
    <x v="1"/>
    <s v="Zuid-Holland"/>
    <x v="2"/>
    <x v="463"/>
    <x v="1"/>
    <n v="133"/>
  </r>
  <r>
    <s v="WAHV"/>
    <x v="3"/>
    <s v="Noord-Brabant"/>
    <x v="92"/>
    <x v="196"/>
    <x v="1"/>
    <n v="133"/>
  </r>
  <r>
    <s v="WAHV"/>
    <x v="3"/>
    <s v="Zuid-Holland"/>
    <x v="122"/>
    <x v="387"/>
    <x v="0"/>
    <n v="133"/>
  </r>
  <r>
    <s v="WAHV"/>
    <x v="6"/>
    <s v="Noord-Brabant"/>
    <x v="94"/>
    <x v="551"/>
    <x v="0"/>
    <n v="133"/>
  </r>
  <r>
    <s v="WAHV"/>
    <x v="6"/>
    <s v="Noord-Brabant"/>
    <x v="124"/>
    <x v="389"/>
    <x v="0"/>
    <n v="133"/>
  </r>
  <r>
    <s v="WAHV"/>
    <x v="7"/>
    <s v="Noord-Brabant"/>
    <x v="3"/>
    <x v="487"/>
    <x v="0"/>
    <n v="132"/>
  </r>
  <r>
    <s v="WAHV"/>
    <x v="7"/>
    <s v="Utrecht"/>
    <x v="87"/>
    <x v="504"/>
    <x v="0"/>
    <n v="132"/>
  </r>
  <r>
    <s v="WAHV"/>
    <x v="10"/>
    <s v="Noord-Holland"/>
    <x v="67"/>
    <x v="507"/>
    <x v="0"/>
    <n v="132"/>
  </r>
  <r>
    <s v="WAHV"/>
    <x v="10"/>
    <s v="Zuid-Holland"/>
    <x v="2"/>
    <x v="441"/>
    <x v="1"/>
    <n v="132"/>
  </r>
  <r>
    <s v="WAHV"/>
    <x v="1"/>
    <s v="Zuid-Holland"/>
    <x v="2"/>
    <x v="441"/>
    <x v="1"/>
    <n v="132"/>
  </r>
  <r>
    <s v="WAHV"/>
    <x v="3"/>
    <s v="Gelderland"/>
    <x v="65"/>
    <x v="336"/>
    <x v="1"/>
    <n v="132"/>
  </r>
  <r>
    <s v="WAHV"/>
    <x v="3"/>
    <s v="Noord-Holland"/>
    <x v="78"/>
    <x v="510"/>
    <x v="0"/>
    <n v="132"/>
  </r>
  <r>
    <s v="WAHV"/>
    <x v="3"/>
    <s v="Utrecht"/>
    <x v="87"/>
    <x v="504"/>
    <x v="0"/>
    <n v="132"/>
  </r>
  <r>
    <s v="WAHV"/>
    <x v="3"/>
    <s v="Utrecht"/>
    <x v="87"/>
    <x v="547"/>
    <x v="0"/>
    <n v="132"/>
  </r>
  <r>
    <s v="WAHV"/>
    <x v="5"/>
    <s v="Zuid-Holland"/>
    <x v="4"/>
    <x v="182"/>
    <x v="0"/>
    <n v="132"/>
  </r>
  <r>
    <s v="WAHV"/>
    <x v="2"/>
    <s v="Gelderland"/>
    <x v="82"/>
    <x v="465"/>
    <x v="0"/>
    <n v="132"/>
  </r>
  <r>
    <s v="WAHV"/>
    <x v="2"/>
    <s v="Zuid-Holland"/>
    <x v="5"/>
    <x v="492"/>
    <x v="0"/>
    <n v="132"/>
  </r>
  <r>
    <s v="WAHV"/>
    <x v="6"/>
    <s v="Zeeland"/>
    <x v="55"/>
    <x v="460"/>
    <x v="0"/>
    <n v="132"/>
  </r>
  <r>
    <s v="WAHV"/>
    <x v="7"/>
    <s v="Flevoland"/>
    <x v="10"/>
    <x v="450"/>
    <x v="0"/>
    <n v="131"/>
  </r>
  <r>
    <s v="WAHV"/>
    <x v="7"/>
    <s v="Gelderland"/>
    <x v="82"/>
    <x v="376"/>
    <x v="0"/>
    <n v="131"/>
  </r>
  <r>
    <s v="WAHV"/>
    <x v="7"/>
    <s v="Gelderland"/>
    <x v="65"/>
    <x v="394"/>
    <x v="0"/>
    <n v="131"/>
  </r>
  <r>
    <s v="WAHV"/>
    <x v="7"/>
    <s v="Zuid-Holland"/>
    <x v="2"/>
    <x v="552"/>
    <x v="0"/>
    <n v="131"/>
  </r>
  <r>
    <s v="WAHV"/>
    <x v="11"/>
    <s v="Gelderland"/>
    <x v="102"/>
    <x v="303"/>
    <x v="0"/>
    <n v="131"/>
  </r>
  <r>
    <s v="WAHV"/>
    <x v="11"/>
    <s v="Zuid-Holland"/>
    <x v="17"/>
    <x v="524"/>
    <x v="0"/>
    <n v="131"/>
  </r>
  <r>
    <s v="WAHV"/>
    <x v="11"/>
    <s v="Zuid-Holland"/>
    <x v="49"/>
    <x v="553"/>
    <x v="0"/>
    <n v="131"/>
  </r>
  <r>
    <s v="WAHV"/>
    <x v="11"/>
    <s v="Zuid-Holland"/>
    <x v="95"/>
    <x v="529"/>
    <x v="0"/>
    <n v="131"/>
  </r>
  <r>
    <s v="WAHV"/>
    <x v="11"/>
    <s v="Zuid-Holland"/>
    <x v="95"/>
    <x v="506"/>
    <x v="0"/>
    <n v="131"/>
  </r>
  <r>
    <s v="WAHV"/>
    <x v="10"/>
    <s v="Limburg"/>
    <x v="75"/>
    <x v="315"/>
    <x v="1"/>
    <n v="131"/>
  </r>
  <r>
    <s v="WAHV"/>
    <x v="10"/>
    <s v="Utrecht"/>
    <x v="87"/>
    <x v="483"/>
    <x v="0"/>
    <n v="131"/>
  </r>
  <r>
    <s v="WAHV"/>
    <x v="4"/>
    <s v="Noord-Holland"/>
    <x v="62"/>
    <x v="444"/>
    <x v="0"/>
    <n v="131"/>
  </r>
  <r>
    <s v="WAHV"/>
    <x v="4"/>
    <s v="Noord-Holland"/>
    <x v="18"/>
    <x v="75"/>
    <x v="1"/>
    <n v="131"/>
  </r>
  <r>
    <s v="WAHV"/>
    <x v="4"/>
    <s v="Zuid-Holland"/>
    <x v="90"/>
    <x v="481"/>
    <x v="0"/>
    <n v="131"/>
  </r>
  <r>
    <s v="WAHV"/>
    <x v="4"/>
    <s v="Zuid-Holland"/>
    <x v="95"/>
    <x v="529"/>
    <x v="0"/>
    <n v="131"/>
  </r>
  <r>
    <s v="WAHV"/>
    <x v="1"/>
    <s v="Utrecht"/>
    <x v="39"/>
    <x v="523"/>
    <x v="0"/>
    <n v="131"/>
  </r>
  <r>
    <s v="WAHV"/>
    <x v="1"/>
    <s v="Zuid-Holland"/>
    <x v="2"/>
    <x v="402"/>
    <x v="0"/>
    <n v="131"/>
  </r>
  <r>
    <s v="WAHV"/>
    <x v="0"/>
    <s v="Utrecht"/>
    <x v="39"/>
    <x v="366"/>
    <x v="1"/>
    <n v="131"/>
  </r>
  <r>
    <s v="WAHV"/>
    <x v="3"/>
    <s v="Noord-Holland"/>
    <x v="46"/>
    <x v="459"/>
    <x v="1"/>
    <n v="131"/>
  </r>
  <r>
    <s v="WAHV"/>
    <x v="3"/>
    <s v="Zuid-Holland"/>
    <x v="100"/>
    <x v="490"/>
    <x v="0"/>
    <n v="131"/>
  </r>
  <r>
    <s v="WAHV"/>
    <x v="5"/>
    <s v="Gelderland"/>
    <x v="110"/>
    <x v="482"/>
    <x v="0"/>
    <n v="131"/>
  </r>
  <r>
    <s v="WAHV"/>
    <x v="5"/>
    <s v="Noord-Brabant"/>
    <x v="14"/>
    <x v="369"/>
    <x v="0"/>
    <n v="131"/>
  </r>
  <r>
    <s v="WAHV"/>
    <x v="2"/>
    <s v="Gelderland"/>
    <x v="110"/>
    <x v="482"/>
    <x v="0"/>
    <n v="131"/>
  </r>
  <r>
    <s v="WAHV"/>
    <x v="2"/>
    <s v="Utrecht"/>
    <x v="39"/>
    <x v="277"/>
    <x v="1"/>
    <n v="131"/>
  </r>
  <r>
    <s v="WAHV"/>
    <x v="6"/>
    <s v="Noord-Brabant"/>
    <x v="3"/>
    <x v="554"/>
    <x v="1"/>
    <n v="131"/>
  </r>
  <r>
    <s v="WAHV"/>
    <x v="8"/>
    <s v="Noord-Holland"/>
    <x v="118"/>
    <x v="424"/>
    <x v="0"/>
    <n v="130"/>
  </r>
  <r>
    <s v="WAHV"/>
    <x v="8"/>
    <s v="Utrecht"/>
    <x v="39"/>
    <x v="277"/>
    <x v="1"/>
    <n v="130"/>
  </r>
  <r>
    <s v="WAHV"/>
    <x v="8"/>
    <s v="Zuid-Holland"/>
    <x v="5"/>
    <x v="492"/>
    <x v="0"/>
    <n v="130"/>
  </r>
  <r>
    <s v="WAHV"/>
    <x v="9"/>
    <s v="Noord-Holland"/>
    <x v="78"/>
    <x v="466"/>
    <x v="0"/>
    <n v="130"/>
  </r>
  <r>
    <s v="WAHV"/>
    <x v="11"/>
    <s v="Noord-Holland"/>
    <x v="62"/>
    <x v="391"/>
    <x v="0"/>
    <n v="130"/>
  </r>
  <r>
    <s v="WAHV"/>
    <x v="11"/>
    <s v="Noord-Holland"/>
    <x v="78"/>
    <x v="486"/>
    <x v="0"/>
    <n v="130"/>
  </r>
  <r>
    <s v="WAHV"/>
    <x v="4"/>
    <s v="Utrecht"/>
    <x v="87"/>
    <x v="550"/>
    <x v="0"/>
    <n v="130"/>
  </r>
  <r>
    <s v="WAHV"/>
    <x v="0"/>
    <s v="Utrecht"/>
    <x v="87"/>
    <x v="483"/>
    <x v="0"/>
    <n v="130"/>
  </r>
  <r>
    <s v="WAHV"/>
    <x v="0"/>
    <s v="Zeeland"/>
    <x v="55"/>
    <x v="460"/>
    <x v="0"/>
    <n v="130"/>
  </r>
  <r>
    <s v="WAHV"/>
    <x v="3"/>
    <s v="Gelderland"/>
    <x v="65"/>
    <x v="446"/>
    <x v="0"/>
    <n v="130"/>
  </r>
  <r>
    <s v="WAHV"/>
    <x v="2"/>
    <s v="Limburg"/>
    <x v="128"/>
    <x v="449"/>
    <x v="0"/>
    <n v="130"/>
  </r>
  <r>
    <s v="WAHV"/>
    <x v="2"/>
    <s v="Utrecht"/>
    <x v="87"/>
    <x v="468"/>
    <x v="0"/>
    <n v="130"/>
  </r>
  <r>
    <s v="WAHV"/>
    <x v="2"/>
    <s v="Zuid-Holland"/>
    <x v="12"/>
    <x v="555"/>
    <x v="1"/>
    <n v="130"/>
  </r>
  <r>
    <s v="WAHV"/>
    <x v="6"/>
    <s v="Noord-Holland"/>
    <x v="67"/>
    <x v="507"/>
    <x v="0"/>
    <n v="130"/>
  </r>
  <r>
    <s v="WAHV"/>
    <x v="6"/>
    <s v="Zuid-Holland"/>
    <x v="105"/>
    <x v="456"/>
    <x v="0"/>
    <n v="130"/>
  </r>
  <r>
    <s v="WAHV"/>
    <x v="6"/>
    <s v="Zuid-Holland"/>
    <x v="123"/>
    <x v="447"/>
    <x v="1"/>
    <n v="130"/>
  </r>
  <r>
    <s v="WAHV"/>
    <x v="7"/>
    <s v="Overijssel"/>
    <x v="54"/>
    <x v="380"/>
    <x v="0"/>
    <n v="129"/>
  </r>
  <r>
    <s v="WAHV"/>
    <x v="7"/>
    <s v="Zuid-Holland"/>
    <x v="12"/>
    <x v="555"/>
    <x v="0"/>
    <n v="129"/>
  </r>
  <r>
    <s v="WAHV"/>
    <x v="8"/>
    <s v="Zuid-Holland"/>
    <x v="31"/>
    <x v="203"/>
    <x v="0"/>
    <n v="129"/>
  </r>
  <r>
    <s v="WAHV"/>
    <x v="9"/>
    <s v="Zuid-Holland"/>
    <x v="2"/>
    <x v="463"/>
    <x v="1"/>
    <n v="129"/>
  </r>
  <r>
    <s v="WAHV"/>
    <x v="10"/>
    <s v="Flevoland"/>
    <x v="10"/>
    <x v="470"/>
    <x v="0"/>
    <n v="129"/>
  </r>
  <r>
    <s v="WAHV"/>
    <x v="10"/>
    <s v="Gelderland"/>
    <x v="137"/>
    <x v="512"/>
    <x v="0"/>
    <n v="129"/>
  </r>
  <r>
    <s v="WAHV"/>
    <x v="10"/>
    <s v="Utrecht"/>
    <x v="39"/>
    <x v="366"/>
    <x v="1"/>
    <n v="129"/>
  </r>
  <r>
    <s v="WAHV"/>
    <x v="4"/>
    <s v="Limburg"/>
    <x v="128"/>
    <x v="449"/>
    <x v="0"/>
    <n v="129"/>
  </r>
  <r>
    <s v="WAHV"/>
    <x v="4"/>
    <s v="Noord-Brabant"/>
    <x v="3"/>
    <x v="528"/>
    <x v="0"/>
    <n v="129"/>
  </r>
  <r>
    <s v="WAHV"/>
    <x v="1"/>
    <s v="Utrecht"/>
    <x v="61"/>
    <x v="543"/>
    <x v="0"/>
    <n v="129"/>
  </r>
  <r>
    <s v="WAHV"/>
    <x v="3"/>
    <s v="Gelderland"/>
    <x v="23"/>
    <x v="540"/>
    <x v="0"/>
    <n v="129"/>
  </r>
  <r>
    <s v="WAHV"/>
    <x v="5"/>
    <s v="Zuid-Holland"/>
    <x v="2"/>
    <x v="476"/>
    <x v="0"/>
    <n v="129"/>
  </r>
  <r>
    <s v="WAHV"/>
    <x v="2"/>
    <s v="Gelderland"/>
    <x v="82"/>
    <x v="427"/>
    <x v="0"/>
    <n v="129"/>
  </r>
  <r>
    <s v="WAHV"/>
    <x v="2"/>
    <s v="Gelderland"/>
    <x v="65"/>
    <x v="446"/>
    <x v="0"/>
    <n v="129"/>
  </r>
  <r>
    <s v="WAHV"/>
    <x v="6"/>
    <s v="Groningen"/>
    <x v="72"/>
    <x v="130"/>
    <x v="0"/>
    <n v="129"/>
  </r>
  <r>
    <s v="WAHV"/>
    <x v="6"/>
    <s v="Noord-Holland"/>
    <x v="46"/>
    <x v="415"/>
    <x v="0"/>
    <n v="129"/>
  </r>
  <r>
    <s v="WAHV"/>
    <x v="7"/>
    <s v="Noord-Holland"/>
    <x v="67"/>
    <x v="433"/>
    <x v="0"/>
    <n v="128"/>
  </r>
  <r>
    <s v="WAHV"/>
    <x v="7"/>
    <s v="Noord-Holland"/>
    <x v="59"/>
    <x v="205"/>
    <x v="0"/>
    <n v="128"/>
  </r>
  <r>
    <s v="WAHV"/>
    <x v="7"/>
    <s v="Zuid-Holland"/>
    <x v="95"/>
    <x v="362"/>
    <x v="0"/>
    <n v="128"/>
  </r>
  <r>
    <s v="WAHV"/>
    <x v="7"/>
    <s v="Zuid-Holland"/>
    <x v="31"/>
    <x v="203"/>
    <x v="0"/>
    <n v="128"/>
  </r>
  <r>
    <s v="WAHV"/>
    <x v="11"/>
    <s v="Noord-Holland"/>
    <x v="67"/>
    <x v="507"/>
    <x v="0"/>
    <n v="128"/>
  </r>
  <r>
    <s v="WAHV"/>
    <x v="4"/>
    <s v="Drenthe"/>
    <x v="108"/>
    <x v="539"/>
    <x v="0"/>
    <n v="128"/>
  </r>
  <r>
    <s v="WAHV"/>
    <x v="4"/>
    <s v="Groningen"/>
    <x v="11"/>
    <x v="542"/>
    <x v="0"/>
    <n v="128"/>
  </r>
  <r>
    <s v="WAHV"/>
    <x v="4"/>
    <s v="Noord-Holland"/>
    <x v="134"/>
    <x v="496"/>
    <x v="1"/>
    <n v="128"/>
  </r>
  <r>
    <s v="WAHV"/>
    <x v="4"/>
    <s v="Utrecht"/>
    <x v="29"/>
    <x v="556"/>
    <x v="0"/>
    <n v="128"/>
  </r>
  <r>
    <s v="WAHV"/>
    <x v="0"/>
    <s v="Groningen"/>
    <x v="11"/>
    <x v="542"/>
    <x v="0"/>
    <n v="128"/>
  </r>
  <r>
    <s v="WAHV"/>
    <x v="6"/>
    <s v="Overijssel"/>
    <x v="80"/>
    <x v="355"/>
    <x v="0"/>
    <n v="128"/>
  </r>
  <r>
    <s v="WAHV"/>
    <x v="7"/>
    <s v="Limburg"/>
    <x v="130"/>
    <x v="458"/>
    <x v="0"/>
    <n v="127"/>
  </r>
  <r>
    <s v="WAHV"/>
    <x v="8"/>
    <s v="Utrecht"/>
    <x v="87"/>
    <x v="448"/>
    <x v="0"/>
    <n v="127"/>
  </r>
  <r>
    <s v="WAHV"/>
    <x v="9"/>
    <s v="Gelderland"/>
    <x v="82"/>
    <x v="533"/>
    <x v="0"/>
    <n v="127"/>
  </r>
  <r>
    <s v="WAHV"/>
    <x v="9"/>
    <s v="Limburg"/>
    <x v="68"/>
    <x v="527"/>
    <x v="0"/>
    <n v="127"/>
  </r>
  <r>
    <s v="WAHV"/>
    <x v="9"/>
    <s v="Zuid-Holland"/>
    <x v="49"/>
    <x v="451"/>
    <x v="0"/>
    <n v="127"/>
  </r>
  <r>
    <s v="WAHV"/>
    <x v="11"/>
    <s v="Utrecht"/>
    <x v="40"/>
    <x v="520"/>
    <x v="0"/>
    <n v="127"/>
  </r>
  <r>
    <s v="WAHV"/>
    <x v="10"/>
    <s v="Noord-Holland"/>
    <x v="67"/>
    <x v="557"/>
    <x v="0"/>
    <n v="127"/>
  </r>
  <r>
    <s v="WAHV"/>
    <x v="10"/>
    <s v="Noord-Holland"/>
    <x v="78"/>
    <x v="466"/>
    <x v="0"/>
    <n v="127"/>
  </r>
  <r>
    <s v="WAHV"/>
    <x v="10"/>
    <s v="Utrecht"/>
    <x v="87"/>
    <x v="504"/>
    <x v="0"/>
    <n v="127"/>
  </r>
  <r>
    <s v="WAHV"/>
    <x v="1"/>
    <s v="Gelderland"/>
    <x v="23"/>
    <x v="540"/>
    <x v="0"/>
    <n v="127"/>
  </r>
  <r>
    <s v="WAHV"/>
    <x v="1"/>
    <s v="Zuid-Holland"/>
    <x v="105"/>
    <x v="456"/>
    <x v="0"/>
    <n v="127"/>
  </r>
  <r>
    <s v="WAHV"/>
    <x v="3"/>
    <s v="Noord-Brabant"/>
    <x v="3"/>
    <x v="487"/>
    <x v="0"/>
    <n v="127"/>
  </r>
  <r>
    <s v="WAHV"/>
    <x v="3"/>
    <s v="Noord-Holland"/>
    <x v="8"/>
    <x v="167"/>
    <x v="0"/>
    <n v="127"/>
  </r>
  <r>
    <s v="WAHV"/>
    <x v="3"/>
    <s v="Noord-Holland"/>
    <x v="62"/>
    <x v="391"/>
    <x v="0"/>
    <n v="127"/>
  </r>
  <r>
    <s v="WAHV"/>
    <x v="5"/>
    <s v="Noord-Brabant"/>
    <x v="132"/>
    <x v="479"/>
    <x v="0"/>
    <n v="127"/>
  </r>
  <r>
    <s v="WAHV"/>
    <x v="5"/>
    <s v="Zuid-Holland"/>
    <x v="123"/>
    <x v="413"/>
    <x v="0"/>
    <n v="127"/>
  </r>
  <r>
    <s v="WAHV"/>
    <x v="2"/>
    <s v="Noord-Holland"/>
    <x v="126"/>
    <x v="410"/>
    <x v="0"/>
    <n v="127"/>
  </r>
  <r>
    <s v="WAHV"/>
    <x v="6"/>
    <s v="Zuid-Holland"/>
    <x v="5"/>
    <x v="548"/>
    <x v="0"/>
    <n v="127"/>
  </r>
  <r>
    <s v="WAHV"/>
    <x v="7"/>
    <s v="Noord-Holland"/>
    <x v="112"/>
    <x v="443"/>
    <x v="0"/>
    <n v="126"/>
  </r>
  <r>
    <s v="WAHV"/>
    <x v="9"/>
    <s v="Utrecht"/>
    <x v="87"/>
    <x v="508"/>
    <x v="0"/>
    <n v="126"/>
  </r>
  <r>
    <s v="WAHV"/>
    <x v="9"/>
    <s v="Zuid-Holland"/>
    <x v="2"/>
    <x v="552"/>
    <x v="0"/>
    <n v="126"/>
  </r>
  <r>
    <s v="WAHV"/>
    <x v="11"/>
    <s v="Limburg"/>
    <x v="136"/>
    <x v="511"/>
    <x v="0"/>
    <n v="126"/>
  </r>
  <r>
    <s v="WAHV"/>
    <x v="4"/>
    <s v="Zuid-Holland"/>
    <x v="2"/>
    <x v="558"/>
    <x v="0"/>
    <n v="126"/>
  </r>
  <r>
    <s v="WAHV"/>
    <x v="4"/>
    <s v="Zuid-Holland"/>
    <x v="22"/>
    <x v="374"/>
    <x v="0"/>
    <n v="126"/>
  </r>
  <r>
    <s v="WAHV"/>
    <x v="3"/>
    <s v="Noord-Holland"/>
    <x v="50"/>
    <x v="513"/>
    <x v="0"/>
    <n v="126"/>
  </r>
  <r>
    <s v="WAHV"/>
    <x v="5"/>
    <s v="Gelderland"/>
    <x v="65"/>
    <x v="383"/>
    <x v="0"/>
    <n v="126"/>
  </r>
  <r>
    <s v="WAHV"/>
    <x v="5"/>
    <s v="Noord-Holland"/>
    <x v="118"/>
    <x v="357"/>
    <x v="0"/>
    <n v="126"/>
  </r>
  <r>
    <s v="WAHV"/>
    <x v="5"/>
    <s v="Zeeland"/>
    <x v="55"/>
    <x v="460"/>
    <x v="0"/>
    <n v="126"/>
  </r>
  <r>
    <s v="WAHV"/>
    <x v="5"/>
    <s v="Zuid-Holland"/>
    <x v="100"/>
    <x v="490"/>
    <x v="0"/>
    <n v="126"/>
  </r>
  <r>
    <s v="WAHV"/>
    <x v="7"/>
    <s v="Zuid-Holland"/>
    <x v="123"/>
    <x v="455"/>
    <x v="0"/>
    <n v="125"/>
  </r>
  <r>
    <s v="WAHV"/>
    <x v="9"/>
    <s v="Limburg"/>
    <x v="93"/>
    <x v="515"/>
    <x v="0"/>
    <n v="125"/>
  </r>
  <r>
    <s v="WAHV"/>
    <x v="9"/>
    <s v="Utrecht"/>
    <x v="39"/>
    <x v="523"/>
    <x v="0"/>
    <n v="125"/>
  </r>
  <r>
    <s v="WAHV"/>
    <x v="11"/>
    <s v="Groningen"/>
    <x v="11"/>
    <x v="542"/>
    <x v="0"/>
    <n v="125"/>
  </r>
  <r>
    <s v="WAHV"/>
    <x v="11"/>
    <s v="Utrecht"/>
    <x v="39"/>
    <x v="523"/>
    <x v="0"/>
    <n v="125"/>
  </r>
  <r>
    <s v="WAHV"/>
    <x v="10"/>
    <s v="Gelderland"/>
    <x v="110"/>
    <x v="482"/>
    <x v="0"/>
    <n v="125"/>
  </r>
  <r>
    <s v="WAHV"/>
    <x v="1"/>
    <s v="Noord-Holland"/>
    <x v="78"/>
    <x v="510"/>
    <x v="0"/>
    <n v="125"/>
  </r>
  <r>
    <s v="WAHV"/>
    <x v="0"/>
    <s v="Zuid-Holland"/>
    <x v="5"/>
    <x v="548"/>
    <x v="0"/>
    <n v="125"/>
  </r>
  <r>
    <s v="WAHV"/>
    <x v="3"/>
    <s v="Gelderland"/>
    <x v="82"/>
    <x v="533"/>
    <x v="0"/>
    <n v="125"/>
  </r>
  <r>
    <s v="WAHV"/>
    <x v="3"/>
    <s v="Gelderland"/>
    <x v="110"/>
    <x v="482"/>
    <x v="0"/>
    <n v="125"/>
  </r>
  <r>
    <s v="WAHV"/>
    <x v="3"/>
    <s v="Noord-Brabant"/>
    <x v="26"/>
    <x v="488"/>
    <x v="0"/>
    <n v="125"/>
  </r>
  <r>
    <s v="WAHV"/>
    <x v="3"/>
    <s v="Noord-Holland"/>
    <x v="78"/>
    <x v="480"/>
    <x v="0"/>
    <n v="125"/>
  </r>
  <r>
    <s v="WAHV"/>
    <x v="5"/>
    <s v="Utrecht"/>
    <x v="61"/>
    <x v="543"/>
    <x v="0"/>
    <n v="125"/>
  </r>
  <r>
    <s v="WAHV"/>
    <x v="2"/>
    <s v="Zuid-Holland"/>
    <x v="73"/>
    <x v="190"/>
    <x v="0"/>
    <n v="125"/>
  </r>
  <r>
    <s v="WAHV"/>
    <x v="2"/>
    <s v="Zuid-Holland"/>
    <x v="123"/>
    <x v="447"/>
    <x v="0"/>
    <n v="125"/>
  </r>
  <r>
    <s v="WAHV"/>
    <x v="6"/>
    <s v="Utrecht"/>
    <x v="87"/>
    <x v="483"/>
    <x v="0"/>
    <n v="125"/>
  </r>
  <r>
    <s v="WAHV"/>
    <x v="6"/>
    <s v="Utrecht"/>
    <x v="6"/>
    <x v="96"/>
    <x v="1"/>
    <n v="125"/>
  </r>
  <r>
    <s v="WAHV"/>
    <x v="7"/>
    <s v="Noord-Holland"/>
    <x v="46"/>
    <x v="415"/>
    <x v="0"/>
    <n v="124"/>
  </r>
  <r>
    <s v="WAHV"/>
    <x v="7"/>
    <s v="Utrecht"/>
    <x v="39"/>
    <x v="277"/>
    <x v="1"/>
    <n v="124"/>
  </r>
  <r>
    <s v="WAHV"/>
    <x v="9"/>
    <s v="Groningen"/>
    <x v="11"/>
    <x v="542"/>
    <x v="0"/>
    <n v="124"/>
  </r>
  <r>
    <s v="WAHV"/>
    <x v="9"/>
    <s v="Zuid-Holland"/>
    <x v="90"/>
    <x v="545"/>
    <x v="0"/>
    <n v="124"/>
  </r>
  <r>
    <s v="WAHV"/>
    <x v="11"/>
    <s v="Zuid-Holland"/>
    <x v="17"/>
    <x v="502"/>
    <x v="0"/>
    <n v="124"/>
  </r>
  <r>
    <s v="WAHV"/>
    <x v="1"/>
    <s v="Limburg"/>
    <x v="68"/>
    <x v="546"/>
    <x v="0"/>
    <n v="124"/>
  </r>
  <r>
    <s v="WAHV"/>
    <x v="1"/>
    <s v="Noord-Brabant"/>
    <x v="92"/>
    <x v="462"/>
    <x v="1"/>
    <n v="124"/>
  </r>
  <r>
    <s v="WAHV"/>
    <x v="1"/>
    <s v="Noord-Holland"/>
    <x v="78"/>
    <x v="521"/>
    <x v="0"/>
    <n v="124"/>
  </r>
  <r>
    <s v="WAHV"/>
    <x v="3"/>
    <s v="Zuid-Holland"/>
    <x v="17"/>
    <x v="502"/>
    <x v="0"/>
    <n v="124"/>
  </r>
  <r>
    <s v="WAHV"/>
    <x v="5"/>
    <s v="Noord-Brabant"/>
    <x v="92"/>
    <x v="462"/>
    <x v="0"/>
    <n v="124"/>
  </r>
  <r>
    <s v="WAHV"/>
    <x v="5"/>
    <s v="Noord-Holland"/>
    <x v="46"/>
    <x v="459"/>
    <x v="1"/>
    <n v="124"/>
  </r>
  <r>
    <s v="WAHV"/>
    <x v="2"/>
    <s v="Utrecht"/>
    <x v="6"/>
    <x v="96"/>
    <x v="1"/>
    <n v="124"/>
  </r>
  <r>
    <s v="WAHV"/>
    <x v="6"/>
    <s v="Gelderland"/>
    <x v="137"/>
    <x v="512"/>
    <x v="0"/>
    <n v="124"/>
  </r>
  <r>
    <s v="WAHV"/>
    <x v="6"/>
    <s v="Zuid-Holland"/>
    <x v="31"/>
    <x v="405"/>
    <x v="0"/>
    <n v="124"/>
  </r>
  <r>
    <s v="WAHV"/>
    <x v="8"/>
    <s v="Noord-Holland"/>
    <x v="78"/>
    <x v="480"/>
    <x v="0"/>
    <n v="123"/>
  </r>
  <r>
    <s v="WAHV"/>
    <x v="11"/>
    <s v="Noord-Holland"/>
    <x v="67"/>
    <x v="557"/>
    <x v="0"/>
    <n v="123"/>
  </r>
  <r>
    <s v="WAHV"/>
    <x v="11"/>
    <s v="Utrecht"/>
    <x v="87"/>
    <x v="401"/>
    <x v="0"/>
    <n v="123"/>
  </r>
  <r>
    <s v="WAHV"/>
    <x v="11"/>
    <s v="Zuid-Holland"/>
    <x v="123"/>
    <x v="447"/>
    <x v="1"/>
    <n v="123"/>
  </r>
  <r>
    <s v="WAHV"/>
    <x v="10"/>
    <s v="Utrecht"/>
    <x v="40"/>
    <x v="421"/>
    <x v="0"/>
    <n v="123"/>
  </r>
  <r>
    <s v="WAHV"/>
    <x v="10"/>
    <s v="Zuid-Holland"/>
    <x v="123"/>
    <x v="447"/>
    <x v="1"/>
    <n v="123"/>
  </r>
  <r>
    <s v="WAHV"/>
    <x v="4"/>
    <s v="Gelderland"/>
    <x v="65"/>
    <x v="336"/>
    <x v="1"/>
    <n v="123"/>
  </r>
  <r>
    <s v="WAHV"/>
    <x v="4"/>
    <s v="Zuid-Holland"/>
    <x v="109"/>
    <x v="536"/>
    <x v="0"/>
    <n v="123"/>
  </r>
  <r>
    <s v="WAHV"/>
    <x v="1"/>
    <s v="Limburg"/>
    <x v="135"/>
    <x v="518"/>
    <x v="0"/>
    <n v="123"/>
  </r>
  <r>
    <s v="WAHV"/>
    <x v="1"/>
    <s v="Noord-Holland"/>
    <x v="50"/>
    <x v="513"/>
    <x v="0"/>
    <n v="123"/>
  </r>
  <r>
    <s v="WAHV"/>
    <x v="1"/>
    <s v="Utrecht"/>
    <x v="87"/>
    <x v="489"/>
    <x v="0"/>
    <n v="123"/>
  </r>
  <r>
    <s v="WAHV"/>
    <x v="0"/>
    <s v="Noord-Holland"/>
    <x v="78"/>
    <x v="466"/>
    <x v="0"/>
    <n v="123"/>
  </r>
  <r>
    <s v="WAHV"/>
    <x v="5"/>
    <s v="Limburg"/>
    <x v="130"/>
    <x v="458"/>
    <x v="0"/>
    <n v="123"/>
  </r>
  <r>
    <s v="WAHV"/>
    <x v="5"/>
    <s v="Noord-Brabant"/>
    <x v="94"/>
    <x v="274"/>
    <x v="0"/>
    <n v="123"/>
  </r>
  <r>
    <s v="WAHV"/>
    <x v="5"/>
    <s v="Noord-Brabant"/>
    <x v="111"/>
    <x v="321"/>
    <x v="0"/>
    <n v="123"/>
  </r>
  <r>
    <s v="WAHV"/>
    <x v="2"/>
    <s v="Limburg"/>
    <x v="96"/>
    <x v="395"/>
    <x v="0"/>
    <n v="123"/>
  </r>
  <r>
    <s v="WAHV"/>
    <x v="2"/>
    <s v="Zuid-Holland"/>
    <x v="49"/>
    <x v="525"/>
    <x v="0"/>
    <n v="123"/>
  </r>
  <r>
    <s v="WAHV"/>
    <x v="7"/>
    <s v="Gelderland"/>
    <x v="82"/>
    <x v="533"/>
    <x v="0"/>
    <n v="122"/>
  </r>
  <r>
    <s v="WAHV"/>
    <x v="8"/>
    <s v="Zuid-Holland"/>
    <x v="95"/>
    <x v="362"/>
    <x v="0"/>
    <n v="122"/>
  </r>
  <r>
    <s v="WAHV"/>
    <x v="11"/>
    <s v="Noord-Brabant"/>
    <x v="3"/>
    <x v="534"/>
    <x v="1"/>
    <n v="122"/>
  </r>
  <r>
    <s v="WAHV"/>
    <x v="11"/>
    <s v="Zuid-Holland"/>
    <x v="5"/>
    <x v="548"/>
    <x v="0"/>
    <n v="122"/>
  </r>
  <r>
    <s v="WAHV"/>
    <x v="10"/>
    <s v="Overijssel"/>
    <x v="84"/>
    <x v="153"/>
    <x v="1"/>
    <n v="122"/>
  </r>
  <r>
    <s v="WAHV"/>
    <x v="10"/>
    <s v="Zuid-Holland"/>
    <x v="43"/>
    <x v="559"/>
    <x v="0"/>
    <n v="122"/>
  </r>
  <r>
    <s v="WAHV"/>
    <x v="1"/>
    <s v="Noord-Brabant"/>
    <x v="132"/>
    <x v="479"/>
    <x v="0"/>
    <n v="122"/>
  </r>
  <r>
    <s v="WAHV"/>
    <x v="1"/>
    <s v="Zeeland"/>
    <x v="125"/>
    <x v="541"/>
    <x v="1"/>
    <n v="122"/>
  </r>
  <r>
    <s v="WAHV"/>
    <x v="3"/>
    <s v="Zuid-Holland"/>
    <x v="5"/>
    <x v="560"/>
    <x v="0"/>
    <n v="122"/>
  </r>
  <r>
    <s v="WAHV"/>
    <x v="2"/>
    <s v="Zuid-Holland"/>
    <x v="5"/>
    <x v="284"/>
    <x v="1"/>
    <n v="122"/>
  </r>
  <r>
    <s v="WAHV"/>
    <x v="6"/>
    <s v="Noord-Holland"/>
    <x v="112"/>
    <x v="443"/>
    <x v="0"/>
    <n v="122"/>
  </r>
  <r>
    <s v="WAHV"/>
    <x v="6"/>
    <s v="Utrecht"/>
    <x v="40"/>
    <x v="421"/>
    <x v="0"/>
    <n v="122"/>
  </r>
  <r>
    <s v="WAHV"/>
    <x v="6"/>
    <s v="Zuid-Holland"/>
    <x v="2"/>
    <x v="476"/>
    <x v="0"/>
    <n v="122"/>
  </r>
  <r>
    <s v="WAHV"/>
    <x v="11"/>
    <s v="Noord-Holland"/>
    <x v="67"/>
    <x v="497"/>
    <x v="0"/>
    <n v="121"/>
  </r>
  <r>
    <s v="WAHV"/>
    <x v="11"/>
    <s v="Utrecht"/>
    <x v="29"/>
    <x v="556"/>
    <x v="0"/>
    <n v="121"/>
  </r>
  <r>
    <s v="WAHV"/>
    <x v="11"/>
    <s v="Zuid-Holland"/>
    <x v="43"/>
    <x v="537"/>
    <x v="0"/>
    <n v="121"/>
  </r>
  <r>
    <s v="WAHV"/>
    <x v="11"/>
    <s v="Zuid-Holland"/>
    <x v="95"/>
    <x v="530"/>
    <x v="0"/>
    <n v="121"/>
  </r>
  <r>
    <s v="WAHV"/>
    <x v="10"/>
    <s v="Zuid-Holland"/>
    <x v="90"/>
    <x v="481"/>
    <x v="0"/>
    <n v="121"/>
  </r>
  <r>
    <s v="WAHV"/>
    <x v="10"/>
    <s v="Zuid-Holland"/>
    <x v="49"/>
    <x v="553"/>
    <x v="0"/>
    <n v="121"/>
  </r>
  <r>
    <s v="WAHV"/>
    <x v="10"/>
    <s v="Zuid-Holland"/>
    <x v="95"/>
    <x v="529"/>
    <x v="0"/>
    <n v="121"/>
  </r>
  <r>
    <s v="WAHV"/>
    <x v="1"/>
    <s v="Limburg"/>
    <x v="135"/>
    <x v="499"/>
    <x v="0"/>
    <n v="121"/>
  </r>
  <r>
    <s v="WAHV"/>
    <x v="0"/>
    <s v="Zuid-Holland"/>
    <x v="2"/>
    <x v="238"/>
    <x v="0"/>
    <n v="121"/>
  </r>
  <r>
    <s v="WAHV"/>
    <x v="3"/>
    <s v="Noord-Brabant"/>
    <x v="132"/>
    <x v="479"/>
    <x v="0"/>
    <n v="121"/>
  </r>
  <r>
    <s v="WAHV"/>
    <x v="5"/>
    <s v="Gelderland"/>
    <x v="82"/>
    <x v="465"/>
    <x v="0"/>
    <n v="121"/>
  </r>
  <r>
    <s v="WAHV"/>
    <x v="5"/>
    <s v="Noord-Holland"/>
    <x v="67"/>
    <x v="433"/>
    <x v="0"/>
    <n v="121"/>
  </r>
  <r>
    <s v="WAHV"/>
    <x v="2"/>
    <s v="Noord-Brabant"/>
    <x v="3"/>
    <x v="487"/>
    <x v="0"/>
    <n v="121"/>
  </r>
  <r>
    <s v="WAHV"/>
    <x v="6"/>
    <s v="Noord-Brabant"/>
    <x v="28"/>
    <x v="494"/>
    <x v="0"/>
    <n v="121"/>
  </r>
  <r>
    <s v="WAHV"/>
    <x v="6"/>
    <s v="Zuid-Holland"/>
    <x v="17"/>
    <x v="431"/>
    <x v="0"/>
    <n v="121"/>
  </r>
  <r>
    <s v="WAHV"/>
    <x v="7"/>
    <s v="Noord-Brabant"/>
    <x v="3"/>
    <x v="409"/>
    <x v="1"/>
    <n v="120"/>
  </r>
  <r>
    <s v="WAHV"/>
    <x v="9"/>
    <s v="Noord-Brabant"/>
    <x v="94"/>
    <x v="561"/>
    <x v="0"/>
    <n v="120"/>
  </r>
  <r>
    <s v="WAHV"/>
    <x v="9"/>
    <s v="Overijssel"/>
    <x v="80"/>
    <x v="430"/>
    <x v="1"/>
    <n v="120"/>
  </r>
  <r>
    <s v="WAHV"/>
    <x v="11"/>
    <s v="Zuid-Holland"/>
    <x v="73"/>
    <x v="461"/>
    <x v="1"/>
    <n v="120"/>
  </r>
  <r>
    <s v="WAHV"/>
    <x v="10"/>
    <s v="Limburg"/>
    <x v="96"/>
    <x v="516"/>
    <x v="0"/>
    <n v="120"/>
  </r>
  <r>
    <s v="WAHV"/>
    <x v="10"/>
    <s v="Utrecht"/>
    <x v="61"/>
    <x v="543"/>
    <x v="0"/>
    <n v="120"/>
  </r>
  <r>
    <s v="WAHV"/>
    <x v="4"/>
    <s v="Noord-Holland"/>
    <x v="62"/>
    <x v="139"/>
    <x v="1"/>
    <n v="120"/>
  </r>
  <r>
    <s v="WAHV"/>
    <x v="4"/>
    <s v="Zuid-Holland"/>
    <x v="138"/>
    <x v="562"/>
    <x v="1"/>
    <n v="120"/>
  </r>
  <r>
    <s v="WAHV"/>
    <x v="1"/>
    <s v="Noord-Holland"/>
    <x v="62"/>
    <x v="139"/>
    <x v="1"/>
    <n v="120"/>
  </r>
  <r>
    <s v="WAHV"/>
    <x v="0"/>
    <s v="Noord-Brabant"/>
    <x v="94"/>
    <x v="452"/>
    <x v="0"/>
    <n v="120"/>
  </r>
  <r>
    <s v="WAHV"/>
    <x v="0"/>
    <s v="Noord-Holland"/>
    <x v="67"/>
    <x v="507"/>
    <x v="0"/>
    <n v="120"/>
  </r>
  <r>
    <s v="WAHV"/>
    <x v="0"/>
    <s v="Zuid-Holland"/>
    <x v="90"/>
    <x v="417"/>
    <x v="0"/>
    <n v="120"/>
  </r>
  <r>
    <s v="WAHV"/>
    <x v="0"/>
    <s v="Zuid-Holland"/>
    <x v="12"/>
    <x v="353"/>
    <x v="0"/>
    <n v="120"/>
  </r>
  <r>
    <s v="WAHV"/>
    <x v="2"/>
    <s v="Flevoland"/>
    <x v="10"/>
    <x v="450"/>
    <x v="0"/>
    <n v="120"/>
  </r>
  <r>
    <s v="WAHV"/>
    <x v="2"/>
    <s v="Limburg"/>
    <x v="130"/>
    <x v="458"/>
    <x v="0"/>
    <n v="120"/>
  </r>
  <r>
    <s v="WAHV"/>
    <x v="2"/>
    <s v="Zuid-Holland"/>
    <x v="12"/>
    <x v="353"/>
    <x v="1"/>
    <n v="120"/>
  </r>
  <r>
    <s v="WAHV"/>
    <x v="6"/>
    <s v="Noord-Brabant"/>
    <x v="94"/>
    <x v="563"/>
    <x v="0"/>
    <n v="120"/>
  </r>
  <r>
    <s v="WAHV"/>
    <x v="7"/>
    <s v="Noord-Holland"/>
    <x v="62"/>
    <x v="498"/>
    <x v="1"/>
    <n v="119"/>
  </r>
  <r>
    <s v="WAHV"/>
    <x v="7"/>
    <s v="Noord-Holland"/>
    <x v="78"/>
    <x v="480"/>
    <x v="0"/>
    <n v="119"/>
  </r>
  <r>
    <s v="WAHV"/>
    <x v="8"/>
    <s v="Noord-Brabant"/>
    <x v="26"/>
    <x v="488"/>
    <x v="0"/>
    <n v="119"/>
  </r>
  <r>
    <s v="WAHV"/>
    <x v="8"/>
    <s v="Noord-Holland"/>
    <x v="62"/>
    <x v="306"/>
    <x v="0"/>
    <n v="119"/>
  </r>
  <r>
    <s v="WAHV"/>
    <x v="8"/>
    <s v="Zeeland"/>
    <x v="125"/>
    <x v="407"/>
    <x v="0"/>
    <n v="119"/>
  </r>
  <r>
    <s v="WAHV"/>
    <x v="8"/>
    <s v="Zuid-Holland"/>
    <x v="100"/>
    <x v="490"/>
    <x v="0"/>
    <n v="119"/>
  </r>
  <r>
    <s v="WAHV"/>
    <x v="9"/>
    <s v="Zuid-Holland"/>
    <x v="43"/>
    <x v="559"/>
    <x v="0"/>
    <n v="119"/>
  </r>
  <r>
    <s v="WAHV"/>
    <x v="11"/>
    <s v="Utrecht"/>
    <x v="87"/>
    <x v="489"/>
    <x v="0"/>
    <n v="119"/>
  </r>
  <r>
    <s v="WAHV"/>
    <x v="10"/>
    <s v="Noord-Brabant"/>
    <x v="28"/>
    <x v="494"/>
    <x v="0"/>
    <n v="119"/>
  </r>
  <r>
    <s v="WAHV"/>
    <x v="10"/>
    <s v="Noord-Holland"/>
    <x v="67"/>
    <x v="564"/>
    <x v="0"/>
    <n v="119"/>
  </r>
  <r>
    <s v="WAHV"/>
    <x v="10"/>
    <s v="Zuid-Holland"/>
    <x v="123"/>
    <x v="388"/>
    <x v="1"/>
    <n v="119"/>
  </r>
  <r>
    <s v="WAHV"/>
    <x v="1"/>
    <s v="Noord-Holland"/>
    <x v="67"/>
    <x v="557"/>
    <x v="0"/>
    <n v="119"/>
  </r>
  <r>
    <s v="WAHV"/>
    <x v="1"/>
    <s v="Utrecht"/>
    <x v="87"/>
    <x v="550"/>
    <x v="0"/>
    <n v="119"/>
  </r>
  <r>
    <s v="WAHV"/>
    <x v="0"/>
    <s v="Limburg"/>
    <x v="96"/>
    <x v="516"/>
    <x v="0"/>
    <n v="119"/>
  </r>
  <r>
    <s v="WAHV"/>
    <x v="0"/>
    <s v="Noord-Brabant"/>
    <x v="3"/>
    <x v="534"/>
    <x v="1"/>
    <n v="119"/>
  </r>
  <r>
    <s v="WAHV"/>
    <x v="3"/>
    <s v="Noord-Holland"/>
    <x v="62"/>
    <x v="493"/>
    <x v="1"/>
    <n v="119"/>
  </r>
  <r>
    <s v="WAHV"/>
    <x v="3"/>
    <s v="Zuid-Holland"/>
    <x v="5"/>
    <x v="514"/>
    <x v="0"/>
    <n v="119"/>
  </r>
  <r>
    <s v="WAHV"/>
    <x v="5"/>
    <s v="Gelderland"/>
    <x v="82"/>
    <x v="533"/>
    <x v="0"/>
    <n v="119"/>
  </r>
  <r>
    <s v="WAHV"/>
    <x v="5"/>
    <s v="Zuid-Holland"/>
    <x v="17"/>
    <x v="502"/>
    <x v="0"/>
    <n v="119"/>
  </r>
  <r>
    <s v="WAHV"/>
    <x v="6"/>
    <s v="Noord-Holland"/>
    <x v="78"/>
    <x v="521"/>
    <x v="0"/>
    <n v="119"/>
  </r>
  <r>
    <s v="WAHV"/>
    <x v="7"/>
    <s v="Gelderland"/>
    <x v="65"/>
    <x v="383"/>
    <x v="0"/>
    <n v="118"/>
  </r>
  <r>
    <s v="WAHV"/>
    <x v="8"/>
    <s v="Noord-Brabant"/>
    <x v="79"/>
    <x v="418"/>
    <x v="0"/>
    <n v="118"/>
  </r>
  <r>
    <s v="WAHV"/>
    <x v="8"/>
    <s v="Noord-Holland"/>
    <x v="46"/>
    <x v="415"/>
    <x v="0"/>
    <n v="118"/>
  </r>
  <r>
    <s v="WAHV"/>
    <x v="8"/>
    <s v="Zuid-Holland"/>
    <x v="123"/>
    <x v="455"/>
    <x v="0"/>
    <n v="118"/>
  </r>
  <r>
    <s v="WAHV"/>
    <x v="9"/>
    <s v="Noord-Holland"/>
    <x v="62"/>
    <x v="493"/>
    <x v="1"/>
    <n v="118"/>
  </r>
  <r>
    <s v="WAHV"/>
    <x v="9"/>
    <s v="Utrecht"/>
    <x v="87"/>
    <x v="547"/>
    <x v="0"/>
    <n v="118"/>
  </r>
  <r>
    <s v="WAHV"/>
    <x v="11"/>
    <s v="Utrecht"/>
    <x v="87"/>
    <x v="501"/>
    <x v="0"/>
    <n v="118"/>
  </r>
  <r>
    <s v="WAHV"/>
    <x v="10"/>
    <s v="Zuid-Holland"/>
    <x v="49"/>
    <x v="525"/>
    <x v="0"/>
    <n v="118"/>
  </r>
  <r>
    <s v="WAHV"/>
    <x v="0"/>
    <s v="Gelderland"/>
    <x v="23"/>
    <x v="540"/>
    <x v="0"/>
    <n v="118"/>
  </r>
  <r>
    <s v="WAHV"/>
    <x v="0"/>
    <s v="Gelderland"/>
    <x v="65"/>
    <x v="544"/>
    <x v="0"/>
    <n v="118"/>
  </r>
  <r>
    <s v="WAHV"/>
    <x v="0"/>
    <s v="Noord-Holland"/>
    <x v="78"/>
    <x v="510"/>
    <x v="0"/>
    <n v="118"/>
  </r>
  <r>
    <s v="WAHV"/>
    <x v="5"/>
    <s v="Limburg"/>
    <x v="75"/>
    <x v="315"/>
    <x v="1"/>
    <n v="118"/>
  </r>
  <r>
    <s v="WAHV"/>
    <x v="5"/>
    <s v="Noord-Holland"/>
    <x v="62"/>
    <x v="438"/>
    <x v="0"/>
    <n v="118"/>
  </r>
  <r>
    <s v="WAHV"/>
    <x v="5"/>
    <s v="Zuid-Holland"/>
    <x v="2"/>
    <x v="312"/>
    <x v="0"/>
    <n v="118"/>
  </r>
  <r>
    <s v="WAHV"/>
    <x v="2"/>
    <s v="Flevoland"/>
    <x v="10"/>
    <x v="500"/>
    <x v="0"/>
    <n v="118"/>
  </r>
  <r>
    <s v="WAHV"/>
    <x v="2"/>
    <s v="Noord-Holland"/>
    <x v="67"/>
    <x v="433"/>
    <x v="0"/>
    <n v="118"/>
  </r>
  <r>
    <s v="WAHV"/>
    <x v="2"/>
    <s v="Zuid-Holland"/>
    <x v="2"/>
    <x v="312"/>
    <x v="0"/>
    <n v="118"/>
  </r>
  <r>
    <s v="WAHV"/>
    <x v="2"/>
    <s v="Zuid-Holland"/>
    <x v="5"/>
    <x v="548"/>
    <x v="0"/>
    <n v="118"/>
  </r>
  <r>
    <s v="WAHV"/>
    <x v="6"/>
    <s v="Gelderland"/>
    <x v="82"/>
    <x v="533"/>
    <x v="0"/>
    <n v="118"/>
  </r>
  <r>
    <s v="WAHV"/>
    <x v="6"/>
    <s v="Noord-Holland"/>
    <x v="62"/>
    <x v="565"/>
    <x v="1"/>
    <n v="118"/>
  </r>
  <r>
    <s v="WAHV"/>
    <x v="6"/>
    <s v="Zuid-Holland"/>
    <x v="109"/>
    <x v="536"/>
    <x v="0"/>
    <n v="118"/>
  </r>
  <r>
    <s v="WAHV"/>
    <x v="7"/>
    <s v="Noord-Brabant"/>
    <x v="94"/>
    <x v="445"/>
    <x v="0"/>
    <n v="117"/>
  </r>
  <r>
    <s v="WAHV"/>
    <x v="8"/>
    <s v="Zuid-Holland"/>
    <x v="2"/>
    <x v="441"/>
    <x v="1"/>
    <n v="117"/>
  </r>
  <r>
    <s v="WAHV"/>
    <x v="9"/>
    <s v="Limburg"/>
    <x v="68"/>
    <x v="546"/>
    <x v="0"/>
    <n v="117"/>
  </r>
  <r>
    <s v="WAHV"/>
    <x v="9"/>
    <s v="Utrecht"/>
    <x v="87"/>
    <x v="401"/>
    <x v="0"/>
    <n v="117"/>
  </r>
  <r>
    <s v="WAHV"/>
    <x v="9"/>
    <s v="Zuid-Holland"/>
    <x v="5"/>
    <x v="548"/>
    <x v="0"/>
    <n v="117"/>
  </r>
  <r>
    <s v="WAHV"/>
    <x v="10"/>
    <s v="Noord-Holland"/>
    <x v="46"/>
    <x v="519"/>
    <x v="0"/>
    <n v="117"/>
  </r>
  <r>
    <s v="WAHV"/>
    <x v="4"/>
    <s v="Limburg"/>
    <x v="75"/>
    <x v="315"/>
    <x v="1"/>
    <n v="117"/>
  </r>
  <r>
    <s v="WAHV"/>
    <x v="1"/>
    <s v="Noord-Holland"/>
    <x v="46"/>
    <x v="459"/>
    <x v="1"/>
    <n v="117"/>
  </r>
  <r>
    <s v="WAHV"/>
    <x v="1"/>
    <s v="Zuid-Holland"/>
    <x v="90"/>
    <x v="545"/>
    <x v="0"/>
    <n v="117"/>
  </r>
  <r>
    <s v="WAHV"/>
    <x v="0"/>
    <s v="Limburg"/>
    <x v="75"/>
    <x v="315"/>
    <x v="1"/>
    <n v="117"/>
  </r>
  <r>
    <s v="WAHV"/>
    <x v="3"/>
    <s v="Noord-Brabant"/>
    <x v="14"/>
    <x v="369"/>
    <x v="0"/>
    <n v="117"/>
  </r>
  <r>
    <s v="WAHV"/>
    <x v="3"/>
    <s v="Zuid-Holland"/>
    <x v="5"/>
    <x v="492"/>
    <x v="0"/>
    <n v="117"/>
  </r>
  <r>
    <s v="WAHV"/>
    <x v="5"/>
    <s v="Overijssel"/>
    <x v="54"/>
    <x v="373"/>
    <x v="0"/>
    <n v="117"/>
  </r>
  <r>
    <s v="WAHV"/>
    <x v="5"/>
    <s v="Zuid-Holland"/>
    <x v="5"/>
    <x v="560"/>
    <x v="0"/>
    <n v="117"/>
  </r>
  <r>
    <s v="WAHV"/>
    <x v="2"/>
    <s v="Noord-Holland"/>
    <x v="78"/>
    <x v="521"/>
    <x v="0"/>
    <n v="117"/>
  </r>
  <r>
    <s v="WAHV"/>
    <x v="6"/>
    <s v="Gelderland"/>
    <x v="23"/>
    <x v="540"/>
    <x v="0"/>
    <n v="117"/>
  </r>
  <r>
    <s v="WAHV"/>
    <x v="6"/>
    <s v="Zuid-Holland"/>
    <x v="90"/>
    <x v="566"/>
    <x v="0"/>
    <n v="117"/>
  </r>
  <r>
    <s v="WAHV"/>
    <x v="6"/>
    <s v="Zuid-Holland"/>
    <x v="12"/>
    <x v="353"/>
    <x v="0"/>
    <n v="117"/>
  </r>
  <r>
    <s v="WAHV"/>
    <x v="8"/>
    <s v="Gelderland"/>
    <x v="65"/>
    <x v="544"/>
    <x v="0"/>
    <n v="116"/>
  </r>
  <r>
    <s v="WAHV"/>
    <x v="8"/>
    <s v="Noord-Brabant"/>
    <x v="3"/>
    <x v="487"/>
    <x v="0"/>
    <n v="116"/>
  </r>
  <r>
    <s v="WAHV"/>
    <x v="9"/>
    <s v="Zuid-Holland"/>
    <x v="49"/>
    <x v="553"/>
    <x v="0"/>
    <n v="116"/>
  </r>
  <r>
    <s v="WAHV"/>
    <x v="10"/>
    <s v="Limburg"/>
    <x v="68"/>
    <x v="527"/>
    <x v="0"/>
    <n v="116"/>
  </r>
  <r>
    <s v="WAHV"/>
    <x v="10"/>
    <s v="Noord-Brabant"/>
    <x v="3"/>
    <x v="534"/>
    <x v="1"/>
    <n v="116"/>
  </r>
  <r>
    <s v="WAHV"/>
    <x v="10"/>
    <s v="Zuid-Holland"/>
    <x v="2"/>
    <x v="463"/>
    <x v="1"/>
    <n v="116"/>
  </r>
  <r>
    <s v="WAHV"/>
    <x v="10"/>
    <s v="Zuid-Holland"/>
    <x v="100"/>
    <x v="490"/>
    <x v="0"/>
    <n v="116"/>
  </r>
  <r>
    <s v="WAHV"/>
    <x v="4"/>
    <s v="Overijssel"/>
    <x v="54"/>
    <x v="567"/>
    <x v="0"/>
    <n v="116"/>
  </r>
  <r>
    <s v="WAHV"/>
    <x v="1"/>
    <s v="Limburg"/>
    <x v="136"/>
    <x v="511"/>
    <x v="0"/>
    <n v="116"/>
  </r>
  <r>
    <s v="WAHV"/>
    <x v="1"/>
    <s v="Zuid-Holland"/>
    <x v="5"/>
    <x v="514"/>
    <x v="0"/>
    <n v="116"/>
  </r>
  <r>
    <s v="WAHV"/>
    <x v="5"/>
    <s v="Zuid-Holland"/>
    <x v="43"/>
    <x v="568"/>
    <x v="0"/>
    <n v="116"/>
  </r>
  <r>
    <s v="WAHV"/>
    <x v="2"/>
    <s v="Noord-Holland"/>
    <x v="62"/>
    <x v="493"/>
    <x v="1"/>
    <n v="116"/>
  </r>
  <r>
    <s v="WAHV"/>
    <x v="6"/>
    <s v="Zuid-Holland"/>
    <x v="2"/>
    <x v="463"/>
    <x v="1"/>
    <n v="116"/>
  </r>
  <r>
    <s v="WAHV"/>
    <x v="7"/>
    <s v="Noord-Brabant"/>
    <x v="94"/>
    <x v="452"/>
    <x v="0"/>
    <n v="115"/>
  </r>
  <r>
    <s v="WAHV"/>
    <x v="7"/>
    <s v="Noord-Brabant"/>
    <x v="111"/>
    <x v="392"/>
    <x v="0"/>
    <n v="115"/>
  </r>
  <r>
    <s v="WAHV"/>
    <x v="7"/>
    <s v="Zuid-Holland"/>
    <x v="123"/>
    <x v="447"/>
    <x v="0"/>
    <n v="115"/>
  </r>
  <r>
    <s v="WAHV"/>
    <x v="8"/>
    <s v="Limburg"/>
    <x v="68"/>
    <x v="527"/>
    <x v="0"/>
    <n v="115"/>
  </r>
  <r>
    <s v="WAHV"/>
    <x v="9"/>
    <s v="Noord-Holland"/>
    <x v="67"/>
    <x v="564"/>
    <x v="0"/>
    <n v="115"/>
  </r>
  <r>
    <s v="WAHV"/>
    <x v="11"/>
    <s v="Limburg"/>
    <x v="96"/>
    <x v="516"/>
    <x v="0"/>
    <n v="115"/>
  </r>
  <r>
    <s v="WAHV"/>
    <x v="11"/>
    <s v="Noord-Holland"/>
    <x v="67"/>
    <x v="457"/>
    <x v="0"/>
    <n v="115"/>
  </r>
  <r>
    <s v="WAHV"/>
    <x v="10"/>
    <s v="Zeeland"/>
    <x v="125"/>
    <x v="472"/>
    <x v="0"/>
    <n v="115"/>
  </r>
  <r>
    <s v="WAHV"/>
    <x v="4"/>
    <s v="Noord-Holland"/>
    <x v="50"/>
    <x v="513"/>
    <x v="0"/>
    <n v="115"/>
  </r>
  <r>
    <s v="WAHV"/>
    <x v="1"/>
    <s v="Noord-Brabant"/>
    <x v="94"/>
    <x v="390"/>
    <x v="0"/>
    <n v="115"/>
  </r>
  <r>
    <s v="WAHV"/>
    <x v="1"/>
    <s v="Zuid-Holland"/>
    <x v="5"/>
    <x v="425"/>
    <x v="1"/>
    <n v="115"/>
  </r>
  <r>
    <s v="WAHV"/>
    <x v="3"/>
    <s v="Overijssel"/>
    <x v="54"/>
    <x v="179"/>
    <x v="0"/>
    <n v="115"/>
  </r>
  <r>
    <s v="WAHV"/>
    <x v="6"/>
    <s v="Gelderland"/>
    <x v="110"/>
    <x v="482"/>
    <x v="0"/>
    <n v="115"/>
  </r>
  <r>
    <s v="WAHV"/>
    <x v="6"/>
    <s v="Noord-Holland"/>
    <x v="46"/>
    <x v="459"/>
    <x v="1"/>
    <n v="115"/>
  </r>
  <r>
    <s v="WAHV"/>
    <x v="6"/>
    <s v="Utrecht"/>
    <x v="87"/>
    <x v="489"/>
    <x v="0"/>
    <n v="115"/>
  </r>
  <r>
    <s v="WAHV"/>
    <x v="8"/>
    <s v="Noord-Brabant"/>
    <x v="3"/>
    <x v="409"/>
    <x v="1"/>
    <n v="114"/>
  </r>
  <r>
    <s v="WAHV"/>
    <x v="8"/>
    <s v="Overijssel"/>
    <x v="54"/>
    <x v="380"/>
    <x v="0"/>
    <n v="114"/>
  </r>
  <r>
    <s v="WAHV"/>
    <x v="9"/>
    <s v="Noord-Brabant"/>
    <x v="3"/>
    <x v="569"/>
    <x v="0"/>
    <n v="114"/>
  </r>
  <r>
    <s v="WAHV"/>
    <x v="9"/>
    <s v="Zuid-Holland"/>
    <x v="43"/>
    <x v="537"/>
    <x v="0"/>
    <n v="114"/>
  </r>
  <r>
    <s v="WAHV"/>
    <x v="10"/>
    <s v="Zuid-Holland"/>
    <x v="43"/>
    <x v="537"/>
    <x v="0"/>
    <n v="114"/>
  </r>
  <r>
    <s v="WAHV"/>
    <x v="4"/>
    <s v="Zuid-Holland"/>
    <x v="73"/>
    <x v="461"/>
    <x v="0"/>
    <n v="114"/>
  </r>
  <r>
    <s v="WAHV"/>
    <x v="1"/>
    <s v="Gelderland"/>
    <x v="82"/>
    <x v="533"/>
    <x v="0"/>
    <n v="114"/>
  </r>
  <r>
    <s v="WAHV"/>
    <x v="1"/>
    <s v="Noord-Holland"/>
    <x v="67"/>
    <x v="564"/>
    <x v="0"/>
    <n v="114"/>
  </r>
  <r>
    <s v="WAHV"/>
    <x v="1"/>
    <s v="Zuid-Holland"/>
    <x v="43"/>
    <x v="537"/>
    <x v="0"/>
    <n v="114"/>
  </r>
  <r>
    <s v="WAHV"/>
    <x v="1"/>
    <s v="Zuid-Holland"/>
    <x v="5"/>
    <x v="560"/>
    <x v="0"/>
    <n v="114"/>
  </r>
  <r>
    <s v="WAHV"/>
    <x v="0"/>
    <s v="Flevoland"/>
    <x v="97"/>
    <x v="475"/>
    <x v="0"/>
    <n v="114"/>
  </r>
  <r>
    <s v="WAHV"/>
    <x v="0"/>
    <s v="Zuid-Holland"/>
    <x v="49"/>
    <x v="553"/>
    <x v="0"/>
    <n v="114"/>
  </r>
  <r>
    <s v="WAHV"/>
    <x v="5"/>
    <s v="Overijssel"/>
    <x v="86"/>
    <x v="360"/>
    <x v="0"/>
    <n v="114"/>
  </r>
  <r>
    <s v="WAHV"/>
    <x v="5"/>
    <s v="Zuid-Holland"/>
    <x v="109"/>
    <x v="536"/>
    <x v="0"/>
    <n v="114"/>
  </r>
  <r>
    <s v="WAHV"/>
    <x v="5"/>
    <s v="Zuid-Holland"/>
    <x v="123"/>
    <x v="447"/>
    <x v="0"/>
    <n v="114"/>
  </r>
  <r>
    <s v="WAHV"/>
    <x v="2"/>
    <s v="Noord-Brabant"/>
    <x v="94"/>
    <x v="561"/>
    <x v="0"/>
    <n v="114"/>
  </r>
  <r>
    <s v="WAHV"/>
    <x v="2"/>
    <s v="Utrecht"/>
    <x v="87"/>
    <x v="550"/>
    <x v="0"/>
    <n v="114"/>
  </r>
  <r>
    <s v="WAHV"/>
    <x v="6"/>
    <s v="Noord-Holland"/>
    <x v="67"/>
    <x v="433"/>
    <x v="0"/>
    <n v="114"/>
  </r>
  <r>
    <s v="WAHV"/>
    <x v="6"/>
    <s v="Zuid-Holland"/>
    <x v="17"/>
    <x v="502"/>
    <x v="0"/>
    <n v="114"/>
  </r>
  <r>
    <s v="WAHV"/>
    <x v="7"/>
    <s v="Overijssel"/>
    <x v="80"/>
    <x v="430"/>
    <x v="1"/>
    <n v="113"/>
  </r>
  <r>
    <s v="WAHV"/>
    <x v="8"/>
    <s v="Zuid-Holland"/>
    <x v="2"/>
    <x v="463"/>
    <x v="1"/>
    <n v="113"/>
  </r>
  <r>
    <s v="WAHV"/>
    <x v="8"/>
    <s v="Zuid-Holland"/>
    <x v="123"/>
    <x v="447"/>
    <x v="0"/>
    <n v="113"/>
  </r>
  <r>
    <s v="WAHV"/>
    <x v="9"/>
    <s v="Limburg"/>
    <x v="135"/>
    <x v="499"/>
    <x v="0"/>
    <n v="113"/>
  </r>
  <r>
    <s v="WAHV"/>
    <x v="9"/>
    <s v="Utrecht"/>
    <x v="29"/>
    <x v="556"/>
    <x v="0"/>
    <n v="113"/>
  </r>
  <r>
    <s v="WAHV"/>
    <x v="9"/>
    <s v="Zuid-Holland"/>
    <x v="17"/>
    <x v="524"/>
    <x v="0"/>
    <n v="113"/>
  </r>
  <r>
    <s v="WAHV"/>
    <x v="10"/>
    <s v="Noord-Holland"/>
    <x v="78"/>
    <x v="486"/>
    <x v="0"/>
    <n v="113"/>
  </r>
  <r>
    <s v="WAHV"/>
    <x v="10"/>
    <s v="Utrecht"/>
    <x v="87"/>
    <x v="508"/>
    <x v="0"/>
    <n v="113"/>
  </r>
  <r>
    <s v="WAHV"/>
    <x v="10"/>
    <s v="Zuid-Holland"/>
    <x v="17"/>
    <x v="502"/>
    <x v="0"/>
    <n v="113"/>
  </r>
  <r>
    <s v="WAHV"/>
    <x v="4"/>
    <s v="Gelderland"/>
    <x v="65"/>
    <x v="446"/>
    <x v="1"/>
    <n v="113"/>
  </r>
  <r>
    <s v="WAHV"/>
    <x v="4"/>
    <s v="Zuid-Holland"/>
    <x v="2"/>
    <x v="463"/>
    <x v="1"/>
    <n v="113"/>
  </r>
  <r>
    <s v="WAHV"/>
    <x v="4"/>
    <s v="Zuid-Holland"/>
    <x v="105"/>
    <x v="456"/>
    <x v="0"/>
    <n v="113"/>
  </r>
  <r>
    <s v="WAHV"/>
    <x v="1"/>
    <s v="Zuid-Holland"/>
    <x v="5"/>
    <x v="548"/>
    <x v="0"/>
    <n v="113"/>
  </r>
  <r>
    <s v="WAHV"/>
    <x v="0"/>
    <s v="Noord-Brabant"/>
    <x v="3"/>
    <x v="528"/>
    <x v="0"/>
    <n v="113"/>
  </r>
  <r>
    <s v="WAHV"/>
    <x v="0"/>
    <s v="Zuid-Holland"/>
    <x v="17"/>
    <x v="502"/>
    <x v="0"/>
    <n v="113"/>
  </r>
  <r>
    <s v="WAHV"/>
    <x v="0"/>
    <s v="Zuid-Holland"/>
    <x v="5"/>
    <x v="492"/>
    <x v="0"/>
    <n v="113"/>
  </r>
  <r>
    <s v="WAHV"/>
    <x v="3"/>
    <s v="Noord-Brabant"/>
    <x v="94"/>
    <x v="570"/>
    <x v="0"/>
    <n v="113"/>
  </r>
  <r>
    <s v="WAHV"/>
    <x v="3"/>
    <s v="Utrecht"/>
    <x v="87"/>
    <x v="434"/>
    <x v="0"/>
    <n v="113"/>
  </r>
  <r>
    <s v="WAHV"/>
    <x v="2"/>
    <s v="Zuid-Holland"/>
    <x v="100"/>
    <x v="490"/>
    <x v="0"/>
    <n v="113"/>
  </r>
  <r>
    <s v="WAHV"/>
    <x v="6"/>
    <s v="Limburg"/>
    <x v="130"/>
    <x v="458"/>
    <x v="0"/>
    <n v="113"/>
  </r>
  <r>
    <s v="WAHV"/>
    <x v="7"/>
    <s v="Noord-Holland"/>
    <x v="8"/>
    <x v="526"/>
    <x v="0"/>
    <n v="112"/>
  </r>
  <r>
    <s v="WAHV"/>
    <x v="7"/>
    <s v="Zuid-Holland"/>
    <x v="100"/>
    <x v="490"/>
    <x v="0"/>
    <n v="112"/>
  </r>
  <r>
    <s v="WAHV"/>
    <x v="8"/>
    <s v="Limburg"/>
    <x v="93"/>
    <x v="515"/>
    <x v="0"/>
    <n v="112"/>
  </r>
  <r>
    <s v="WAHV"/>
    <x v="8"/>
    <s v="Overijssel"/>
    <x v="86"/>
    <x v="360"/>
    <x v="0"/>
    <n v="112"/>
  </r>
  <r>
    <s v="WAHV"/>
    <x v="8"/>
    <s v="Utrecht"/>
    <x v="87"/>
    <x v="483"/>
    <x v="0"/>
    <n v="112"/>
  </r>
  <r>
    <s v="WAHV"/>
    <x v="8"/>
    <s v="Zuid-Holland"/>
    <x v="5"/>
    <x v="425"/>
    <x v="1"/>
    <n v="112"/>
  </r>
  <r>
    <s v="WAHV"/>
    <x v="9"/>
    <s v="Limburg"/>
    <x v="96"/>
    <x v="516"/>
    <x v="0"/>
    <n v="112"/>
  </r>
  <r>
    <s v="WAHV"/>
    <x v="9"/>
    <s v="Utrecht"/>
    <x v="87"/>
    <x v="501"/>
    <x v="0"/>
    <n v="112"/>
  </r>
  <r>
    <s v="WAHV"/>
    <x v="9"/>
    <s v="Zuid-Holland"/>
    <x v="32"/>
    <x v="571"/>
    <x v="0"/>
    <n v="112"/>
  </r>
  <r>
    <s v="WAHV"/>
    <x v="11"/>
    <s v="Noord-Brabant"/>
    <x v="3"/>
    <x v="569"/>
    <x v="0"/>
    <n v="112"/>
  </r>
  <r>
    <s v="WAHV"/>
    <x v="4"/>
    <s v="Zuid-Holland"/>
    <x v="95"/>
    <x v="530"/>
    <x v="0"/>
    <n v="112"/>
  </r>
  <r>
    <s v="WAHV"/>
    <x v="1"/>
    <s v="Utrecht"/>
    <x v="29"/>
    <x v="556"/>
    <x v="0"/>
    <n v="112"/>
  </r>
  <r>
    <s v="WAHV"/>
    <x v="0"/>
    <s v="Gelderland"/>
    <x v="65"/>
    <x v="491"/>
    <x v="1"/>
    <n v="112"/>
  </r>
  <r>
    <s v="WAHV"/>
    <x v="0"/>
    <s v="Limburg"/>
    <x v="135"/>
    <x v="518"/>
    <x v="0"/>
    <n v="112"/>
  </r>
  <r>
    <s v="WAHV"/>
    <x v="5"/>
    <s v="Noord-Holland"/>
    <x v="62"/>
    <x v="493"/>
    <x v="1"/>
    <n v="112"/>
  </r>
  <r>
    <s v="WAHV"/>
    <x v="5"/>
    <s v="Noord-Holland"/>
    <x v="67"/>
    <x v="507"/>
    <x v="0"/>
    <n v="112"/>
  </r>
  <r>
    <s v="WAHV"/>
    <x v="5"/>
    <s v="Zuid-Holland"/>
    <x v="49"/>
    <x v="328"/>
    <x v="0"/>
    <n v="112"/>
  </r>
  <r>
    <s v="WAHV"/>
    <x v="2"/>
    <s v="Zeeland"/>
    <x v="55"/>
    <x v="460"/>
    <x v="0"/>
    <n v="112"/>
  </r>
  <r>
    <s v="WAHV"/>
    <x v="2"/>
    <s v="Zuid-Holland"/>
    <x v="17"/>
    <x v="502"/>
    <x v="0"/>
    <n v="112"/>
  </r>
  <r>
    <s v="WAHV"/>
    <x v="2"/>
    <s v="Zuid-Holland"/>
    <x v="5"/>
    <x v="436"/>
    <x v="0"/>
    <n v="112"/>
  </r>
  <r>
    <s v="WAHV"/>
    <x v="6"/>
    <s v="Flevoland"/>
    <x v="97"/>
    <x v="572"/>
    <x v="0"/>
    <n v="112"/>
  </r>
  <r>
    <s v="WAHV"/>
    <x v="6"/>
    <s v="Utrecht"/>
    <x v="87"/>
    <x v="504"/>
    <x v="0"/>
    <n v="112"/>
  </r>
  <r>
    <s v="WAHV"/>
    <x v="6"/>
    <s v="Zuid-Holland"/>
    <x v="49"/>
    <x v="525"/>
    <x v="0"/>
    <n v="112"/>
  </r>
  <r>
    <s v="WAHV"/>
    <x v="7"/>
    <s v="Utrecht"/>
    <x v="87"/>
    <x v="468"/>
    <x v="0"/>
    <n v="111"/>
  </r>
  <r>
    <s v="WAHV"/>
    <x v="7"/>
    <s v="Zeeland"/>
    <x v="125"/>
    <x v="407"/>
    <x v="0"/>
    <n v="111"/>
  </r>
  <r>
    <s v="WAHV"/>
    <x v="9"/>
    <s v="Limburg"/>
    <x v="136"/>
    <x v="511"/>
    <x v="0"/>
    <n v="111"/>
  </r>
  <r>
    <s v="WAHV"/>
    <x v="10"/>
    <s v="Zuid-Holland"/>
    <x v="105"/>
    <x v="456"/>
    <x v="0"/>
    <n v="111"/>
  </r>
  <r>
    <s v="WAHV"/>
    <x v="4"/>
    <s v="Overijssel"/>
    <x v="86"/>
    <x v="573"/>
    <x v="0"/>
    <n v="111"/>
  </r>
  <r>
    <s v="WAHV"/>
    <x v="1"/>
    <s v="Gelderland"/>
    <x v="110"/>
    <x v="482"/>
    <x v="0"/>
    <n v="111"/>
  </r>
  <r>
    <s v="WAHV"/>
    <x v="1"/>
    <s v="Limburg"/>
    <x v="56"/>
    <x v="574"/>
    <x v="0"/>
    <n v="111"/>
  </r>
  <r>
    <s v="WAHV"/>
    <x v="1"/>
    <s v="Noord-Brabant"/>
    <x v="3"/>
    <x v="532"/>
    <x v="0"/>
    <n v="111"/>
  </r>
  <r>
    <s v="WAHV"/>
    <x v="1"/>
    <s v="Zuid-Holland"/>
    <x v="73"/>
    <x v="461"/>
    <x v="0"/>
    <n v="111"/>
  </r>
  <r>
    <s v="WAHV"/>
    <x v="1"/>
    <s v="Zuid-Holland"/>
    <x v="138"/>
    <x v="562"/>
    <x v="1"/>
    <n v="111"/>
  </r>
  <r>
    <s v="WAHV"/>
    <x v="0"/>
    <s v="Utrecht"/>
    <x v="39"/>
    <x v="523"/>
    <x v="0"/>
    <n v="111"/>
  </r>
  <r>
    <s v="WAHV"/>
    <x v="0"/>
    <s v="Zuid-Holland"/>
    <x v="2"/>
    <x v="474"/>
    <x v="0"/>
    <n v="111"/>
  </r>
  <r>
    <s v="WAHV"/>
    <x v="0"/>
    <s v="Zuid-Holland"/>
    <x v="43"/>
    <x v="288"/>
    <x v="1"/>
    <n v="111"/>
  </r>
  <r>
    <s v="WAHV"/>
    <x v="0"/>
    <s v="Zuid-Holland"/>
    <x v="105"/>
    <x v="456"/>
    <x v="0"/>
    <n v="111"/>
  </r>
  <r>
    <s v="WAHV"/>
    <x v="0"/>
    <s v="Zuid-Holland"/>
    <x v="22"/>
    <x v="374"/>
    <x v="0"/>
    <n v="111"/>
  </r>
  <r>
    <s v="WAHV"/>
    <x v="3"/>
    <s v="Limburg"/>
    <x v="75"/>
    <x v="315"/>
    <x v="1"/>
    <n v="111"/>
  </r>
  <r>
    <s v="WAHV"/>
    <x v="3"/>
    <s v="Noord-Holland"/>
    <x v="67"/>
    <x v="564"/>
    <x v="0"/>
    <n v="111"/>
  </r>
  <r>
    <s v="WAHV"/>
    <x v="3"/>
    <s v="Noord-Holland"/>
    <x v="46"/>
    <x v="538"/>
    <x v="1"/>
    <n v="111"/>
  </r>
  <r>
    <s v="WAHV"/>
    <x v="5"/>
    <s v="Gelderland"/>
    <x v="65"/>
    <x v="446"/>
    <x v="0"/>
    <n v="111"/>
  </r>
  <r>
    <s v="WAHV"/>
    <x v="5"/>
    <s v="Gelderland"/>
    <x v="65"/>
    <x v="394"/>
    <x v="0"/>
    <n v="111"/>
  </r>
  <r>
    <s v="WAHV"/>
    <x v="5"/>
    <s v="Noord-Brabant"/>
    <x v="92"/>
    <x v="462"/>
    <x v="1"/>
    <n v="111"/>
  </r>
  <r>
    <s v="WAHV"/>
    <x v="2"/>
    <s v="Zuid-Holland"/>
    <x v="49"/>
    <x v="451"/>
    <x v="0"/>
    <n v="111"/>
  </r>
  <r>
    <s v="WAHV"/>
    <x v="7"/>
    <s v="Noord-Holland"/>
    <x v="78"/>
    <x v="486"/>
    <x v="0"/>
    <n v="110"/>
  </r>
  <r>
    <s v="WAHV"/>
    <x v="7"/>
    <s v="Noord-Holland"/>
    <x v="78"/>
    <x v="466"/>
    <x v="0"/>
    <n v="110"/>
  </r>
  <r>
    <s v="WAHV"/>
    <x v="8"/>
    <s v="Limburg"/>
    <x v="96"/>
    <x v="516"/>
    <x v="0"/>
    <n v="110"/>
  </r>
  <r>
    <s v="WAHV"/>
    <x v="8"/>
    <s v="Noord-Holland"/>
    <x v="8"/>
    <x v="526"/>
    <x v="0"/>
    <n v="110"/>
  </r>
  <r>
    <s v="WAHV"/>
    <x v="9"/>
    <s v="Utrecht"/>
    <x v="40"/>
    <x v="520"/>
    <x v="0"/>
    <n v="110"/>
  </r>
  <r>
    <s v="WAHV"/>
    <x v="9"/>
    <s v="Zuid-Holland"/>
    <x v="43"/>
    <x v="568"/>
    <x v="0"/>
    <n v="110"/>
  </r>
  <r>
    <s v="WAHV"/>
    <x v="11"/>
    <s v="Limburg"/>
    <x v="68"/>
    <x v="527"/>
    <x v="0"/>
    <n v="110"/>
  </r>
  <r>
    <s v="WAHV"/>
    <x v="10"/>
    <s v="Utrecht"/>
    <x v="87"/>
    <x v="547"/>
    <x v="0"/>
    <n v="110"/>
  </r>
  <r>
    <s v="WAHV"/>
    <x v="4"/>
    <s v="Noord-Holland"/>
    <x v="59"/>
    <x v="575"/>
    <x v="0"/>
    <n v="110"/>
  </r>
  <r>
    <s v="WAHV"/>
    <x v="4"/>
    <s v="Zuid-Holland"/>
    <x v="73"/>
    <x v="576"/>
    <x v="0"/>
    <n v="110"/>
  </r>
  <r>
    <s v="WAHV"/>
    <x v="1"/>
    <s v="Utrecht"/>
    <x v="87"/>
    <x v="547"/>
    <x v="0"/>
    <n v="110"/>
  </r>
  <r>
    <s v="WAHV"/>
    <x v="1"/>
    <s v="Zuid-Holland"/>
    <x v="47"/>
    <x v="577"/>
    <x v="1"/>
    <n v="110"/>
  </r>
  <r>
    <s v="WAHV"/>
    <x v="0"/>
    <s v="Gelderland"/>
    <x v="110"/>
    <x v="482"/>
    <x v="0"/>
    <n v="110"/>
  </r>
  <r>
    <s v="WAHV"/>
    <x v="3"/>
    <s v="Noord-Holland"/>
    <x v="78"/>
    <x v="466"/>
    <x v="0"/>
    <n v="110"/>
  </r>
  <r>
    <s v="WAHV"/>
    <x v="3"/>
    <s v="Zuid-Holland"/>
    <x v="43"/>
    <x v="568"/>
    <x v="0"/>
    <n v="110"/>
  </r>
  <r>
    <s v="WAHV"/>
    <x v="5"/>
    <s v="Utrecht"/>
    <x v="6"/>
    <x v="96"/>
    <x v="1"/>
    <n v="110"/>
  </r>
  <r>
    <s v="WAHV"/>
    <x v="5"/>
    <s v="Zuid-Holland"/>
    <x v="43"/>
    <x v="371"/>
    <x v="0"/>
    <n v="110"/>
  </r>
  <r>
    <s v="WAHV"/>
    <x v="6"/>
    <s v="Noord-Brabant"/>
    <x v="26"/>
    <x v="488"/>
    <x v="0"/>
    <n v="110"/>
  </r>
  <r>
    <s v="WAHV"/>
    <x v="6"/>
    <s v="Noord-Holland"/>
    <x v="78"/>
    <x v="466"/>
    <x v="0"/>
    <n v="110"/>
  </r>
  <r>
    <s v="WAHV"/>
    <x v="10"/>
    <s v="Gelderland"/>
    <x v="82"/>
    <x v="406"/>
    <x v="0"/>
    <n v="109"/>
  </r>
  <r>
    <s v="WAHV"/>
    <x v="10"/>
    <s v="Noord-Brabant"/>
    <x v="92"/>
    <x v="462"/>
    <x v="0"/>
    <n v="109"/>
  </r>
  <r>
    <s v="WAHV"/>
    <x v="10"/>
    <s v="Zuid-Holland"/>
    <x v="123"/>
    <x v="522"/>
    <x v="0"/>
    <n v="109"/>
  </r>
  <r>
    <s v="WAHV"/>
    <x v="10"/>
    <s v="Zuid-Holland"/>
    <x v="5"/>
    <x v="514"/>
    <x v="0"/>
    <n v="109"/>
  </r>
  <r>
    <s v="WAHV"/>
    <x v="4"/>
    <s v="Zuid-Holland"/>
    <x v="123"/>
    <x v="388"/>
    <x v="1"/>
    <n v="109"/>
  </r>
  <r>
    <s v="WAHV"/>
    <x v="1"/>
    <s v="Zuid-Holland"/>
    <x v="123"/>
    <x v="388"/>
    <x v="1"/>
    <n v="109"/>
  </r>
  <r>
    <s v="WAHV"/>
    <x v="5"/>
    <s v="Noord-Holland"/>
    <x v="46"/>
    <x v="538"/>
    <x v="1"/>
    <n v="109"/>
  </r>
  <r>
    <s v="WAHV"/>
    <x v="5"/>
    <s v="Utrecht"/>
    <x v="39"/>
    <x v="578"/>
    <x v="1"/>
    <n v="109"/>
  </r>
  <r>
    <s v="WAHV"/>
    <x v="5"/>
    <s v="Zuid-Holland"/>
    <x v="5"/>
    <x v="514"/>
    <x v="0"/>
    <n v="109"/>
  </r>
  <r>
    <s v="WAHV"/>
    <x v="2"/>
    <s v="Drenthe"/>
    <x v="76"/>
    <x v="579"/>
    <x v="0"/>
    <n v="109"/>
  </r>
  <r>
    <s v="WAHV"/>
    <x v="2"/>
    <s v="Zuid-Holland"/>
    <x v="5"/>
    <x v="514"/>
    <x v="0"/>
    <n v="109"/>
  </r>
  <r>
    <s v="WAHV"/>
    <x v="6"/>
    <s v="Utrecht"/>
    <x v="87"/>
    <x v="508"/>
    <x v="0"/>
    <n v="109"/>
  </r>
  <r>
    <s v="WAHV"/>
    <x v="6"/>
    <s v="Zuid-Holland"/>
    <x v="5"/>
    <x v="514"/>
    <x v="0"/>
    <n v="109"/>
  </r>
  <r>
    <s v="WAHV"/>
    <x v="7"/>
    <s v="Limburg"/>
    <x v="93"/>
    <x v="515"/>
    <x v="0"/>
    <n v="108"/>
  </r>
  <r>
    <s v="WAHV"/>
    <x v="7"/>
    <s v="Zuid-Holland"/>
    <x v="90"/>
    <x v="417"/>
    <x v="0"/>
    <n v="108"/>
  </r>
  <r>
    <s v="WAHV"/>
    <x v="7"/>
    <s v="Zuid-Holland"/>
    <x v="5"/>
    <x v="425"/>
    <x v="1"/>
    <n v="108"/>
  </r>
  <r>
    <s v="WAHV"/>
    <x v="8"/>
    <s v="Noord-Brabant"/>
    <x v="28"/>
    <x v="494"/>
    <x v="0"/>
    <n v="108"/>
  </r>
  <r>
    <s v="WAHV"/>
    <x v="8"/>
    <s v="Utrecht"/>
    <x v="87"/>
    <x v="547"/>
    <x v="0"/>
    <n v="108"/>
  </r>
  <r>
    <s v="WAHV"/>
    <x v="9"/>
    <s v="Noord-Holland"/>
    <x v="78"/>
    <x v="209"/>
    <x v="0"/>
    <n v="108"/>
  </r>
  <r>
    <s v="WAHV"/>
    <x v="11"/>
    <s v="Noord-Brabant"/>
    <x v="94"/>
    <x v="570"/>
    <x v="0"/>
    <n v="108"/>
  </r>
  <r>
    <s v="WAHV"/>
    <x v="10"/>
    <s v="Noord-Holland"/>
    <x v="67"/>
    <x v="439"/>
    <x v="1"/>
    <n v="108"/>
  </r>
  <r>
    <s v="WAHV"/>
    <x v="4"/>
    <s v="Overijssel"/>
    <x v="80"/>
    <x v="430"/>
    <x v="1"/>
    <n v="108"/>
  </r>
  <r>
    <s v="WAHV"/>
    <x v="3"/>
    <s v="Noord-Brabant"/>
    <x v="3"/>
    <x v="528"/>
    <x v="0"/>
    <n v="108"/>
  </r>
  <r>
    <s v="WAHV"/>
    <x v="3"/>
    <s v="Zuid-Holland"/>
    <x v="43"/>
    <x v="559"/>
    <x v="0"/>
    <n v="108"/>
  </r>
  <r>
    <s v="WAHV"/>
    <x v="5"/>
    <s v="Zuid-Holland"/>
    <x v="43"/>
    <x v="537"/>
    <x v="0"/>
    <n v="108"/>
  </r>
  <r>
    <s v="WAHV"/>
    <x v="5"/>
    <s v="Zuid-Holland"/>
    <x v="12"/>
    <x v="555"/>
    <x v="1"/>
    <n v="108"/>
  </r>
  <r>
    <s v="WAHV"/>
    <x v="6"/>
    <s v="Zuid-Holland"/>
    <x v="95"/>
    <x v="530"/>
    <x v="0"/>
    <n v="108"/>
  </r>
  <r>
    <s v="WAHV"/>
    <x v="6"/>
    <s v="Zuid-Holland"/>
    <x v="5"/>
    <x v="560"/>
    <x v="0"/>
    <n v="108"/>
  </r>
  <r>
    <s v="WAHV"/>
    <x v="8"/>
    <s v="Utrecht"/>
    <x v="87"/>
    <x v="504"/>
    <x v="0"/>
    <n v="107"/>
  </r>
  <r>
    <s v="WAHV"/>
    <x v="8"/>
    <s v="Utrecht"/>
    <x v="127"/>
    <x v="432"/>
    <x v="0"/>
    <n v="107"/>
  </r>
  <r>
    <s v="WAHV"/>
    <x v="8"/>
    <s v="Zuid-Holland"/>
    <x v="90"/>
    <x v="440"/>
    <x v="0"/>
    <n v="107"/>
  </r>
  <r>
    <s v="WAHV"/>
    <x v="9"/>
    <s v="Gelderland"/>
    <x v="65"/>
    <x v="491"/>
    <x v="0"/>
    <n v="107"/>
  </r>
  <r>
    <s v="WAHV"/>
    <x v="9"/>
    <s v="Zuid-Holland"/>
    <x v="90"/>
    <x v="481"/>
    <x v="0"/>
    <n v="107"/>
  </r>
  <r>
    <s v="WAHV"/>
    <x v="9"/>
    <s v="Zuid-Holland"/>
    <x v="73"/>
    <x v="461"/>
    <x v="1"/>
    <n v="107"/>
  </r>
  <r>
    <s v="WAHV"/>
    <x v="9"/>
    <s v="Zuid-Holland"/>
    <x v="100"/>
    <x v="490"/>
    <x v="0"/>
    <n v="107"/>
  </r>
  <r>
    <s v="WAHV"/>
    <x v="10"/>
    <s v="Gelderland"/>
    <x v="0"/>
    <x v="580"/>
    <x v="0"/>
    <n v="107"/>
  </r>
  <r>
    <s v="WAHV"/>
    <x v="10"/>
    <s v="Zuid-Holland"/>
    <x v="5"/>
    <x v="492"/>
    <x v="0"/>
    <n v="107"/>
  </r>
  <r>
    <s v="WAHV"/>
    <x v="4"/>
    <s v="Zuid-Holland"/>
    <x v="43"/>
    <x v="568"/>
    <x v="0"/>
    <n v="107"/>
  </r>
  <r>
    <s v="WAHV"/>
    <x v="4"/>
    <s v="Zuid-Holland"/>
    <x v="123"/>
    <x v="413"/>
    <x v="1"/>
    <n v="107"/>
  </r>
  <r>
    <s v="WAHV"/>
    <x v="1"/>
    <s v="Noord-Holland"/>
    <x v="46"/>
    <x v="519"/>
    <x v="0"/>
    <n v="107"/>
  </r>
  <r>
    <s v="WAHV"/>
    <x v="0"/>
    <s v="Limburg"/>
    <x v="56"/>
    <x v="574"/>
    <x v="0"/>
    <n v="107"/>
  </r>
  <r>
    <s v="WAHV"/>
    <x v="0"/>
    <s v="Limburg"/>
    <x v="135"/>
    <x v="499"/>
    <x v="0"/>
    <n v="107"/>
  </r>
  <r>
    <s v="WAHV"/>
    <x v="0"/>
    <s v="Utrecht"/>
    <x v="87"/>
    <x v="550"/>
    <x v="0"/>
    <n v="107"/>
  </r>
  <r>
    <s v="WAHV"/>
    <x v="5"/>
    <s v="Zuid-Holland"/>
    <x v="2"/>
    <x v="435"/>
    <x v="0"/>
    <n v="107"/>
  </r>
  <r>
    <s v="WAHV"/>
    <x v="5"/>
    <s v="Zuid-Holland"/>
    <x v="2"/>
    <x v="474"/>
    <x v="0"/>
    <n v="107"/>
  </r>
  <r>
    <s v="WAHV"/>
    <x v="2"/>
    <s v="Limburg"/>
    <x v="75"/>
    <x v="315"/>
    <x v="1"/>
    <n v="107"/>
  </r>
  <r>
    <s v="WAHV"/>
    <x v="2"/>
    <s v="Overijssel"/>
    <x v="113"/>
    <x v="422"/>
    <x v="0"/>
    <n v="107"/>
  </r>
  <r>
    <s v="WAHV"/>
    <x v="6"/>
    <s v="Zuid-Holland"/>
    <x v="2"/>
    <x v="228"/>
    <x v="0"/>
    <n v="107"/>
  </r>
  <r>
    <s v="WAHV"/>
    <x v="6"/>
    <s v="Zuid-Holland"/>
    <x v="43"/>
    <x v="537"/>
    <x v="0"/>
    <n v="107"/>
  </r>
  <r>
    <s v="WAHV"/>
    <x v="7"/>
    <s v="Noord-Brabant"/>
    <x v="79"/>
    <x v="418"/>
    <x v="0"/>
    <n v="106"/>
  </r>
  <r>
    <s v="WAHV"/>
    <x v="9"/>
    <s v="Gelderland"/>
    <x v="65"/>
    <x v="544"/>
    <x v="0"/>
    <n v="106"/>
  </r>
  <r>
    <s v="WAHV"/>
    <x v="9"/>
    <s v="Noord-Brabant"/>
    <x v="28"/>
    <x v="581"/>
    <x v="0"/>
    <n v="106"/>
  </r>
  <r>
    <s v="WAHV"/>
    <x v="9"/>
    <s v="Zuid-Holland"/>
    <x v="95"/>
    <x v="506"/>
    <x v="0"/>
    <n v="106"/>
  </r>
  <r>
    <s v="WAHV"/>
    <x v="9"/>
    <s v="Zuid-Holland"/>
    <x v="123"/>
    <x v="522"/>
    <x v="0"/>
    <n v="106"/>
  </r>
  <r>
    <s v="WAHV"/>
    <x v="9"/>
    <s v="Zuid-Holland"/>
    <x v="5"/>
    <x v="385"/>
    <x v="1"/>
    <n v="106"/>
  </r>
  <r>
    <s v="WAHV"/>
    <x v="11"/>
    <s v="Gelderland"/>
    <x v="110"/>
    <x v="482"/>
    <x v="0"/>
    <n v="106"/>
  </r>
  <r>
    <s v="WAHV"/>
    <x v="11"/>
    <s v="Gelderland"/>
    <x v="65"/>
    <x v="544"/>
    <x v="0"/>
    <n v="106"/>
  </r>
  <r>
    <s v="WAHV"/>
    <x v="11"/>
    <s v="Noord-Holland"/>
    <x v="62"/>
    <x v="493"/>
    <x v="1"/>
    <n v="106"/>
  </r>
  <r>
    <s v="WAHV"/>
    <x v="11"/>
    <s v="Utrecht"/>
    <x v="87"/>
    <x v="550"/>
    <x v="0"/>
    <n v="106"/>
  </r>
  <r>
    <s v="WAHV"/>
    <x v="4"/>
    <s v="Zuid-Holland"/>
    <x v="49"/>
    <x v="553"/>
    <x v="0"/>
    <n v="106"/>
  </r>
  <r>
    <s v="WAHV"/>
    <x v="0"/>
    <s v="Gelderland"/>
    <x v="82"/>
    <x v="533"/>
    <x v="0"/>
    <n v="106"/>
  </r>
  <r>
    <s v="WAHV"/>
    <x v="2"/>
    <s v="Noord-Holland"/>
    <x v="78"/>
    <x v="486"/>
    <x v="0"/>
    <n v="106"/>
  </r>
  <r>
    <s v="WAHV"/>
    <x v="2"/>
    <s v="Zuid-Holland"/>
    <x v="95"/>
    <x v="506"/>
    <x v="0"/>
    <n v="106"/>
  </r>
  <r>
    <s v="WAHV"/>
    <x v="6"/>
    <s v="Noord-Brabant"/>
    <x v="94"/>
    <x v="570"/>
    <x v="0"/>
    <n v="106"/>
  </r>
  <r>
    <s v="WAHV"/>
    <x v="6"/>
    <s v="Noord-Holland"/>
    <x v="62"/>
    <x v="444"/>
    <x v="0"/>
    <n v="106"/>
  </r>
  <r>
    <s v="WAHV"/>
    <x v="6"/>
    <s v="Zuid-Holland"/>
    <x v="2"/>
    <x v="402"/>
    <x v="0"/>
    <n v="106"/>
  </r>
  <r>
    <s v="WAHV"/>
    <x v="6"/>
    <s v="Zuid-Holland"/>
    <x v="73"/>
    <x v="582"/>
    <x v="0"/>
    <n v="106"/>
  </r>
  <r>
    <s v="WAHV"/>
    <x v="6"/>
    <s v="Zuid-Holland"/>
    <x v="49"/>
    <x v="155"/>
    <x v="0"/>
    <n v="106"/>
  </r>
  <r>
    <s v="WAHV"/>
    <x v="7"/>
    <s v="Utrecht"/>
    <x v="87"/>
    <x v="547"/>
    <x v="0"/>
    <n v="105"/>
  </r>
  <r>
    <s v="WAHV"/>
    <x v="8"/>
    <s v="Utrecht"/>
    <x v="39"/>
    <x v="523"/>
    <x v="0"/>
    <n v="105"/>
  </r>
  <r>
    <s v="WAHV"/>
    <x v="8"/>
    <s v="Zuid-Holland"/>
    <x v="109"/>
    <x v="536"/>
    <x v="0"/>
    <n v="105"/>
  </r>
  <r>
    <s v="WAHV"/>
    <x v="8"/>
    <s v="Zuid-Holland"/>
    <x v="5"/>
    <x v="560"/>
    <x v="0"/>
    <n v="105"/>
  </r>
  <r>
    <s v="WAHV"/>
    <x v="9"/>
    <s v="Noord-Holland"/>
    <x v="46"/>
    <x v="538"/>
    <x v="1"/>
    <n v="105"/>
  </r>
  <r>
    <s v="WAHV"/>
    <x v="9"/>
    <s v="Noord-Holland"/>
    <x v="18"/>
    <x v="75"/>
    <x v="1"/>
    <n v="105"/>
  </r>
  <r>
    <s v="WAHV"/>
    <x v="11"/>
    <s v="Overijssel"/>
    <x v="80"/>
    <x v="430"/>
    <x v="1"/>
    <n v="105"/>
  </r>
  <r>
    <s v="WAHV"/>
    <x v="11"/>
    <s v="Overijssel"/>
    <x v="80"/>
    <x v="549"/>
    <x v="1"/>
    <n v="105"/>
  </r>
  <r>
    <s v="WAHV"/>
    <x v="11"/>
    <s v="Zuid-Holland"/>
    <x v="109"/>
    <x v="536"/>
    <x v="0"/>
    <n v="105"/>
  </r>
  <r>
    <s v="WAHV"/>
    <x v="11"/>
    <s v="Zuid-Holland"/>
    <x v="105"/>
    <x v="456"/>
    <x v="0"/>
    <n v="105"/>
  </r>
  <r>
    <s v="WAHV"/>
    <x v="10"/>
    <s v="Gelderland"/>
    <x v="65"/>
    <x v="544"/>
    <x v="0"/>
    <n v="105"/>
  </r>
  <r>
    <s v="WAHV"/>
    <x v="10"/>
    <s v="Noord-Holland"/>
    <x v="62"/>
    <x v="493"/>
    <x v="1"/>
    <n v="105"/>
  </r>
  <r>
    <s v="WAHV"/>
    <x v="4"/>
    <s v="Zuid-Holland"/>
    <x v="73"/>
    <x v="262"/>
    <x v="1"/>
    <n v="105"/>
  </r>
  <r>
    <s v="WAHV"/>
    <x v="1"/>
    <s v="Noord-Brabant"/>
    <x v="94"/>
    <x v="570"/>
    <x v="0"/>
    <n v="105"/>
  </r>
  <r>
    <s v="WAHV"/>
    <x v="1"/>
    <s v="Noord-Brabant"/>
    <x v="28"/>
    <x v="494"/>
    <x v="0"/>
    <n v="105"/>
  </r>
  <r>
    <s v="WAHV"/>
    <x v="1"/>
    <s v="Overijssel"/>
    <x v="54"/>
    <x v="567"/>
    <x v="0"/>
    <n v="105"/>
  </r>
  <r>
    <s v="WAHV"/>
    <x v="1"/>
    <s v="Utrecht"/>
    <x v="40"/>
    <x v="520"/>
    <x v="0"/>
    <n v="105"/>
  </r>
  <r>
    <s v="WAHV"/>
    <x v="3"/>
    <s v="Zuid-Holland"/>
    <x v="2"/>
    <x v="474"/>
    <x v="0"/>
    <n v="105"/>
  </r>
  <r>
    <s v="WAHV"/>
    <x v="5"/>
    <s v="Noord-Holland"/>
    <x v="50"/>
    <x v="513"/>
    <x v="0"/>
    <n v="105"/>
  </r>
  <r>
    <s v="WAHV"/>
    <x v="5"/>
    <s v="Utrecht"/>
    <x v="87"/>
    <x v="504"/>
    <x v="0"/>
    <n v="105"/>
  </r>
  <r>
    <s v="WAHV"/>
    <x v="5"/>
    <s v="Utrecht"/>
    <x v="40"/>
    <x v="421"/>
    <x v="0"/>
    <n v="105"/>
  </r>
  <r>
    <s v="WAHV"/>
    <x v="6"/>
    <s v="Gelderland"/>
    <x v="82"/>
    <x v="465"/>
    <x v="0"/>
    <n v="105"/>
  </r>
  <r>
    <s v="WAHV"/>
    <x v="7"/>
    <s v="Noord-Brabant"/>
    <x v="28"/>
    <x v="494"/>
    <x v="0"/>
    <n v="104"/>
  </r>
  <r>
    <s v="WAHV"/>
    <x v="7"/>
    <s v="Utrecht"/>
    <x v="40"/>
    <x v="520"/>
    <x v="0"/>
    <n v="104"/>
  </r>
  <r>
    <s v="WAHV"/>
    <x v="8"/>
    <s v="Gelderland"/>
    <x v="23"/>
    <x v="540"/>
    <x v="0"/>
    <n v="104"/>
  </r>
  <r>
    <s v="WAHV"/>
    <x v="8"/>
    <s v="Gelderland"/>
    <x v="137"/>
    <x v="512"/>
    <x v="0"/>
    <n v="104"/>
  </r>
  <r>
    <s v="WAHV"/>
    <x v="11"/>
    <s v="Zuid-Holland"/>
    <x v="43"/>
    <x v="559"/>
    <x v="0"/>
    <n v="104"/>
  </r>
  <r>
    <s v="WAHV"/>
    <x v="11"/>
    <s v="Zuid-Holland"/>
    <x v="123"/>
    <x v="522"/>
    <x v="0"/>
    <n v="104"/>
  </r>
  <r>
    <s v="WAHV"/>
    <x v="10"/>
    <s v="Noord-Brabant"/>
    <x v="3"/>
    <x v="583"/>
    <x v="0"/>
    <n v="104"/>
  </r>
  <r>
    <s v="WAHV"/>
    <x v="10"/>
    <s v="Zuid-Holland"/>
    <x v="5"/>
    <x v="408"/>
    <x v="1"/>
    <n v="104"/>
  </r>
  <r>
    <s v="WAHV"/>
    <x v="10"/>
    <s v="Zuid-Holland"/>
    <x v="5"/>
    <x v="548"/>
    <x v="0"/>
    <n v="104"/>
  </r>
  <r>
    <s v="WAHV"/>
    <x v="4"/>
    <s v="Noord-Holland"/>
    <x v="8"/>
    <x v="95"/>
    <x v="1"/>
    <n v="104"/>
  </r>
  <r>
    <s v="WAHV"/>
    <x v="4"/>
    <s v="Noord-Holland"/>
    <x v="67"/>
    <x v="557"/>
    <x v="0"/>
    <n v="104"/>
  </r>
  <r>
    <s v="WAHV"/>
    <x v="4"/>
    <s v="Zuid-Holland"/>
    <x v="43"/>
    <x v="559"/>
    <x v="0"/>
    <n v="104"/>
  </r>
  <r>
    <s v="WAHV"/>
    <x v="1"/>
    <s v="Noord-Brabant"/>
    <x v="94"/>
    <x v="484"/>
    <x v="0"/>
    <n v="104"/>
  </r>
  <r>
    <s v="WAHV"/>
    <x v="1"/>
    <s v="Zuid-Holland"/>
    <x v="17"/>
    <x v="524"/>
    <x v="0"/>
    <n v="104"/>
  </r>
  <r>
    <s v="WAHV"/>
    <x v="0"/>
    <s v="Noord-Holland"/>
    <x v="134"/>
    <x v="496"/>
    <x v="1"/>
    <n v="104"/>
  </r>
  <r>
    <s v="WAHV"/>
    <x v="0"/>
    <s v="Utrecht"/>
    <x v="61"/>
    <x v="543"/>
    <x v="0"/>
    <n v="104"/>
  </r>
  <r>
    <s v="WAHV"/>
    <x v="3"/>
    <s v="Noord-Brabant"/>
    <x v="94"/>
    <x v="375"/>
    <x v="0"/>
    <n v="104"/>
  </r>
  <r>
    <s v="WAHV"/>
    <x v="3"/>
    <s v="Zuid-Holland"/>
    <x v="95"/>
    <x v="530"/>
    <x v="0"/>
    <n v="104"/>
  </r>
  <r>
    <s v="WAHV"/>
    <x v="5"/>
    <s v="Zuid-Holland"/>
    <x v="2"/>
    <x v="441"/>
    <x v="1"/>
    <n v="104"/>
  </r>
  <r>
    <s v="WAHV"/>
    <x v="5"/>
    <s v="Zuid-Holland"/>
    <x v="17"/>
    <x v="524"/>
    <x v="0"/>
    <n v="104"/>
  </r>
  <r>
    <s v="WAHV"/>
    <x v="2"/>
    <s v="Noord-Holland"/>
    <x v="46"/>
    <x v="415"/>
    <x v="0"/>
    <n v="104"/>
  </r>
  <r>
    <s v="WAHV"/>
    <x v="6"/>
    <s v="Noord-Brabant"/>
    <x v="3"/>
    <x v="528"/>
    <x v="0"/>
    <n v="104"/>
  </r>
  <r>
    <s v="WAHV"/>
    <x v="6"/>
    <s v="Noord-Holland"/>
    <x v="78"/>
    <x v="486"/>
    <x v="0"/>
    <n v="104"/>
  </r>
  <r>
    <s v="WAHV"/>
    <x v="6"/>
    <s v="Zuid-Holland"/>
    <x v="2"/>
    <x v="235"/>
    <x v="0"/>
    <n v="104"/>
  </r>
  <r>
    <s v="WAHV"/>
    <x v="7"/>
    <s v="Flevoland"/>
    <x v="10"/>
    <x v="470"/>
    <x v="0"/>
    <n v="103"/>
  </r>
  <r>
    <s v="WAHV"/>
    <x v="7"/>
    <s v="Zeeland"/>
    <x v="55"/>
    <x v="460"/>
    <x v="0"/>
    <n v="103"/>
  </r>
  <r>
    <s v="WAHV"/>
    <x v="8"/>
    <s v="Zuid-Holland"/>
    <x v="90"/>
    <x v="545"/>
    <x v="0"/>
    <n v="103"/>
  </r>
  <r>
    <s v="WAHV"/>
    <x v="8"/>
    <s v="Zuid-Holland"/>
    <x v="49"/>
    <x v="79"/>
    <x v="0"/>
    <n v="103"/>
  </r>
  <r>
    <s v="WAHV"/>
    <x v="11"/>
    <s v="Gelderland"/>
    <x v="82"/>
    <x v="533"/>
    <x v="0"/>
    <n v="103"/>
  </r>
  <r>
    <s v="WAHV"/>
    <x v="11"/>
    <s v="Noord-Brabant"/>
    <x v="26"/>
    <x v="488"/>
    <x v="0"/>
    <n v="103"/>
  </r>
  <r>
    <s v="WAHV"/>
    <x v="11"/>
    <s v="Zuid-Holland"/>
    <x v="123"/>
    <x v="455"/>
    <x v="0"/>
    <n v="103"/>
  </r>
  <r>
    <s v="WAHV"/>
    <x v="10"/>
    <s v="Limburg"/>
    <x v="93"/>
    <x v="515"/>
    <x v="0"/>
    <n v="103"/>
  </r>
  <r>
    <s v="WAHV"/>
    <x v="4"/>
    <s v="Flevoland"/>
    <x v="97"/>
    <x v="572"/>
    <x v="0"/>
    <n v="103"/>
  </r>
  <r>
    <s v="WAHV"/>
    <x v="4"/>
    <s v="Noord-Brabant"/>
    <x v="94"/>
    <x v="561"/>
    <x v="0"/>
    <n v="103"/>
  </r>
  <r>
    <s v="WAHV"/>
    <x v="4"/>
    <s v="Noord-Holland"/>
    <x v="78"/>
    <x v="521"/>
    <x v="0"/>
    <n v="103"/>
  </r>
  <r>
    <s v="WAHV"/>
    <x v="1"/>
    <s v="Utrecht"/>
    <x v="39"/>
    <x v="535"/>
    <x v="0"/>
    <n v="103"/>
  </r>
  <r>
    <s v="WAHV"/>
    <x v="1"/>
    <s v="Zuid-Holland"/>
    <x v="43"/>
    <x v="559"/>
    <x v="0"/>
    <n v="103"/>
  </r>
  <r>
    <s v="WAHV"/>
    <x v="1"/>
    <s v="Zuid-Holland"/>
    <x v="49"/>
    <x v="553"/>
    <x v="0"/>
    <n v="103"/>
  </r>
  <r>
    <s v="WAHV"/>
    <x v="0"/>
    <s v="Utrecht"/>
    <x v="87"/>
    <x v="584"/>
    <x v="0"/>
    <n v="103"/>
  </r>
  <r>
    <s v="WAHV"/>
    <x v="0"/>
    <s v="Utrecht"/>
    <x v="40"/>
    <x v="421"/>
    <x v="0"/>
    <n v="103"/>
  </r>
  <r>
    <s v="WAHV"/>
    <x v="0"/>
    <s v="Zuid-Holland"/>
    <x v="138"/>
    <x v="562"/>
    <x v="1"/>
    <n v="103"/>
  </r>
  <r>
    <s v="WAHV"/>
    <x v="3"/>
    <s v="Limburg"/>
    <x v="96"/>
    <x v="516"/>
    <x v="0"/>
    <n v="103"/>
  </r>
  <r>
    <s v="WAHV"/>
    <x v="3"/>
    <s v="Utrecht"/>
    <x v="87"/>
    <x v="489"/>
    <x v="0"/>
    <n v="103"/>
  </r>
  <r>
    <s v="WAHV"/>
    <x v="3"/>
    <s v="Utrecht"/>
    <x v="39"/>
    <x v="535"/>
    <x v="0"/>
    <n v="103"/>
  </r>
  <r>
    <s v="WAHV"/>
    <x v="3"/>
    <s v="Zeeland"/>
    <x v="125"/>
    <x v="407"/>
    <x v="0"/>
    <n v="103"/>
  </r>
  <r>
    <s v="WAHV"/>
    <x v="3"/>
    <s v="Zuid-Holland"/>
    <x v="12"/>
    <x v="555"/>
    <x v="1"/>
    <n v="103"/>
  </r>
  <r>
    <s v="WAHV"/>
    <x v="3"/>
    <s v="Zuid-Holland"/>
    <x v="5"/>
    <x v="548"/>
    <x v="0"/>
    <n v="103"/>
  </r>
  <r>
    <s v="WAHV"/>
    <x v="5"/>
    <s v="Noord-Brabant"/>
    <x v="3"/>
    <x v="528"/>
    <x v="0"/>
    <n v="103"/>
  </r>
  <r>
    <s v="WAHV"/>
    <x v="5"/>
    <s v="Noord-Holland"/>
    <x v="78"/>
    <x v="480"/>
    <x v="0"/>
    <n v="103"/>
  </r>
  <r>
    <s v="WAHV"/>
    <x v="6"/>
    <s v="Zuid-Holland"/>
    <x v="43"/>
    <x v="585"/>
    <x v="0"/>
    <n v="103"/>
  </r>
  <r>
    <s v="WAHV"/>
    <x v="7"/>
    <s v="Overijssel"/>
    <x v="80"/>
    <x v="549"/>
    <x v="1"/>
    <n v="102"/>
  </r>
  <r>
    <s v="WAHV"/>
    <x v="8"/>
    <s v="Noord-Holland"/>
    <x v="67"/>
    <x v="507"/>
    <x v="0"/>
    <n v="102"/>
  </r>
  <r>
    <s v="WAHV"/>
    <x v="11"/>
    <s v="Noord-Holland"/>
    <x v="78"/>
    <x v="510"/>
    <x v="0"/>
    <n v="102"/>
  </r>
  <r>
    <s v="WAHV"/>
    <x v="10"/>
    <s v="Zuid-Holland"/>
    <x v="12"/>
    <x v="353"/>
    <x v="1"/>
    <n v="102"/>
  </r>
  <r>
    <s v="WAHV"/>
    <x v="4"/>
    <s v="Noord-Brabant"/>
    <x v="94"/>
    <x v="484"/>
    <x v="0"/>
    <n v="102"/>
  </r>
  <r>
    <s v="WAHV"/>
    <x v="1"/>
    <s v="Drenthe"/>
    <x v="108"/>
    <x v="539"/>
    <x v="0"/>
    <n v="102"/>
  </r>
  <r>
    <s v="WAHV"/>
    <x v="1"/>
    <s v="Zuid-Holland"/>
    <x v="123"/>
    <x v="522"/>
    <x v="0"/>
    <n v="102"/>
  </r>
  <r>
    <s v="WAHV"/>
    <x v="0"/>
    <s v="Noord-Holland"/>
    <x v="62"/>
    <x v="565"/>
    <x v="1"/>
    <n v="102"/>
  </r>
  <r>
    <s v="WAHV"/>
    <x v="3"/>
    <s v="Limburg"/>
    <x v="68"/>
    <x v="527"/>
    <x v="0"/>
    <n v="102"/>
  </r>
  <r>
    <s v="WAHV"/>
    <x v="3"/>
    <s v="Limburg"/>
    <x v="24"/>
    <x v="586"/>
    <x v="1"/>
    <n v="102"/>
  </r>
  <r>
    <s v="WAHV"/>
    <x v="3"/>
    <s v="Overijssel"/>
    <x v="84"/>
    <x v="153"/>
    <x v="1"/>
    <n v="102"/>
  </r>
  <r>
    <s v="WAHV"/>
    <x v="3"/>
    <s v="Zuid-Holland"/>
    <x v="17"/>
    <x v="524"/>
    <x v="0"/>
    <n v="102"/>
  </r>
  <r>
    <s v="WAHV"/>
    <x v="3"/>
    <s v="Zuid-Holland"/>
    <x v="12"/>
    <x v="555"/>
    <x v="0"/>
    <n v="102"/>
  </r>
  <r>
    <s v="WAHV"/>
    <x v="5"/>
    <s v="Noord-Brabant"/>
    <x v="3"/>
    <x v="487"/>
    <x v="0"/>
    <n v="102"/>
  </r>
  <r>
    <s v="WAHV"/>
    <x v="2"/>
    <s v="Noord-Brabant"/>
    <x v="28"/>
    <x v="494"/>
    <x v="0"/>
    <n v="102"/>
  </r>
  <r>
    <s v="WAHV"/>
    <x v="2"/>
    <s v="Utrecht"/>
    <x v="87"/>
    <x v="508"/>
    <x v="0"/>
    <n v="102"/>
  </r>
  <r>
    <s v="WAHV"/>
    <x v="6"/>
    <s v="Noord-Brabant"/>
    <x v="3"/>
    <x v="534"/>
    <x v="1"/>
    <n v="102"/>
  </r>
  <r>
    <s v="WAHV"/>
    <x v="6"/>
    <s v="Utrecht"/>
    <x v="87"/>
    <x v="401"/>
    <x v="0"/>
    <n v="102"/>
  </r>
  <r>
    <s v="WAHV"/>
    <x v="6"/>
    <s v="Zuid-Holland"/>
    <x v="43"/>
    <x v="559"/>
    <x v="0"/>
    <n v="102"/>
  </r>
  <r>
    <s v="WAHV"/>
    <x v="6"/>
    <s v="Zuid-Holland"/>
    <x v="100"/>
    <x v="234"/>
    <x v="1"/>
    <n v="102"/>
  </r>
  <r>
    <s v="WAHV"/>
    <x v="7"/>
    <s v="Gelderland"/>
    <x v="82"/>
    <x v="427"/>
    <x v="0"/>
    <n v="101"/>
  </r>
  <r>
    <s v="WAHV"/>
    <x v="7"/>
    <s v="Limburg"/>
    <x v="56"/>
    <x v="574"/>
    <x v="0"/>
    <n v="101"/>
  </r>
  <r>
    <s v="WAHV"/>
    <x v="8"/>
    <s v="Zuid-Holland"/>
    <x v="43"/>
    <x v="559"/>
    <x v="0"/>
    <n v="101"/>
  </r>
  <r>
    <s v="WAHV"/>
    <x v="8"/>
    <s v="Zuid-Holland"/>
    <x v="105"/>
    <x v="456"/>
    <x v="0"/>
    <n v="101"/>
  </r>
  <r>
    <s v="WAHV"/>
    <x v="9"/>
    <s v="Limburg"/>
    <x v="75"/>
    <x v="315"/>
    <x v="1"/>
    <n v="101"/>
  </r>
  <r>
    <s v="WAHV"/>
    <x v="9"/>
    <s v="Noord-Holland"/>
    <x v="62"/>
    <x v="498"/>
    <x v="1"/>
    <n v="101"/>
  </r>
  <r>
    <s v="WAHV"/>
    <x v="11"/>
    <s v="Noord-Brabant"/>
    <x v="28"/>
    <x v="581"/>
    <x v="0"/>
    <n v="101"/>
  </r>
  <r>
    <s v="WAHV"/>
    <x v="10"/>
    <s v="Utrecht"/>
    <x v="29"/>
    <x v="556"/>
    <x v="0"/>
    <n v="101"/>
  </r>
  <r>
    <s v="WAHV"/>
    <x v="10"/>
    <s v="Zuid-Holland"/>
    <x v="123"/>
    <x v="413"/>
    <x v="1"/>
    <n v="101"/>
  </r>
  <r>
    <s v="WAHV"/>
    <x v="0"/>
    <s v="Zuid-Holland"/>
    <x v="95"/>
    <x v="530"/>
    <x v="0"/>
    <n v="101"/>
  </r>
  <r>
    <s v="WAHV"/>
    <x v="3"/>
    <s v="Gelderland"/>
    <x v="82"/>
    <x v="279"/>
    <x v="1"/>
    <n v="101"/>
  </r>
  <r>
    <s v="WAHV"/>
    <x v="3"/>
    <s v="Noord-Holland"/>
    <x v="134"/>
    <x v="496"/>
    <x v="1"/>
    <n v="101"/>
  </r>
  <r>
    <s v="WAHV"/>
    <x v="3"/>
    <s v="Utrecht"/>
    <x v="61"/>
    <x v="543"/>
    <x v="0"/>
    <n v="101"/>
  </r>
  <r>
    <s v="WAHV"/>
    <x v="5"/>
    <s v="Zuid-Holland"/>
    <x v="5"/>
    <x v="408"/>
    <x v="1"/>
    <n v="101"/>
  </r>
  <r>
    <s v="WAHV"/>
    <x v="2"/>
    <s v="Zuid-Holland"/>
    <x v="73"/>
    <x v="132"/>
    <x v="0"/>
    <n v="101"/>
  </r>
  <r>
    <s v="WAHV"/>
    <x v="6"/>
    <s v="Gelderland"/>
    <x v="82"/>
    <x v="376"/>
    <x v="0"/>
    <n v="101"/>
  </r>
  <r>
    <s v="WAHV"/>
    <x v="8"/>
    <s v="Utrecht"/>
    <x v="87"/>
    <x v="508"/>
    <x v="0"/>
    <n v="100"/>
  </r>
  <r>
    <s v="WAHV"/>
    <x v="8"/>
    <s v="Utrecht"/>
    <x v="87"/>
    <x v="550"/>
    <x v="0"/>
    <n v="100"/>
  </r>
  <r>
    <s v="WAHV"/>
    <x v="8"/>
    <s v="Zuid-Holland"/>
    <x v="123"/>
    <x v="447"/>
    <x v="1"/>
    <n v="100"/>
  </r>
  <r>
    <s v="WAHV"/>
    <x v="11"/>
    <s v="Limburg"/>
    <x v="68"/>
    <x v="546"/>
    <x v="0"/>
    <n v="100"/>
  </r>
  <r>
    <s v="WAHV"/>
    <x v="10"/>
    <s v="Utrecht"/>
    <x v="39"/>
    <x v="523"/>
    <x v="0"/>
    <n v="100"/>
  </r>
  <r>
    <s v="WAHV"/>
    <x v="4"/>
    <s v="Zuid-Holland"/>
    <x v="90"/>
    <x v="545"/>
    <x v="0"/>
    <n v="100"/>
  </r>
  <r>
    <s v="WAHV"/>
    <x v="4"/>
    <s v="Zuid-Holland"/>
    <x v="73"/>
    <x v="587"/>
    <x v="1"/>
    <n v="100"/>
  </r>
  <r>
    <s v="WAHV"/>
    <x v="4"/>
    <s v="Zuid-Holland"/>
    <x v="43"/>
    <x v="288"/>
    <x v="1"/>
    <n v="100"/>
  </r>
  <r>
    <s v="WAHV"/>
    <x v="1"/>
    <s v="Limburg"/>
    <x v="51"/>
    <x v="531"/>
    <x v="0"/>
    <n v="100"/>
  </r>
  <r>
    <s v="WAHV"/>
    <x v="1"/>
    <s v="Zuid-Holland"/>
    <x v="123"/>
    <x v="447"/>
    <x v="1"/>
    <n v="100"/>
  </r>
  <r>
    <s v="WAHV"/>
    <x v="0"/>
    <s v="Noord-Holland"/>
    <x v="46"/>
    <x v="459"/>
    <x v="1"/>
    <n v="100"/>
  </r>
  <r>
    <s v="WAHV"/>
    <x v="5"/>
    <s v="Drenthe"/>
    <x v="76"/>
    <x v="579"/>
    <x v="0"/>
    <n v="100"/>
  </r>
  <r>
    <s v="WAHV"/>
    <x v="5"/>
    <s v="Limburg"/>
    <x v="68"/>
    <x v="527"/>
    <x v="0"/>
    <n v="100"/>
  </r>
  <r>
    <s v="WAHV"/>
    <x v="2"/>
    <s v="Noord-Brabant"/>
    <x v="132"/>
    <x v="479"/>
    <x v="0"/>
    <n v="100"/>
  </r>
  <r>
    <s v="WAHV"/>
    <x v="2"/>
    <s v="Utrecht"/>
    <x v="39"/>
    <x v="578"/>
    <x v="1"/>
    <n v="100"/>
  </r>
  <r>
    <s v="WAHV"/>
    <x v="2"/>
    <s v="Zuid-Holland"/>
    <x v="49"/>
    <x v="553"/>
    <x v="0"/>
    <n v="100"/>
  </r>
  <r>
    <s v="WAHV"/>
    <x v="6"/>
    <s v="Limburg"/>
    <x v="96"/>
    <x v="516"/>
    <x v="0"/>
    <n v="100"/>
  </r>
  <r>
    <s v="WAHV"/>
    <x v="7"/>
    <s v="Gelderland"/>
    <x v="65"/>
    <x v="544"/>
    <x v="0"/>
    <n v="99"/>
  </r>
  <r>
    <s v="WAHV"/>
    <x v="7"/>
    <s v="Utrecht"/>
    <x v="87"/>
    <x v="483"/>
    <x v="0"/>
    <n v="99"/>
  </r>
  <r>
    <s v="WAHV"/>
    <x v="7"/>
    <s v="Zuid-Holland"/>
    <x v="105"/>
    <x v="456"/>
    <x v="0"/>
    <n v="99"/>
  </r>
  <r>
    <s v="WAHV"/>
    <x v="8"/>
    <s v="Noord-Holland"/>
    <x v="78"/>
    <x v="486"/>
    <x v="0"/>
    <n v="99"/>
  </r>
  <r>
    <s v="WAHV"/>
    <x v="8"/>
    <s v="Overijssel"/>
    <x v="80"/>
    <x v="430"/>
    <x v="1"/>
    <n v="99"/>
  </r>
  <r>
    <s v="WAHV"/>
    <x v="9"/>
    <s v="Limburg"/>
    <x v="56"/>
    <x v="574"/>
    <x v="0"/>
    <n v="99"/>
  </r>
  <r>
    <s v="WAHV"/>
    <x v="9"/>
    <s v="Noord-Brabant"/>
    <x v="3"/>
    <x v="528"/>
    <x v="0"/>
    <n v="99"/>
  </r>
  <r>
    <s v="WAHV"/>
    <x v="9"/>
    <s v="Zuid-Holland"/>
    <x v="90"/>
    <x v="566"/>
    <x v="0"/>
    <n v="99"/>
  </r>
  <r>
    <s v="WAHV"/>
    <x v="9"/>
    <s v="Zuid-Holland"/>
    <x v="43"/>
    <x v="585"/>
    <x v="0"/>
    <n v="99"/>
  </r>
  <r>
    <s v="WAHV"/>
    <x v="10"/>
    <s v="Utrecht"/>
    <x v="87"/>
    <x v="550"/>
    <x v="0"/>
    <n v="99"/>
  </r>
  <r>
    <s v="WAHV"/>
    <x v="10"/>
    <s v="Zuid-Holland"/>
    <x v="73"/>
    <x v="461"/>
    <x v="0"/>
    <n v="99"/>
  </r>
  <r>
    <s v="WAHV"/>
    <x v="4"/>
    <s v="Limburg"/>
    <x v="136"/>
    <x v="511"/>
    <x v="0"/>
    <n v="99"/>
  </r>
  <r>
    <s v="WAHV"/>
    <x v="4"/>
    <s v="Zuid-Holland"/>
    <x v="5"/>
    <x v="408"/>
    <x v="1"/>
    <n v="99"/>
  </r>
  <r>
    <s v="WAHV"/>
    <x v="1"/>
    <s v="Noord-Holland"/>
    <x v="67"/>
    <x v="439"/>
    <x v="1"/>
    <n v="99"/>
  </r>
  <r>
    <s v="WAHV"/>
    <x v="1"/>
    <s v="Noord-Holland"/>
    <x v="18"/>
    <x v="75"/>
    <x v="1"/>
    <n v="99"/>
  </r>
  <r>
    <s v="WAHV"/>
    <x v="0"/>
    <s v="Noord-Holland"/>
    <x v="67"/>
    <x v="497"/>
    <x v="0"/>
    <n v="99"/>
  </r>
  <r>
    <s v="WAHV"/>
    <x v="0"/>
    <s v="Zuid-Holland"/>
    <x v="2"/>
    <x v="552"/>
    <x v="0"/>
    <n v="99"/>
  </r>
  <r>
    <s v="WAHV"/>
    <x v="0"/>
    <s v="Zuid-Holland"/>
    <x v="5"/>
    <x v="560"/>
    <x v="0"/>
    <n v="99"/>
  </r>
  <r>
    <s v="WAHV"/>
    <x v="3"/>
    <s v="Gelderland"/>
    <x v="65"/>
    <x v="544"/>
    <x v="0"/>
    <n v="99"/>
  </r>
  <r>
    <s v="WAHV"/>
    <x v="3"/>
    <s v="Noord-Holland"/>
    <x v="46"/>
    <x v="588"/>
    <x v="1"/>
    <n v="99"/>
  </r>
  <r>
    <s v="WAHV"/>
    <x v="3"/>
    <s v="Zuid-Holland"/>
    <x v="12"/>
    <x v="353"/>
    <x v="1"/>
    <n v="99"/>
  </r>
  <r>
    <s v="WAHV"/>
    <x v="3"/>
    <s v="Zuid-Holland"/>
    <x v="5"/>
    <x v="385"/>
    <x v="1"/>
    <n v="99"/>
  </r>
  <r>
    <s v="WAHV"/>
    <x v="5"/>
    <s v="Gelderland"/>
    <x v="65"/>
    <x v="544"/>
    <x v="0"/>
    <n v="99"/>
  </r>
  <r>
    <s v="WAHV"/>
    <x v="2"/>
    <s v="Gelderland"/>
    <x v="65"/>
    <x v="336"/>
    <x v="1"/>
    <n v="99"/>
  </r>
  <r>
    <s v="WAHV"/>
    <x v="2"/>
    <s v="Gelderland"/>
    <x v="65"/>
    <x v="544"/>
    <x v="0"/>
    <n v="99"/>
  </r>
  <r>
    <s v="WAHV"/>
    <x v="2"/>
    <s v="Limburg"/>
    <x v="135"/>
    <x v="518"/>
    <x v="0"/>
    <n v="99"/>
  </r>
  <r>
    <s v="WAHV"/>
    <x v="2"/>
    <s v="Limburg"/>
    <x v="24"/>
    <x v="586"/>
    <x v="1"/>
    <n v="99"/>
  </r>
  <r>
    <s v="WAHV"/>
    <x v="6"/>
    <s v="Flevoland"/>
    <x v="10"/>
    <x v="470"/>
    <x v="0"/>
    <n v="99"/>
  </r>
  <r>
    <s v="WAHV"/>
    <x v="6"/>
    <s v="Limburg"/>
    <x v="135"/>
    <x v="518"/>
    <x v="0"/>
    <n v="99"/>
  </r>
  <r>
    <s v="WAHV"/>
    <x v="6"/>
    <s v="Overijssel"/>
    <x v="80"/>
    <x v="549"/>
    <x v="1"/>
    <n v="99"/>
  </r>
  <r>
    <s v="WAHV"/>
    <x v="6"/>
    <s v="Utrecht"/>
    <x v="39"/>
    <x v="523"/>
    <x v="1"/>
    <n v="99"/>
  </r>
  <r>
    <s v="WAHV"/>
    <x v="6"/>
    <s v="Zuid-Holland"/>
    <x v="2"/>
    <x v="435"/>
    <x v="0"/>
    <n v="99"/>
  </r>
  <r>
    <s v="WAHV"/>
    <x v="7"/>
    <s v="Noord-Holland"/>
    <x v="67"/>
    <x v="457"/>
    <x v="0"/>
    <n v="98"/>
  </r>
  <r>
    <s v="WAHV"/>
    <x v="7"/>
    <s v="Zuid-Holland"/>
    <x v="43"/>
    <x v="568"/>
    <x v="0"/>
    <n v="98"/>
  </r>
  <r>
    <s v="WAHV"/>
    <x v="7"/>
    <s v="Zuid-Holland"/>
    <x v="49"/>
    <x v="525"/>
    <x v="0"/>
    <n v="98"/>
  </r>
  <r>
    <s v="WAHV"/>
    <x v="8"/>
    <s v="Noord-Holland"/>
    <x v="78"/>
    <x v="466"/>
    <x v="0"/>
    <n v="98"/>
  </r>
  <r>
    <s v="WAHV"/>
    <x v="8"/>
    <s v="Zuid-Holland"/>
    <x v="2"/>
    <x v="552"/>
    <x v="0"/>
    <n v="98"/>
  </r>
  <r>
    <s v="WAHV"/>
    <x v="8"/>
    <s v="Zuid-Holland"/>
    <x v="5"/>
    <x v="548"/>
    <x v="0"/>
    <n v="98"/>
  </r>
  <r>
    <s v="WAHV"/>
    <x v="9"/>
    <s v="Overijssel"/>
    <x v="84"/>
    <x v="153"/>
    <x v="1"/>
    <n v="98"/>
  </r>
  <r>
    <s v="WAHV"/>
    <x v="9"/>
    <s v="Utrecht"/>
    <x v="39"/>
    <x v="535"/>
    <x v="0"/>
    <n v="98"/>
  </r>
  <r>
    <s v="WAHV"/>
    <x v="9"/>
    <s v="Zuid-Holland"/>
    <x v="17"/>
    <x v="502"/>
    <x v="0"/>
    <n v="98"/>
  </r>
  <r>
    <s v="WAHV"/>
    <x v="11"/>
    <s v="Groningen"/>
    <x v="11"/>
    <x v="589"/>
    <x v="0"/>
    <n v="98"/>
  </r>
  <r>
    <s v="WAHV"/>
    <x v="10"/>
    <s v="Limburg"/>
    <x v="135"/>
    <x v="499"/>
    <x v="0"/>
    <n v="98"/>
  </r>
  <r>
    <s v="WAHV"/>
    <x v="10"/>
    <s v="Noord-Holland"/>
    <x v="62"/>
    <x v="565"/>
    <x v="1"/>
    <n v="98"/>
  </r>
  <r>
    <s v="WAHV"/>
    <x v="3"/>
    <s v="Noord-Holland"/>
    <x v="78"/>
    <x v="510"/>
    <x v="1"/>
    <n v="98"/>
  </r>
  <r>
    <s v="WAHV"/>
    <x v="5"/>
    <s v="Zuid-Holland"/>
    <x v="95"/>
    <x v="506"/>
    <x v="0"/>
    <n v="98"/>
  </r>
  <r>
    <s v="WAHV"/>
    <x v="2"/>
    <s v="Zuid-Holland"/>
    <x v="43"/>
    <x v="537"/>
    <x v="0"/>
    <n v="98"/>
  </r>
  <r>
    <s v="WAHV"/>
    <x v="6"/>
    <s v="Noord-Brabant"/>
    <x v="3"/>
    <x v="487"/>
    <x v="0"/>
    <n v="98"/>
  </r>
  <r>
    <s v="WAHV"/>
    <x v="6"/>
    <s v="Noord-Holland"/>
    <x v="118"/>
    <x v="357"/>
    <x v="1"/>
    <n v="98"/>
  </r>
  <r>
    <s v="WAHV"/>
    <x v="6"/>
    <s v="Zuid-Holland"/>
    <x v="2"/>
    <x v="441"/>
    <x v="1"/>
    <n v="98"/>
  </r>
  <r>
    <s v="WAHV"/>
    <x v="7"/>
    <s v="Zuid-Holland"/>
    <x v="95"/>
    <x v="506"/>
    <x v="0"/>
    <n v="97"/>
  </r>
  <r>
    <s v="WAHV"/>
    <x v="8"/>
    <s v="Zuid-Holland"/>
    <x v="90"/>
    <x v="481"/>
    <x v="0"/>
    <n v="97"/>
  </r>
  <r>
    <s v="WAHV"/>
    <x v="8"/>
    <s v="Zuid-Holland"/>
    <x v="90"/>
    <x v="566"/>
    <x v="0"/>
    <n v="97"/>
  </r>
  <r>
    <s v="WAHV"/>
    <x v="9"/>
    <s v="Noord-Brabant"/>
    <x v="26"/>
    <x v="590"/>
    <x v="0"/>
    <n v="97"/>
  </r>
  <r>
    <s v="WAHV"/>
    <x v="9"/>
    <s v="Zuid-Holland"/>
    <x v="5"/>
    <x v="514"/>
    <x v="0"/>
    <n v="97"/>
  </r>
  <r>
    <s v="WAHV"/>
    <x v="11"/>
    <s v="Limburg"/>
    <x v="135"/>
    <x v="518"/>
    <x v="0"/>
    <n v="97"/>
  </r>
  <r>
    <s v="WAHV"/>
    <x v="11"/>
    <s v="Limburg"/>
    <x v="75"/>
    <x v="315"/>
    <x v="1"/>
    <n v="97"/>
  </r>
  <r>
    <s v="WAHV"/>
    <x v="11"/>
    <s v="Noord-Brabant"/>
    <x v="26"/>
    <x v="590"/>
    <x v="0"/>
    <n v="97"/>
  </r>
  <r>
    <s v="WAHV"/>
    <x v="10"/>
    <s v="Gelderland"/>
    <x v="65"/>
    <x v="491"/>
    <x v="0"/>
    <n v="97"/>
  </r>
  <r>
    <s v="WAHV"/>
    <x v="10"/>
    <s v="Noord-Holland"/>
    <x v="78"/>
    <x v="510"/>
    <x v="1"/>
    <n v="97"/>
  </r>
  <r>
    <s v="WAHV"/>
    <x v="4"/>
    <s v="Zuid-Holland"/>
    <x v="100"/>
    <x v="591"/>
    <x v="1"/>
    <n v="97"/>
  </r>
  <r>
    <s v="WAHV"/>
    <x v="0"/>
    <s v="Zuid-Holland"/>
    <x v="90"/>
    <x v="481"/>
    <x v="0"/>
    <n v="97"/>
  </r>
  <r>
    <s v="WAHV"/>
    <x v="3"/>
    <s v="Noord-Holland"/>
    <x v="62"/>
    <x v="309"/>
    <x v="0"/>
    <n v="97"/>
  </r>
  <r>
    <s v="WAHV"/>
    <x v="5"/>
    <s v="Zuid-Holland"/>
    <x v="2"/>
    <x v="402"/>
    <x v="0"/>
    <n v="97"/>
  </r>
  <r>
    <s v="WAHV"/>
    <x v="2"/>
    <s v="Flevoland"/>
    <x v="10"/>
    <x v="470"/>
    <x v="0"/>
    <n v="97"/>
  </r>
  <r>
    <s v="WAHV"/>
    <x v="2"/>
    <s v="Noord-Brabant"/>
    <x v="94"/>
    <x v="570"/>
    <x v="0"/>
    <n v="97"/>
  </r>
  <r>
    <s v="WAHV"/>
    <x v="6"/>
    <s v="Gelderland"/>
    <x v="65"/>
    <x v="544"/>
    <x v="0"/>
    <n v="97"/>
  </r>
  <r>
    <s v="WAHV"/>
    <x v="6"/>
    <s v="Overijssel"/>
    <x v="54"/>
    <x v="380"/>
    <x v="1"/>
    <n v="97"/>
  </r>
  <r>
    <s v="WAHV"/>
    <x v="8"/>
    <s v="Drenthe"/>
    <x v="108"/>
    <x v="539"/>
    <x v="0"/>
    <n v="96"/>
  </r>
  <r>
    <s v="WAHV"/>
    <x v="8"/>
    <s v="Noord-Brabant"/>
    <x v="26"/>
    <x v="590"/>
    <x v="0"/>
    <n v="96"/>
  </r>
  <r>
    <s v="WAHV"/>
    <x v="8"/>
    <s v="Utrecht"/>
    <x v="39"/>
    <x v="535"/>
    <x v="0"/>
    <n v="96"/>
  </r>
  <r>
    <s v="WAHV"/>
    <x v="8"/>
    <s v="Zuid-Holland"/>
    <x v="95"/>
    <x v="530"/>
    <x v="0"/>
    <n v="96"/>
  </r>
  <r>
    <s v="WAHV"/>
    <x v="9"/>
    <s v="Limburg"/>
    <x v="135"/>
    <x v="518"/>
    <x v="0"/>
    <n v="96"/>
  </r>
  <r>
    <s v="WAHV"/>
    <x v="9"/>
    <s v="Noord-Holland"/>
    <x v="78"/>
    <x v="510"/>
    <x v="0"/>
    <n v="96"/>
  </r>
  <r>
    <s v="WAHV"/>
    <x v="11"/>
    <s v="Limburg"/>
    <x v="93"/>
    <x v="515"/>
    <x v="0"/>
    <n v="96"/>
  </r>
  <r>
    <s v="WAHV"/>
    <x v="10"/>
    <s v="Limburg"/>
    <x v="130"/>
    <x v="458"/>
    <x v="0"/>
    <n v="96"/>
  </r>
  <r>
    <s v="WAHV"/>
    <x v="10"/>
    <s v="Noord-Holland"/>
    <x v="50"/>
    <x v="513"/>
    <x v="0"/>
    <n v="96"/>
  </r>
  <r>
    <s v="WAHV"/>
    <x v="10"/>
    <s v="Zuid-Holland"/>
    <x v="90"/>
    <x v="545"/>
    <x v="0"/>
    <n v="96"/>
  </r>
  <r>
    <s v="WAHV"/>
    <x v="4"/>
    <s v="Noord-Brabant"/>
    <x v="26"/>
    <x v="590"/>
    <x v="0"/>
    <n v="96"/>
  </r>
  <r>
    <s v="WAHV"/>
    <x v="4"/>
    <s v="Noord-Holland"/>
    <x v="67"/>
    <x v="564"/>
    <x v="0"/>
    <n v="96"/>
  </r>
  <r>
    <s v="WAHV"/>
    <x v="4"/>
    <s v="Overijssel"/>
    <x v="80"/>
    <x v="549"/>
    <x v="1"/>
    <n v="96"/>
  </r>
  <r>
    <s v="WAHV"/>
    <x v="4"/>
    <s v="Utrecht"/>
    <x v="40"/>
    <x v="520"/>
    <x v="0"/>
    <n v="96"/>
  </r>
  <r>
    <s v="WAHV"/>
    <x v="4"/>
    <s v="Zuid-Holland"/>
    <x v="5"/>
    <x v="514"/>
    <x v="0"/>
    <n v="96"/>
  </r>
  <r>
    <s v="WAHV"/>
    <x v="1"/>
    <s v="Limburg"/>
    <x v="24"/>
    <x v="586"/>
    <x v="1"/>
    <n v="96"/>
  </r>
  <r>
    <s v="WAHV"/>
    <x v="1"/>
    <s v="Noord-Holland"/>
    <x v="46"/>
    <x v="538"/>
    <x v="1"/>
    <n v="96"/>
  </r>
  <r>
    <s v="WAHV"/>
    <x v="1"/>
    <s v="Zuid-Holland"/>
    <x v="5"/>
    <x v="408"/>
    <x v="1"/>
    <n v="96"/>
  </r>
  <r>
    <s v="WAHV"/>
    <x v="0"/>
    <s v="Zuid-Holland"/>
    <x v="17"/>
    <x v="524"/>
    <x v="0"/>
    <n v="96"/>
  </r>
  <r>
    <s v="WAHV"/>
    <x v="3"/>
    <s v="Gelderland"/>
    <x v="137"/>
    <x v="512"/>
    <x v="0"/>
    <n v="96"/>
  </r>
  <r>
    <s v="WAHV"/>
    <x v="3"/>
    <s v="Groningen"/>
    <x v="11"/>
    <x v="589"/>
    <x v="0"/>
    <n v="96"/>
  </r>
  <r>
    <s v="WAHV"/>
    <x v="3"/>
    <s v="Noord-Holland"/>
    <x v="78"/>
    <x v="521"/>
    <x v="0"/>
    <n v="96"/>
  </r>
  <r>
    <s v="WAHV"/>
    <x v="3"/>
    <s v="Utrecht"/>
    <x v="87"/>
    <x v="508"/>
    <x v="0"/>
    <n v="96"/>
  </r>
  <r>
    <s v="WAHV"/>
    <x v="3"/>
    <s v="Zuid-Holland"/>
    <x v="123"/>
    <x v="522"/>
    <x v="0"/>
    <n v="96"/>
  </r>
  <r>
    <s v="WAHV"/>
    <x v="5"/>
    <s v="Limburg"/>
    <x v="136"/>
    <x v="511"/>
    <x v="0"/>
    <n v="96"/>
  </r>
  <r>
    <s v="WAHV"/>
    <x v="5"/>
    <s v="Zuid-Holland"/>
    <x v="43"/>
    <x v="559"/>
    <x v="0"/>
    <n v="96"/>
  </r>
  <r>
    <s v="WAHV"/>
    <x v="5"/>
    <s v="Zuid-Holland"/>
    <x v="95"/>
    <x v="529"/>
    <x v="0"/>
    <n v="96"/>
  </r>
  <r>
    <s v="WAHV"/>
    <x v="5"/>
    <s v="Zuid-Holland"/>
    <x v="100"/>
    <x v="591"/>
    <x v="1"/>
    <n v="96"/>
  </r>
  <r>
    <s v="WAHV"/>
    <x v="2"/>
    <s v="Limburg"/>
    <x v="136"/>
    <x v="511"/>
    <x v="0"/>
    <n v="96"/>
  </r>
  <r>
    <s v="WAHV"/>
    <x v="2"/>
    <s v="Zuid-Holland"/>
    <x v="43"/>
    <x v="585"/>
    <x v="0"/>
    <n v="96"/>
  </r>
  <r>
    <s v="WAHV"/>
    <x v="6"/>
    <s v="Noord-Brabant"/>
    <x v="92"/>
    <x v="196"/>
    <x v="1"/>
    <n v="96"/>
  </r>
  <r>
    <s v="WAHV"/>
    <x v="6"/>
    <s v="Noord-Holland"/>
    <x v="78"/>
    <x v="244"/>
    <x v="1"/>
    <n v="96"/>
  </r>
  <r>
    <s v="WAHV"/>
    <x v="6"/>
    <s v="Utrecht"/>
    <x v="87"/>
    <x v="547"/>
    <x v="0"/>
    <n v="96"/>
  </r>
  <r>
    <s v="WAHV"/>
    <x v="7"/>
    <s v="Noord-Brabant"/>
    <x v="3"/>
    <x v="528"/>
    <x v="0"/>
    <n v="95"/>
  </r>
  <r>
    <s v="WAHV"/>
    <x v="7"/>
    <s v="Noord-Holland"/>
    <x v="62"/>
    <x v="306"/>
    <x v="0"/>
    <n v="95"/>
  </r>
  <r>
    <s v="WAHV"/>
    <x v="7"/>
    <s v="Utrecht"/>
    <x v="127"/>
    <x v="432"/>
    <x v="0"/>
    <n v="95"/>
  </r>
  <r>
    <s v="WAHV"/>
    <x v="7"/>
    <s v="Zuid-Holland"/>
    <x v="2"/>
    <x v="312"/>
    <x v="1"/>
    <n v="95"/>
  </r>
  <r>
    <s v="WAHV"/>
    <x v="8"/>
    <s v="Limburg"/>
    <x v="75"/>
    <x v="315"/>
    <x v="1"/>
    <n v="95"/>
  </r>
  <r>
    <s v="WAHV"/>
    <x v="8"/>
    <s v="Limburg"/>
    <x v="68"/>
    <x v="546"/>
    <x v="0"/>
    <n v="95"/>
  </r>
  <r>
    <s v="WAHV"/>
    <x v="8"/>
    <s v="Noord-Holland"/>
    <x v="62"/>
    <x v="493"/>
    <x v="1"/>
    <n v="95"/>
  </r>
  <r>
    <s v="WAHV"/>
    <x v="8"/>
    <s v="Noord-Holland"/>
    <x v="67"/>
    <x v="497"/>
    <x v="0"/>
    <n v="95"/>
  </r>
  <r>
    <s v="WAHV"/>
    <x v="8"/>
    <s v="Zuid-Holland"/>
    <x v="43"/>
    <x v="568"/>
    <x v="0"/>
    <n v="95"/>
  </r>
  <r>
    <s v="WAHV"/>
    <x v="9"/>
    <s v="Noord-Holland"/>
    <x v="8"/>
    <x v="526"/>
    <x v="0"/>
    <n v="95"/>
  </r>
  <r>
    <s v="WAHV"/>
    <x v="9"/>
    <s v="Zuid-Holland"/>
    <x v="49"/>
    <x v="525"/>
    <x v="0"/>
    <n v="95"/>
  </r>
  <r>
    <s v="WAHV"/>
    <x v="11"/>
    <s v="Zuid-Holland"/>
    <x v="100"/>
    <x v="234"/>
    <x v="1"/>
    <n v="95"/>
  </r>
  <r>
    <s v="WAHV"/>
    <x v="10"/>
    <s v="Noord-Brabant"/>
    <x v="26"/>
    <x v="590"/>
    <x v="0"/>
    <n v="95"/>
  </r>
  <r>
    <s v="WAHV"/>
    <x v="10"/>
    <s v="Noord-Holland"/>
    <x v="46"/>
    <x v="538"/>
    <x v="1"/>
    <n v="95"/>
  </r>
  <r>
    <s v="WAHV"/>
    <x v="10"/>
    <s v="Overijssel"/>
    <x v="80"/>
    <x v="430"/>
    <x v="1"/>
    <n v="95"/>
  </r>
  <r>
    <s v="WAHV"/>
    <x v="4"/>
    <s v="Zuid-Holland"/>
    <x v="5"/>
    <x v="436"/>
    <x v="1"/>
    <n v="95"/>
  </r>
  <r>
    <s v="WAHV"/>
    <x v="1"/>
    <s v="Gelderland"/>
    <x v="65"/>
    <x v="491"/>
    <x v="1"/>
    <n v="95"/>
  </r>
  <r>
    <s v="WAHV"/>
    <x v="1"/>
    <s v="Zuid-Holland"/>
    <x v="2"/>
    <x v="558"/>
    <x v="0"/>
    <n v="95"/>
  </r>
  <r>
    <s v="WAHV"/>
    <x v="0"/>
    <s v="Limburg"/>
    <x v="24"/>
    <x v="592"/>
    <x v="0"/>
    <n v="95"/>
  </r>
  <r>
    <s v="WAHV"/>
    <x v="0"/>
    <s v="Zuid-Holland"/>
    <x v="49"/>
    <x v="525"/>
    <x v="0"/>
    <n v="95"/>
  </r>
  <r>
    <s v="WAHV"/>
    <x v="3"/>
    <s v="Zuid-Holland"/>
    <x v="95"/>
    <x v="529"/>
    <x v="0"/>
    <n v="95"/>
  </r>
  <r>
    <s v="WAHV"/>
    <x v="5"/>
    <s v="Noord-Brabant"/>
    <x v="94"/>
    <x v="561"/>
    <x v="0"/>
    <n v="95"/>
  </r>
  <r>
    <s v="WAHV"/>
    <x v="2"/>
    <s v="Noord-Holland"/>
    <x v="67"/>
    <x v="507"/>
    <x v="0"/>
    <n v="95"/>
  </r>
  <r>
    <s v="WAHV"/>
    <x v="2"/>
    <s v="Overijssel"/>
    <x v="80"/>
    <x v="430"/>
    <x v="1"/>
    <n v="95"/>
  </r>
  <r>
    <s v="WAHV"/>
    <x v="6"/>
    <s v="Noord-Brabant"/>
    <x v="94"/>
    <x v="593"/>
    <x v="0"/>
    <n v="95"/>
  </r>
  <r>
    <s v="WAHV"/>
    <x v="6"/>
    <s v="Zuid-Holland"/>
    <x v="49"/>
    <x v="231"/>
    <x v="0"/>
    <n v="95"/>
  </r>
  <r>
    <s v="WAHV"/>
    <x v="7"/>
    <s v="Limburg"/>
    <x v="68"/>
    <x v="546"/>
    <x v="0"/>
    <n v="94"/>
  </r>
  <r>
    <s v="WAHV"/>
    <x v="7"/>
    <s v="Noord-Brabant"/>
    <x v="132"/>
    <x v="479"/>
    <x v="0"/>
    <n v="94"/>
  </r>
  <r>
    <s v="WAHV"/>
    <x v="8"/>
    <s v="Noord-Brabant"/>
    <x v="94"/>
    <x v="561"/>
    <x v="0"/>
    <n v="94"/>
  </r>
  <r>
    <s v="WAHV"/>
    <x v="9"/>
    <s v="Noord-Holland"/>
    <x v="62"/>
    <x v="565"/>
    <x v="1"/>
    <n v="94"/>
  </r>
  <r>
    <s v="WAHV"/>
    <x v="9"/>
    <s v="Overijssel"/>
    <x v="86"/>
    <x v="573"/>
    <x v="1"/>
    <n v="94"/>
  </r>
  <r>
    <s v="WAHV"/>
    <x v="9"/>
    <s v="Utrecht"/>
    <x v="129"/>
    <x v="594"/>
    <x v="0"/>
    <n v="94"/>
  </r>
  <r>
    <s v="WAHV"/>
    <x v="9"/>
    <s v="Zuid-Holland"/>
    <x v="16"/>
    <x v="595"/>
    <x v="1"/>
    <n v="94"/>
  </r>
  <r>
    <s v="WAHV"/>
    <x v="10"/>
    <s v="Zuid-Holland"/>
    <x v="73"/>
    <x v="587"/>
    <x v="1"/>
    <n v="94"/>
  </r>
  <r>
    <s v="WAHV"/>
    <x v="4"/>
    <s v="Noord-Brabant"/>
    <x v="14"/>
    <x v="369"/>
    <x v="1"/>
    <n v="94"/>
  </r>
  <r>
    <s v="WAHV"/>
    <x v="4"/>
    <s v="Noord-Holland"/>
    <x v="78"/>
    <x v="244"/>
    <x v="1"/>
    <n v="94"/>
  </r>
  <r>
    <s v="WAHV"/>
    <x v="1"/>
    <s v="Zeeland"/>
    <x v="125"/>
    <x v="472"/>
    <x v="0"/>
    <n v="94"/>
  </r>
  <r>
    <s v="WAHV"/>
    <x v="0"/>
    <s v="Limburg"/>
    <x v="24"/>
    <x v="586"/>
    <x v="1"/>
    <n v="94"/>
  </r>
  <r>
    <s v="WAHV"/>
    <x v="3"/>
    <s v="Limburg"/>
    <x v="93"/>
    <x v="515"/>
    <x v="0"/>
    <n v="94"/>
  </r>
  <r>
    <s v="WAHV"/>
    <x v="3"/>
    <s v="Zuid-Holland"/>
    <x v="43"/>
    <x v="585"/>
    <x v="0"/>
    <n v="94"/>
  </r>
  <r>
    <s v="WAHV"/>
    <x v="3"/>
    <s v="Zuid-Holland"/>
    <x v="100"/>
    <x v="234"/>
    <x v="1"/>
    <n v="94"/>
  </r>
  <r>
    <s v="WAHV"/>
    <x v="3"/>
    <s v="Zuid-Holland"/>
    <x v="123"/>
    <x v="388"/>
    <x v="1"/>
    <n v="94"/>
  </r>
  <r>
    <s v="WAHV"/>
    <x v="5"/>
    <s v="Limburg"/>
    <x v="96"/>
    <x v="516"/>
    <x v="0"/>
    <n v="94"/>
  </r>
  <r>
    <s v="WAHV"/>
    <x v="5"/>
    <s v="Utrecht"/>
    <x v="87"/>
    <x v="483"/>
    <x v="0"/>
    <n v="94"/>
  </r>
  <r>
    <s v="WAHV"/>
    <x v="2"/>
    <s v="Utrecht"/>
    <x v="87"/>
    <x v="584"/>
    <x v="0"/>
    <n v="94"/>
  </r>
  <r>
    <s v="WAHV"/>
    <x v="2"/>
    <s v="Zuid-Holland"/>
    <x v="43"/>
    <x v="559"/>
    <x v="0"/>
    <n v="94"/>
  </r>
  <r>
    <s v="WAHV"/>
    <x v="2"/>
    <s v="Zuid-Holland"/>
    <x v="100"/>
    <x v="234"/>
    <x v="1"/>
    <n v="94"/>
  </r>
  <r>
    <s v="WAHV"/>
    <x v="6"/>
    <s v="Noord-Brabant"/>
    <x v="111"/>
    <x v="596"/>
    <x v="0"/>
    <n v="94"/>
  </r>
  <r>
    <s v="WAHV"/>
    <x v="6"/>
    <s v="Utrecht"/>
    <x v="87"/>
    <x v="550"/>
    <x v="0"/>
    <n v="94"/>
  </r>
  <r>
    <s v="WAHV"/>
    <x v="6"/>
    <s v="Zuid-Holland"/>
    <x v="2"/>
    <x v="552"/>
    <x v="0"/>
    <n v="94"/>
  </r>
  <r>
    <s v="WAHV"/>
    <x v="6"/>
    <s v="Zuid-Holland"/>
    <x v="5"/>
    <x v="384"/>
    <x v="0"/>
    <n v="94"/>
  </r>
  <r>
    <s v="WAHV"/>
    <x v="7"/>
    <s v="Gelderland"/>
    <x v="65"/>
    <x v="491"/>
    <x v="0"/>
    <n v="93"/>
  </r>
  <r>
    <s v="WAHV"/>
    <x v="7"/>
    <s v="Noord-Holland"/>
    <x v="62"/>
    <x v="597"/>
    <x v="1"/>
    <n v="93"/>
  </r>
  <r>
    <s v="WAHV"/>
    <x v="7"/>
    <s v="Zuid-Holland"/>
    <x v="43"/>
    <x v="537"/>
    <x v="0"/>
    <n v="93"/>
  </r>
  <r>
    <s v="WAHV"/>
    <x v="8"/>
    <s v="Zuid-Holland"/>
    <x v="17"/>
    <x v="524"/>
    <x v="0"/>
    <n v="93"/>
  </r>
  <r>
    <s v="WAHV"/>
    <x v="8"/>
    <s v="Zuid-Holland"/>
    <x v="12"/>
    <x v="555"/>
    <x v="0"/>
    <n v="93"/>
  </r>
  <r>
    <s v="WAHV"/>
    <x v="11"/>
    <s v="Utrecht"/>
    <x v="87"/>
    <x v="508"/>
    <x v="0"/>
    <n v="93"/>
  </r>
  <r>
    <s v="WAHV"/>
    <x v="10"/>
    <s v="Limburg"/>
    <x v="135"/>
    <x v="518"/>
    <x v="0"/>
    <n v="93"/>
  </r>
  <r>
    <s v="WAHV"/>
    <x v="10"/>
    <s v="Limburg"/>
    <x v="68"/>
    <x v="546"/>
    <x v="0"/>
    <n v="93"/>
  </r>
  <r>
    <s v="WAHV"/>
    <x v="10"/>
    <s v="Zuid-Holland"/>
    <x v="49"/>
    <x v="411"/>
    <x v="0"/>
    <n v="93"/>
  </r>
  <r>
    <s v="WAHV"/>
    <x v="4"/>
    <s v="Noord-Holland"/>
    <x v="8"/>
    <x v="129"/>
    <x v="1"/>
    <n v="93"/>
  </r>
  <r>
    <s v="WAHV"/>
    <x v="4"/>
    <s v="Noord-Holland"/>
    <x v="46"/>
    <x v="588"/>
    <x v="1"/>
    <n v="93"/>
  </r>
  <r>
    <s v="WAHV"/>
    <x v="4"/>
    <s v="Zuid-Holland"/>
    <x v="43"/>
    <x v="537"/>
    <x v="0"/>
    <n v="93"/>
  </r>
  <r>
    <s v="WAHV"/>
    <x v="4"/>
    <s v="Zuid-Holland"/>
    <x v="122"/>
    <x v="387"/>
    <x v="1"/>
    <n v="93"/>
  </r>
  <r>
    <s v="WAHV"/>
    <x v="1"/>
    <s v="Zuid-Holland"/>
    <x v="90"/>
    <x v="598"/>
    <x v="0"/>
    <n v="93"/>
  </r>
  <r>
    <s v="WAHV"/>
    <x v="1"/>
    <s v="Zuid-Holland"/>
    <x v="43"/>
    <x v="568"/>
    <x v="0"/>
    <n v="93"/>
  </r>
  <r>
    <s v="WAHV"/>
    <x v="0"/>
    <s v="Noord-Brabant"/>
    <x v="3"/>
    <x v="532"/>
    <x v="0"/>
    <n v="93"/>
  </r>
  <r>
    <s v="WAHV"/>
    <x v="0"/>
    <s v="Noord-Brabant"/>
    <x v="111"/>
    <x v="392"/>
    <x v="0"/>
    <n v="93"/>
  </r>
  <r>
    <s v="WAHV"/>
    <x v="3"/>
    <s v="Noord-Holland"/>
    <x v="46"/>
    <x v="519"/>
    <x v="0"/>
    <n v="93"/>
  </r>
  <r>
    <s v="WAHV"/>
    <x v="5"/>
    <s v="Limburg"/>
    <x v="133"/>
    <x v="485"/>
    <x v="0"/>
    <n v="93"/>
  </r>
  <r>
    <s v="WAHV"/>
    <x v="2"/>
    <s v="Zuid-Holland"/>
    <x v="5"/>
    <x v="408"/>
    <x v="1"/>
    <n v="93"/>
  </r>
  <r>
    <s v="WAHV"/>
    <x v="2"/>
    <s v="Zuid-Holland"/>
    <x v="5"/>
    <x v="425"/>
    <x v="1"/>
    <n v="93"/>
  </r>
  <r>
    <s v="WAHV"/>
    <x v="6"/>
    <s v="Zuid-Holland"/>
    <x v="100"/>
    <x v="591"/>
    <x v="1"/>
    <n v="93"/>
  </r>
  <r>
    <s v="WAHV"/>
    <x v="7"/>
    <s v="Zuid-Holland"/>
    <x v="17"/>
    <x v="502"/>
    <x v="0"/>
    <n v="92"/>
  </r>
  <r>
    <s v="WAHV"/>
    <x v="7"/>
    <s v="Zuid-Holland"/>
    <x v="109"/>
    <x v="536"/>
    <x v="0"/>
    <n v="92"/>
  </r>
  <r>
    <s v="WAHV"/>
    <x v="8"/>
    <s v="Noord-Brabant"/>
    <x v="28"/>
    <x v="581"/>
    <x v="0"/>
    <n v="92"/>
  </r>
  <r>
    <s v="WAHV"/>
    <x v="8"/>
    <s v="Zuid-Holland"/>
    <x v="49"/>
    <x v="451"/>
    <x v="0"/>
    <n v="92"/>
  </r>
  <r>
    <s v="WAHV"/>
    <x v="9"/>
    <s v="Noord-Holland"/>
    <x v="134"/>
    <x v="496"/>
    <x v="1"/>
    <n v="92"/>
  </r>
  <r>
    <s v="WAHV"/>
    <x v="10"/>
    <s v="Limburg"/>
    <x v="24"/>
    <x v="131"/>
    <x v="0"/>
    <n v="92"/>
  </r>
  <r>
    <s v="WAHV"/>
    <x v="4"/>
    <s v="Gelderland"/>
    <x v="65"/>
    <x v="145"/>
    <x v="1"/>
    <n v="92"/>
  </r>
  <r>
    <s v="WAHV"/>
    <x v="4"/>
    <s v="Zuid-Holland"/>
    <x v="88"/>
    <x v="599"/>
    <x v="1"/>
    <n v="92"/>
  </r>
  <r>
    <s v="WAHV"/>
    <x v="1"/>
    <s v="Noord-Brabant"/>
    <x v="26"/>
    <x v="590"/>
    <x v="0"/>
    <n v="92"/>
  </r>
  <r>
    <s v="WAHV"/>
    <x v="1"/>
    <s v="Noord-Holland"/>
    <x v="78"/>
    <x v="486"/>
    <x v="0"/>
    <n v="92"/>
  </r>
  <r>
    <s v="WAHV"/>
    <x v="1"/>
    <s v="Overijssel"/>
    <x v="84"/>
    <x v="153"/>
    <x v="1"/>
    <n v="92"/>
  </r>
  <r>
    <s v="WAHV"/>
    <x v="1"/>
    <s v="Utrecht"/>
    <x v="40"/>
    <x v="421"/>
    <x v="0"/>
    <n v="92"/>
  </r>
  <r>
    <s v="WAHV"/>
    <x v="0"/>
    <s v="Noord-Brabant"/>
    <x v="26"/>
    <x v="590"/>
    <x v="0"/>
    <n v="92"/>
  </r>
  <r>
    <s v="WAHV"/>
    <x v="0"/>
    <s v="Noord-Brabant"/>
    <x v="14"/>
    <x v="369"/>
    <x v="1"/>
    <n v="92"/>
  </r>
  <r>
    <s v="WAHV"/>
    <x v="0"/>
    <s v="Zuid-Holland"/>
    <x v="109"/>
    <x v="536"/>
    <x v="0"/>
    <n v="92"/>
  </r>
  <r>
    <s v="WAHV"/>
    <x v="3"/>
    <s v="Limburg"/>
    <x v="135"/>
    <x v="499"/>
    <x v="0"/>
    <n v="92"/>
  </r>
  <r>
    <s v="WAHV"/>
    <x v="3"/>
    <s v="Zuid-Holland"/>
    <x v="123"/>
    <x v="413"/>
    <x v="0"/>
    <n v="92"/>
  </r>
  <r>
    <s v="WAHV"/>
    <x v="5"/>
    <s v="Noord-Holland"/>
    <x v="78"/>
    <x v="510"/>
    <x v="0"/>
    <n v="92"/>
  </r>
  <r>
    <s v="WAHV"/>
    <x v="5"/>
    <s v="Zuid-Holland"/>
    <x v="73"/>
    <x v="587"/>
    <x v="1"/>
    <n v="92"/>
  </r>
  <r>
    <s v="WAHV"/>
    <x v="7"/>
    <s v="Utrecht"/>
    <x v="61"/>
    <x v="543"/>
    <x v="0"/>
    <n v="91"/>
  </r>
  <r>
    <s v="WAHV"/>
    <x v="7"/>
    <s v="Zuid-Holland"/>
    <x v="90"/>
    <x v="440"/>
    <x v="0"/>
    <n v="91"/>
  </r>
  <r>
    <s v="WAHV"/>
    <x v="9"/>
    <s v="Gelderland"/>
    <x v="82"/>
    <x v="279"/>
    <x v="1"/>
    <n v="91"/>
  </r>
  <r>
    <s v="WAHV"/>
    <x v="9"/>
    <s v="Zeeland"/>
    <x v="55"/>
    <x v="460"/>
    <x v="0"/>
    <n v="91"/>
  </r>
  <r>
    <s v="WAHV"/>
    <x v="10"/>
    <s v="Noord-Brabant"/>
    <x v="3"/>
    <x v="532"/>
    <x v="0"/>
    <n v="91"/>
  </r>
  <r>
    <s v="WAHV"/>
    <x v="10"/>
    <s v="Noord-Brabant"/>
    <x v="14"/>
    <x v="369"/>
    <x v="1"/>
    <n v="91"/>
  </r>
  <r>
    <s v="WAHV"/>
    <x v="10"/>
    <s v="Zeeland"/>
    <x v="125"/>
    <x v="541"/>
    <x v="1"/>
    <n v="91"/>
  </r>
  <r>
    <s v="WAHV"/>
    <x v="4"/>
    <s v="Noord-Holland"/>
    <x v="46"/>
    <x v="538"/>
    <x v="1"/>
    <n v="91"/>
  </r>
  <r>
    <s v="WAHV"/>
    <x v="0"/>
    <s v="Zuid-Holland"/>
    <x v="95"/>
    <x v="529"/>
    <x v="0"/>
    <n v="91"/>
  </r>
  <r>
    <s v="WAHV"/>
    <x v="0"/>
    <s v="Zuid-Holland"/>
    <x v="5"/>
    <x v="408"/>
    <x v="1"/>
    <n v="91"/>
  </r>
  <r>
    <s v="WAHV"/>
    <x v="3"/>
    <s v="Zuid-Holland"/>
    <x v="123"/>
    <x v="455"/>
    <x v="0"/>
    <n v="91"/>
  </r>
  <r>
    <s v="WAHV"/>
    <x v="5"/>
    <s v="Zuid-Holland"/>
    <x v="12"/>
    <x v="353"/>
    <x v="1"/>
    <n v="91"/>
  </r>
  <r>
    <s v="WAHV"/>
    <x v="2"/>
    <s v="Zuid-Holland"/>
    <x v="122"/>
    <x v="387"/>
    <x v="1"/>
    <n v="91"/>
  </r>
  <r>
    <s v="WAHV"/>
    <x v="6"/>
    <s v="Noord-Brabant"/>
    <x v="92"/>
    <x v="462"/>
    <x v="1"/>
    <n v="91"/>
  </r>
  <r>
    <s v="WAHV"/>
    <x v="6"/>
    <s v="Zuid-Holland"/>
    <x v="2"/>
    <x v="312"/>
    <x v="0"/>
    <n v="91"/>
  </r>
  <r>
    <s v="WAHV"/>
    <x v="8"/>
    <s v="Gelderland"/>
    <x v="65"/>
    <x v="491"/>
    <x v="0"/>
    <n v="90"/>
  </r>
  <r>
    <s v="WAHV"/>
    <x v="8"/>
    <s v="Noord-Holland"/>
    <x v="78"/>
    <x v="510"/>
    <x v="1"/>
    <n v="90"/>
  </r>
  <r>
    <s v="WAHV"/>
    <x v="8"/>
    <s v="Zeeland"/>
    <x v="55"/>
    <x v="460"/>
    <x v="0"/>
    <n v="90"/>
  </r>
  <r>
    <s v="WAHV"/>
    <x v="9"/>
    <s v="Noord-Holland"/>
    <x v="67"/>
    <x v="507"/>
    <x v="0"/>
    <n v="90"/>
  </r>
  <r>
    <s v="WAHV"/>
    <x v="9"/>
    <s v="Noord-Holland"/>
    <x v="78"/>
    <x v="510"/>
    <x v="1"/>
    <n v="90"/>
  </r>
  <r>
    <s v="WAHV"/>
    <x v="9"/>
    <s v="Zuid-Holland"/>
    <x v="43"/>
    <x v="288"/>
    <x v="1"/>
    <n v="90"/>
  </r>
  <r>
    <s v="WAHV"/>
    <x v="10"/>
    <s v="Noord-Brabant"/>
    <x v="3"/>
    <x v="569"/>
    <x v="0"/>
    <n v="90"/>
  </r>
  <r>
    <s v="WAHV"/>
    <x v="4"/>
    <s v="Noord-Holland"/>
    <x v="67"/>
    <x v="439"/>
    <x v="1"/>
    <n v="90"/>
  </r>
  <r>
    <s v="WAHV"/>
    <x v="1"/>
    <s v="Zuid-Holland"/>
    <x v="5"/>
    <x v="284"/>
    <x v="0"/>
    <n v="90"/>
  </r>
  <r>
    <s v="WAHV"/>
    <x v="0"/>
    <s v="Noord-Brabant"/>
    <x v="94"/>
    <x v="570"/>
    <x v="0"/>
    <n v="90"/>
  </r>
  <r>
    <s v="WAHV"/>
    <x v="0"/>
    <s v="Zuid-Holland"/>
    <x v="123"/>
    <x v="413"/>
    <x v="1"/>
    <n v="90"/>
  </r>
  <r>
    <s v="WAHV"/>
    <x v="3"/>
    <s v="Zuid-Holland"/>
    <x v="90"/>
    <x v="566"/>
    <x v="0"/>
    <n v="90"/>
  </r>
  <r>
    <s v="WAHV"/>
    <x v="3"/>
    <s v="Zuid-Holland"/>
    <x v="100"/>
    <x v="591"/>
    <x v="1"/>
    <n v="90"/>
  </r>
  <r>
    <s v="WAHV"/>
    <x v="2"/>
    <s v="Zuid-Holland"/>
    <x v="90"/>
    <x v="417"/>
    <x v="0"/>
    <n v="90"/>
  </r>
  <r>
    <s v="WAHV"/>
    <x v="2"/>
    <s v="Zuid-Holland"/>
    <x v="17"/>
    <x v="524"/>
    <x v="0"/>
    <n v="90"/>
  </r>
  <r>
    <s v="WAHV"/>
    <x v="6"/>
    <s v="Gelderland"/>
    <x v="65"/>
    <x v="336"/>
    <x v="1"/>
    <n v="90"/>
  </r>
  <r>
    <s v="WAHV"/>
    <x v="6"/>
    <s v="Limburg"/>
    <x v="93"/>
    <x v="515"/>
    <x v="0"/>
    <n v="90"/>
  </r>
  <r>
    <s v="WAHV"/>
    <x v="6"/>
    <s v="Noord-Holland"/>
    <x v="8"/>
    <x v="526"/>
    <x v="0"/>
    <n v="90"/>
  </r>
  <r>
    <s v="WAHV"/>
    <x v="6"/>
    <s v="Noord-Holland"/>
    <x v="50"/>
    <x v="513"/>
    <x v="0"/>
    <n v="90"/>
  </r>
  <r>
    <s v="WAHV"/>
    <x v="6"/>
    <s v="Utrecht"/>
    <x v="40"/>
    <x v="520"/>
    <x v="0"/>
    <n v="90"/>
  </r>
  <r>
    <s v="WAHV"/>
    <x v="7"/>
    <s v="Zuid-Holland"/>
    <x v="2"/>
    <x v="441"/>
    <x v="1"/>
    <n v="89"/>
  </r>
  <r>
    <s v="WAHV"/>
    <x v="8"/>
    <s v="Limburg"/>
    <x v="56"/>
    <x v="574"/>
    <x v="0"/>
    <n v="89"/>
  </r>
  <r>
    <s v="WAHV"/>
    <x v="11"/>
    <s v="Limburg"/>
    <x v="56"/>
    <x v="574"/>
    <x v="0"/>
    <n v="89"/>
  </r>
  <r>
    <s v="WAHV"/>
    <x v="11"/>
    <s v="Utrecht"/>
    <x v="61"/>
    <x v="543"/>
    <x v="0"/>
    <n v="89"/>
  </r>
  <r>
    <s v="WAHV"/>
    <x v="11"/>
    <s v="Zuid-Holland"/>
    <x v="90"/>
    <x v="566"/>
    <x v="0"/>
    <n v="89"/>
  </r>
  <r>
    <s v="WAHV"/>
    <x v="10"/>
    <s v="Zuid-Holland"/>
    <x v="32"/>
    <x v="571"/>
    <x v="0"/>
    <n v="89"/>
  </r>
  <r>
    <s v="WAHV"/>
    <x v="10"/>
    <s v="Zuid-Holland"/>
    <x v="109"/>
    <x v="536"/>
    <x v="0"/>
    <n v="89"/>
  </r>
  <r>
    <s v="WAHV"/>
    <x v="4"/>
    <s v="Noord-Holland"/>
    <x v="62"/>
    <x v="505"/>
    <x v="0"/>
    <n v="89"/>
  </r>
  <r>
    <s v="WAHV"/>
    <x v="4"/>
    <s v="Noord-Holland"/>
    <x v="18"/>
    <x v="73"/>
    <x v="1"/>
    <n v="89"/>
  </r>
  <r>
    <s v="WAHV"/>
    <x v="4"/>
    <s v="Utrecht"/>
    <x v="40"/>
    <x v="421"/>
    <x v="0"/>
    <n v="89"/>
  </r>
  <r>
    <s v="WAHV"/>
    <x v="4"/>
    <s v="Zuid-Holland"/>
    <x v="17"/>
    <x v="502"/>
    <x v="0"/>
    <n v="89"/>
  </r>
  <r>
    <s v="WAHV"/>
    <x v="0"/>
    <s v="Zuid-Holland"/>
    <x v="43"/>
    <x v="537"/>
    <x v="0"/>
    <n v="89"/>
  </r>
  <r>
    <s v="WAHV"/>
    <x v="0"/>
    <s v="Zuid-Holland"/>
    <x v="123"/>
    <x v="388"/>
    <x v="1"/>
    <n v="89"/>
  </r>
  <r>
    <s v="WAHV"/>
    <x v="3"/>
    <s v="Groningen"/>
    <x v="11"/>
    <x v="542"/>
    <x v="0"/>
    <n v="89"/>
  </r>
  <r>
    <s v="WAHV"/>
    <x v="3"/>
    <s v="Noord-Brabant"/>
    <x v="94"/>
    <x v="445"/>
    <x v="0"/>
    <n v="89"/>
  </r>
  <r>
    <s v="WAHV"/>
    <x v="3"/>
    <s v="Utrecht"/>
    <x v="87"/>
    <x v="584"/>
    <x v="0"/>
    <n v="89"/>
  </r>
  <r>
    <s v="WAHV"/>
    <x v="5"/>
    <s v="Gelderland"/>
    <x v="137"/>
    <x v="512"/>
    <x v="1"/>
    <n v="89"/>
  </r>
  <r>
    <s v="WAHV"/>
    <x v="5"/>
    <s v="Limburg"/>
    <x v="93"/>
    <x v="515"/>
    <x v="0"/>
    <n v="89"/>
  </r>
  <r>
    <s v="WAHV"/>
    <x v="5"/>
    <s v="Noord-Brabant"/>
    <x v="94"/>
    <x v="330"/>
    <x v="0"/>
    <n v="89"/>
  </r>
  <r>
    <s v="WAHV"/>
    <x v="5"/>
    <s v="Noord-Holland"/>
    <x v="46"/>
    <x v="588"/>
    <x v="1"/>
    <n v="89"/>
  </r>
  <r>
    <s v="WAHV"/>
    <x v="5"/>
    <s v="Noord-Holland"/>
    <x v="46"/>
    <x v="519"/>
    <x v="0"/>
    <n v="89"/>
  </r>
  <r>
    <s v="WAHV"/>
    <x v="5"/>
    <s v="Utrecht"/>
    <x v="87"/>
    <x v="501"/>
    <x v="0"/>
    <n v="89"/>
  </r>
  <r>
    <s v="WAHV"/>
    <x v="5"/>
    <s v="Zuid-Holland"/>
    <x v="100"/>
    <x v="298"/>
    <x v="1"/>
    <n v="89"/>
  </r>
  <r>
    <s v="WAHV"/>
    <x v="2"/>
    <s v="Utrecht"/>
    <x v="39"/>
    <x v="523"/>
    <x v="0"/>
    <n v="89"/>
  </r>
  <r>
    <s v="WAHV"/>
    <x v="2"/>
    <s v="Zuid-Holland"/>
    <x v="73"/>
    <x v="587"/>
    <x v="1"/>
    <n v="89"/>
  </r>
  <r>
    <s v="WAHV"/>
    <x v="6"/>
    <s v="Noord-Brabant"/>
    <x v="94"/>
    <x v="561"/>
    <x v="0"/>
    <n v="89"/>
  </r>
  <r>
    <s v="WAHV"/>
    <x v="6"/>
    <s v="Utrecht"/>
    <x v="61"/>
    <x v="543"/>
    <x v="0"/>
    <n v="89"/>
  </r>
  <r>
    <s v="WAHV"/>
    <x v="7"/>
    <s v="Limburg"/>
    <x v="75"/>
    <x v="315"/>
    <x v="1"/>
    <n v="88"/>
  </r>
  <r>
    <s v="WAHV"/>
    <x v="7"/>
    <s v="Limburg"/>
    <x v="68"/>
    <x v="527"/>
    <x v="0"/>
    <n v="88"/>
  </r>
  <r>
    <s v="WAHV"/>
    <x v="7"/>
    <s v="Noord-Brabant"/>
    <x v="3"/>
    <x v="583"/>
    <x v="0"/>
    <n v="88"/>
  </r>
  <r>
    <s v="WAHV"/>
    <x v="7"/>
    <s v="Utrecht"/>
    <x v="87"/>
    <x v="501"/>
    <x v="0"/>
    <n v="88"/>
  </r>
  <r>
    <s v="WAHV"/>
    <x v="7"/>
    <s v="Zuid-Holland"/>
    <x v="49"/>
    <x v="451"/>
    <x v="0"/>
    <n v="88"/>
  </r>
  <r>
    <s v="WAHV"/>
    <x v="8"/>
    <s v="Overijssel"/>
    <x v="80"/>
    <x v="549"/>
    <x v="1"/>
    <n v="88"/>
  </r>
  <r>
    <s v="WAHV"/>
    <x v="9"/>
    <s v="Zuid-Holland"/>
    <x v="73"/>
    <x v="461"/>
    <x v="0"/>
    <n v="88"/>
  </r>
  <r>
    <s v="WAHV"/>
    <x v="10"/>
    <s v="Noord-Holland"/>
    <x v="78"/>
    <x v="521"/>
    <x v="0"/>
    <n v="88"/>
  </r>
  <r>
    <s v="WAHV"/>
    <x v="10"/>
    <s v="Zeeland"/>
    <x v="55"/>
    <x v="460"/>
    <x v="0"/>
    <n v="88"/>
  </r>
  <r>
    <s v="WAHV"/>
    <x v="10"/>
    <s v="Zuid-Holland"/>
    <x v="5"/>
    <x v="385"/>
    <x v="1"/>
    <n v="88"/>
  </r>
  <r>
    <s v="WAHV"/>
    <x v="4"/>
    <s v="Noord-Brabant"/>
    <x v="94"/>
    <x v="375"/>
    <x v="0"/>
    <n v="88"/>
  </r>
  <r>
    <s v="WAHV"/>
    <x v="0"/>
    <s v="Noord-Brabant"/>
    <x v="94"/>
    <x v="484"/>
    <x v="0"/>
    <n v="88"/>
  </r>
  <r>
    <s v="WAHV"/>
    <x v="0"/>
    <s v="Zuid-Holland"/>
    <x v="2"/>
    <x v="558"/>
    <x v="0"/>
    <n v="88"/>
  </r>
  <r>
    <s v="WAHV"/>
    <x v="3"/>
    <s v="Gelderland"/>
    <x v="65"/>
    <x v="145"/>
    <x v="1"/>
    <n v="88"/>
  </r>
  <r>
    <s v="WAHV"/>
    <x v="3"/>
    <s v="Noord-Brabant"/>
    <x v="94"/>
    <x v="561"/>
    <x v="0"/>
    <n v="88"/>
  </r>
  <r>
    <s v="WAHV"/>
    <x v="5"/>
    <s v="Zuid-Holland"/>
    <x v="90"/>
    <x v="566"/>
    <x v="0"/>
    <n v="88"/>
  </r>
  <r>
    <s v="WAHV"/>
    <x v="2"/>
    <s v="Gelderland"/>
    <x v="65"/>
    <x v="544"/>
    <x v="1"/>
    <n v="88"/>
  </r>
  <r>
    <s v="WAHV"/>
    <x v="2"/>
    <s v="Limburg"/>
    <x v="135"/>
    <x v="499"/>
    <x v="0"/>
    <n v="88"/>
  </r>
  <r>
    <s v="WAHV"/>
    <x v="2"/>
    <s v="Noord-Brabant"/>
    <x v="85"/>
    <x v="294"/>
    <x v="0"/>
    <n v="88"/>
  </r>
  <r>
    <s v="WAHV"/>
    <x v="2"/>
    <s v="Noord-Brabant"/>
    <x v="111"/>
    <x v="321"/>
    <x v="0"/>
    <n v="88"/>
  </r>
  <r>
    <s v="WAHV"/>
    <x v="2"/>
    <s v="Noord-Holland"/>
    <x v="62"/>
    <x v="438"/>
    <x v="0"/>
    <n v="88"/>
  </r>
  <r>
    <s v="WAHV"/>
    <x v="2"/>
    <s v="Utrecht"/>
    <x v="87"/>
    <x v="483"/>
    <x v="0"/>
    <n v="88"/>
  </r>
  <r>
    <s v="WAHV"/>
    <x v="7"/>
    <s v="Zuid-Holland"/>
    <x v="43"/>
    <x v="288"/>
    <x v="1"/>
    <n v="87"/>
  </r>
  <r>
    <s v="WAHV"/>
    <x v="7"/>
    <s v="Zuid-Holland"/>
    <x v="5"/>
    <x v="548"/>
    <x v="0"/>
    <n v="87"/>
  </r>
  <r>
    <s v="WAHV"/>
    <x v="9"/>
    <s v="Noord-Brabant"/>
    <x v="94"/>
    <x v="570"/>
    <x v="0"/>
    <n v="87"/>
  </r>
  <r>
    <s v="WAHV"/>
    <x v="9"/>
    <s v="Utrecht"/>
    <x v="39"/>
    <x v="578"/>
    <x v="1"/>
    <n v="87"/>
  </r>
  <r>
    <s v="WAHV"/>
    <x v="11"/>
    <s v="Zuid-Holland"/>
    <x v="5"/>
    <x v="324"/>
    <x v="1"/>
    <n v="87"/>
  </r>
  <r>
    <s v="WAHV"/>
    <x v="10"/>
    <s v="Gelderland"/>
    <x v="65"/>
    <x v="145"/>
    <x v="1"/>
    <n v="87"/>
  </r>
  <r>
    <s v="WAHV"/>
    <x v="4"/>
    <s v="Groningen"/>
    <x v="11"/>
    <x v="589"/>
    <x v="0"/>
    <n v="87"/>
  </r>
  <r>
    <s v="WAHV"/>
    <x v="4"/>
    <s v="Zuid-Holland"/>
    <x v="5"/>
    <x v="560"/>
    <x v="0"/>
    <n v="87"/>
  </r>
  <r>
    <s v="WAHV"/>
    <x v="1"/>
    <s v="Gelderland"/>
    <x v="65"/>
    <x v="446"/>
    <x v="1"/>
    <n v="87"/>
  </r>
  <r>
    <s v="WAHV"/>
    <x v="1"/>
    <s v="Noord-Brabant"/>
    <x v="14"/>
    <x v="369"/>
    <x v="1"/>
    <n v="87"/>
  </r>
  <r>
    <s v="WAHV"/>
    <x v="0"/>
    <s v="Noord-Holland"/>
    <x v="46"/>
    <x v="519"/>
    <x v="0"/>
    <n v="87"/>
  </r>
  <r>
    <s v="WAHV"/>
    <x v="0"/>
    <s v="Overijssel"/>
    <x v="84"/>
    <x v="153"/>
    <x v="1"/>
    <n v="87"/>
  </r>
  <r>
    <s v="WAHV"/>
    <x v="0"/>
    <s v="Utrecht"/>
    <x v="87"/>
    <x v="547"/>
    <x v="0"/>
    <n v="87"/>
  </r>
  <r>
    <s v="WAHV"/>
    <x v="3"/>
    <s v="Noord-Holland"/>
    <x v="18"/>
    <x v="73"/>
    <x v="1"/>
    <n v="87"/>
  </r>
  <r>
    <s v="WAHV"/>
    <x v="3"/>
    <s v="Overijssel"/>
    <x v="54"/>
    <x v="567"/>
    <x v="0"/>
    <n v="87"/>
  </r>
  <r>
    <s v="WAHV"/>
    <x v="3"/>
    <s v="Zuid-Holland"/>
    <x v="123"/>
    <x v="413"/>
    <x v="1"/>
    <n v="87"/>
  </r>
  <r>
    <s v="WAHV"/>
    <x v="5"/>
    <s v="Noord-Holland"/>
    <x v="78"/>
    <x v="486"/>
    <x v="0"/>
    <n v="87"/>
  </r>
  <r>
    <s v="WAHV"/>
    <x v="5"/>
    <s v="Utrecht"/>
    <x v="39"/>
    <x v="535"/>
    <x v="0"/>
    <n v="87"/>
  </r>
  <r>
    <s v="WAHV"/>
    <x v="6"/>
    <s v="Gelderland"/>
    <x v="65"/>
    <x v="145"/>
    <x v="1"/>
    <n v="87"/>
  </r>
  <r>
    <s v="WAHV"/>
    <x v="6"/>
    <s v="Noord-Holland"/>
    <x v="67"/>
    <x v="564"/>
    <x v="0"/>
    <n v="87"/>
  </r>
  <r>
    <s v="WAHV"/>
    <x v="7"/>
    <s v="Noord-Brabant"/>
    <x v="3"/>
    <x v="534"/>
    <x v="1"/>
    <n v="86"/>
  </r>
  <r>
    <s v="WAHV"/>
    <x v="7"/>
    <s v="Noord-Holland"/>
    <x v="78"/>
    <x v="510"/>
    <x v="0"/>
    <n v="86"/>
  </r>
  <r>
    <s v="WAHV"/>
    <x v="8"/>
    <s v="Noord-Brabant"/>
    <x v="3"/>
    <x v="583"/>
    <x v="0"/>
    <n v="86"/>
  </r>
  <r>
    <s v="WAHV"/>
    <x v="8"/>
    <s v="Zuid-Holland"/>
    <x v="17"/>
    <x v="502"/>
    <x v="0"/>
    <n v="86"/>
  </r>
  <r>
    <s v="WAHV"/>
    <x v="8"/>
    <s v="Zuid-Holland"/>
    <x v="49"/>
    <x v="553"/>
    <x v="0"/>
    <n v="86"/>
  </r>
  <r>
    <s v="WAHV"/>
    <x v="9"/>
    <s v="Zuid-Holland"/>
    <x v="2"/>
    <x v="381"/>
    <x v="0"/>
    <n v="86"/>
  </r>
  <r>
    <s v="WAHV"/>
    <x v="11"/>
    <s v="Zuid-Holland"/>
    <x v="73"/>
    <x v="576"/>
    <x v="0"/>
    <n v="86"/>
  </r>
  <r>
    <s v="WAHV"/>
    <x v="11"/>
    <s v="Zuid-Holland"/>
    <x v="88"/>
    <x v="599"/>
    <x v="1"/>
    <n v="86"/>
  </r>
  <r>
    <s v="WAHV"/>
    <x v="10"/>
    <s v="Limburg"/>
    <x v="24"/>
    <x v="586"/>
    <x v="1"/>
    <n v="86"/>
  </r>
  <r>
    <s v="WAHV"/>
    <x v="10"/>
    <s v="Noord-Brabant"/>
    <x v="94"/>
    <x v="561"/>
    <x v="0"/>
    <n v="86"/>
  </r>
  <r>
    <s v="WAHV"/>
    <x v="4"/>
    <s v="Gelderland"/>
    <x v="82"/>
    <x v="279"/>
    <x v="1"/>
    <n v="86"/>
  </r>
  <r>
    <s v="WAHV"/>
    <x v="4"/>
    <s v="Gelderland"/>
    <x v="65"/>
    <x v="491"/>
    <x v="1"/>
    <n v="86"/>
  </r>
  <r>
    <s v="WAHV"/>
    <x v="1"/>
    <s v="Noord-Brabant"/>
    <x v="94"/>
    <x v="561"/>
    <x v="0"/>
    <n v="86"/>
  </r>
  <r>
    <s v="WAHV"/>
    <x v="1"/>
    <s v="Overijssel"/>
    <x v="80"/>
    <x v="430"/>
    <x v="1"/>
    <n v="86"/>
  </r>
  <r>
    <s v="WAHV"/>
    <x v="1"/>
    <s v="Zuid-Holland"/>
    <x v="43"/>
    <x v="585"/>
    <x v="0"/>
    <n v="86"/>
  </r>
  <r>
    <s v="WAHV"/>
    <x v="0"/>
    <s v="Gelderland"/>
    <x v="82"/>
    <x v="361"/>
    <x v="1"/>
    <n v="86"/>
  </r>
  <r>
    <s v="WAHV"/>
    <x v="0"/>
    <s v="Noord-Holland"/>
    <x v="78"/>
    <x v="521"/>
    <x v="0"/>
    <n v="86"/>
  </r>
  <r>
    <s v="WAHV"/>
    <x v="0"/>
    <s v="Zuid-Holland"/>
    <x v="49"/>
    <x v="411"/>
    <x v="0"/>
    <n v="86"/>
  </r>
  <r>
    <s v="WAHV"/>
    <x v="0"/>
    <s v="Zuid-Holland"/>
    <x v="5"/>
    <x v="436"/>
    <x v="1"/>
    <n v="86"/>
  </r>
  <r>
    <s v="WAHV"/>
    <x v="3"/>
    <s v="Gelderland"/>
    <x v="65"/>
    <x v="544"/>
    <x v="1"/>
    <n v="86"/>
  </r>
  <r>
    <s v="WAHV"/>
    <x v="3"/>
    <s v="Noord-Holland"/>
    <x v="8"/>
    <x v="95"/>
    <x v="1"/>
    <n v="86"/>
  </r>
  <r>
    <s v="WAHV"/>
    <x v="3"/>
    <s v="Noord-Holland"/>
    <x v="62"/>
    <x v="166"/>
    <x v="1"/>
    <n v="86"/>
  </r>
  <r>
    <s v="WAHV"/>
    <x v="3"/>
    <s v="Utrecht"/>
    <x v="40"/>
    <x v="520"/>
    <x v="0"/>
    <n v="86"/>
  </r>
  <r>
    <s v="WAHV"/>
    <x v="3"/>
    <s v="Zuid-Holland"/>
    <x v="73"/>
    <x v="587"/>
    <x v="1"/>
    <n v="86"/>
  </r>
  <r>
    <s v="WAHV"/>
    <x v="5"/>
    <s v="Noord-Brabant"/>
    <x v="94"/>
    <x v="570"/>
    <x v="0"/>
    <n v="86"/>
  </r>
  <r>
    <s v="WAHV"/>
    <x v="2"/>
    <s v="Noord-Holland"/>
    <x v="62"/>
    <x v="565"/>
    <x v="1"/>
    <n v="86"/>
  </r>
  <r>
    <s v="WAHV"/>
    <x v="6"/>
    <s v="Gelderland"/>
    <x v="65"/>
    <x v="544"/>
    <x v="1"/>
    <n v="86"/>
  </r>
  <r>
    <s v="WAHV"/>
    <x v="11"/>
    <s v="Limburg"/>
    <x v="51"/>
    <x v="531"/>
    <x v="0"/>
    <n v="85"/>
  </r>
  <r>
    <s v="WAHV"/>
    <x v="11"/>
    <s v="Noord-Holland"/>
    <x v="67"/>
    <x v="564"/>
    <x v="0"/>
    <n v="85"/>
  </r>
  <r>
    <s v="WAHV"/>
    <x v="11"/>
    <s v="Noord-Holland"/>
    <x v="18"/>
    <x v="75"/>
    <x v="1"/>
    <n v="85"/>
  </r>
  <r>
    <s v="WAHV"/>
    <x v="10"/>
    <s v="Noord-Brabant"/>
    <x v="92"/>
    <x v="462"/>
    <x v="1"/>
    <n v="85"/>
  </r>
  <r>
    <s v="WAHV"/>
    <x v="4"/>
    <s v="Overijssel"/>
    <x v="84"/>
    <x v="153"/>
    <x v="1"/>
    <n v="85"/>
  </r>
  <r>
    <s v="WAHV"/>
    <x v="4"/>
    <s v="Zeeland"/>
    <x v="99"/>
    <x v="229"/>
    <x v="1"/>
    <n v="85"/>
  </r>
  <r>
    <s v="WAHV"/>
    <x v="3"/>
    <s v="Noord-Brabant"/>
    <x v="94"/>
    <x v="330"/>
    <x v="1"/>
    <n v="85"/>
  </r>
  <r>
    <s v="WAHV"/>
    <x v="3"/>
    <s v="Utrecht"/>
    <x v="61"/>
    <x v="108"/>
    <x v="1"/>
    <n v="85"/>
  </r>
  <r>
    <s v="WAHV"/>
    <x v="5"/>
    <s v="Noord-Holland"/>
    <x v="18"/>
    <x v="75"/>
    <x v="1"/>
    <n v="85"/>
  </r>
  <r>
    <s v="WAHV"/>
    <x v="5"/>
    <s v="Utrecht"/>
    <x v="87"/>
    <x v="550"/>
    <x v="0"/>
    <n v="85"/>
  </r>
  <r>
    <s v="WAHV"/>
    <x v="5"/>
    <s v="Zuid-Holland"/>
    <x v="123"/>
    <x v="413"/>
    <x v="1"/>
    <n v="85"/>
  </r>
  <r>
    <s v="WAHV"/>
    <x v="2"/>
    <s v="Limburg"/>
    <x v="24"/>
    <x v="592"/>
    <x v="0"/>
    <n v="85"/>
  </r>
  <r>
    <s v="WAHV"/>
    <x v="2"/>
    <s v="Zuid-Holland"/>
    <x v="90"/>
    <x v="566"/>
    <x v="0"/>
    <n v="85"/>
  </r>
  <r>
    <s v="WAHV"/>
    <x v="6"/>
    <s v="Noord-Brabant"/>
    <x v="132"/>
    <x v="479"/>
    <x v="0"/>
    <n v="85"/>
  </r>
  <r>
    <s v="WAHV"/>
    <x v="6"/>
    <s v="Noord-Holland"/>
    <x v="46"/>
    <x v="538"/>
    <x v="1"/>
    <n v="85"/>
  </r>
  <r>
    <s v="WAHV"/>
    <x v="6"/>
    <s v="Overijssel"/>
    <x v="86"/>
    <x v="573"/>
    <x v="1"/>
    <n v="85"/>
  </r>
  <r>
    <s v="WAHV"/>
    <x v="6"/>
    <s v="Zuid-Holland"/>
    <x v="95"/>
    <x v="529"/>
    <x v="0"/>
    <n v="85"/>
  </r>
  <r>
    <s v="WAHV"/>
    <x v="7"/>
    <s v="Drenthe"/>
    <x v="108"/>
    <x v="539"/>
    <x v="0"/>
    <n v="84"/>
  </r>
  <r>
    <s v="WAHV"/>
    <x v="7"/>
    <s v="Noord-Holland"/>
    <x v="78"/>
    <x v="521"/>
    <x v="0"/>
    <n v="84"/>
  </r>
  <r>
    <s v="WAHV"/>
    <x v="8"/>
    <s v="Groningen"/>
    <x v="11"/>
    <x v="542"/>
    <x v="0"/>
    <n v="84"/>
  </r>
  <r>
    <s v="WAHV"/>
    <x v="8"/>
    <s v="Noord-Holland"/>
    <x v="46"/>
    <x v="538"/>
    <x v="1"/>
    <n v="84"/>
  </r>
  <r>
    <s v="WAHV"/>
    <x v="8"/>
    <s v="Utrecht"/>
    <x v="87"/>
    <x v="489"/>
    <x v="0"/>
    <n v="84"/>
  </r>
  <r>
    <s v="WAHV"/>
    <x v="8"/>
    <s v="Utrecht"/>
    <x v="61"/>
    <x v="108"/>
    <x v="1"/>
    <n v="84"/>
  </r>
  <r>
    <s v="WAHV"/>
    <x v="9"/>
    <s v="Noord-Holland"/>
    <x v="50"/>
    <x v="513"/>
    <x v="0"/>
    <n v="84"/>
  </r>
  <r>
    <s v="WAHV"/>
    <x v="9"/>
    <s v="Noord-Holland"/>
    <x v="18"/>
    <x v="73"/>
    <x v="1"/>
    <n v="84"/>
  </r>
  <r>
    <s v="WAHV"/>
    <x v="11"/>
    <s v="Zuid-Holland"/>
    <x v="90"/>
    <x v="598"/>
    <x v="0"/>
    <n v="84"/>
  </r>
  <r>
    <s v="WAHV"/>
    <x v="10"/>
    <s v="Gelderland"/>
    <x v="82"/>
    <x v="533"/>
    <x v="0"/>
    <n v="84"/>
  </r>
  <r>
    <s v="WAHV"/>
    <x v="10"/>
    <s v="Noord-Holland"/>
    <x v="78"/>
    <x v="510"/>
    <x v="0"/>
    <n v="84"/>
  </r>
  <r>
    <s v="WAHV"/>
    <x v="10"/>
    <s v="Noord-Holland"/>
    <x v="59"/>
    <x v="575"/>
    <x v="0"/>
    <n v="84"/>
  </r>
  <r>
    <s v="WAHV"/>
    <x v="4"/>
    <s v="Gelderland"/>
    <x v="82"/>
    <x v="533"/>
    <x v="0"/>
    <n v="84"/>
  </r>
  <r>
    <s v="WAHV"/>
    <x v="4"/>
    <s v="Noord-Brabant"/>
    <x v="3"/>
    <x v="583"/>
    <x v="0"/>
    <n v="84"/>
  </r>
  <r>
    <s v="WAHV"/>
    <x v="4"/>
    <s v="Zuid-Holland"/>
    <x v="5"/>
    <x v="385"/>
    <x v="1"/>
    <n v="84"/>
  </r>
  <r>
    <s v="WAHV"/>
    <x v="1"/>
    <s v="Zuid-Holland"/>
    <x v="5"/>
    <x v="436"/>
    <x v="1"/>
    <n v="84"/>
  </r>
  <r>
    <s v="WAHV"/>
    <x v="0"/>
    <s v="Zuid-Holland"/>
    <x v="73"/>
    <x v="262"/>
    <x v="1"/>
    <n v="84"/>
  </r>
  <r>
    <s v="WAHV"/>
    <x v="0"/>
    <s v="Zuid-Holland"/>
    <x v="12"/>
    <x v="353"/>
    <x v="1"/>
    <n v="84"/>
  </r>
  <r>
    <s v="WAHV"/>
    <x v="0"/>
    <s v="Zuid-Holland"/>
    <x v="5"/>
    <x v="425"/>
    <x v="1"/>
    <n v="84"/>
  </r>
  <r>
    <s v="WAHV"/>
    <x v="3"/>
    <s v="Limburg"/>
    <x v="68"/>
    <x v="546"/>
    <x v="0"/>
    <n v="84"/>
  </r>
  <r>
    <s v="WAHV"/>
    <x v="3"/>
    <s v="Zuid-Holland"/>
    <x v="2"/>
    <x v="552"/>
    <x v="0"/>
    <n v="84"/>
  </r>
  <r>
    <s v="WAHV"/>
    <x v="3"/>
    <s v="Zuid-Holland"/>
    <x v="32"/>
    <x v="571"/>
    <x v="0"/>
    <n v="84"/>
  </r>
  <r>
    <s v="WAHV"/>
    <x v="2"/>
    <s v="Noord-Brabant"/>
    <x v="111"/>
    <x v="517"/>
    <x v="0"/>
    <n v="84"/>
  </r>
  <r>
    <s v="WAHV"/>
    <x v="2"/>
    <s v="Noord-Brabant"/>
    <x v="14"/>
    <x v="369"/>
    <x v="1"/>
    <n v="84"/>
  </r>
  <r>
    <s v="WAHV"/>
    <x v="2"/>
    <s v="Noord-Holland"/>
    <x v="50"/>
    <x v="513"/>
    <x v="0"/>
    <n v="84"/>
  </r>
  <r>
    <s v="WAHV"/>
    <x v="2"/>
    <s v="Noord-Holland"/>
    <x v="118"/>
    <x v="600"/>
    <x v="1"/>
    <n v="84"/>
  </r>
  <r>
    <s v="WAHV"/>
    <x v="2"/>
    <s v="Noord-Holland"/>
    <x v="18"/>
    <x v="75"/>
    <x v="1"/>
    <n v="84"/>
  </r>
  <r>
    <s v="WAHV"/>
    <x v="2"/>
    <s v="Zuid-Holland"/>
    <x v="95"/>
    <x v="530"/>
    <x v="0"/>
    <n v="84"/>
  </r>
  <r>
    <s v="WAHV"/>
    <x v="6"/>
    <s v="Noord-Holland"/>
    <x v="118"/>
    <x v="600"/>
    <x v="1"/>
    <n v="84"/>
  </r>
  <r>
    <s v="WAHV"/>
    <x v="7"/>
    <s v="Limburg"/>
    <x v="135"/>
    <x v="518"/>
    <x v="0"/>
    <n v="83"/>
  </r>
  <r>
    <s v="WAHV"/>
    <x v="7"/>
    <s v="Noord-Brabant"/>
    <x v="94"/>
    <x v="561"/>
    <x v="0"/>
    <n v="83"/>
  </r>
  <r>
    <s v="WAHV"/>
    <x v="7"/>
    <s v="Noord-Holland"/>
    <x v="118"/>
    <x v="357"/>
    <x v="1"/>
    <n v="83"/>
  </r>
  <r>
    <s v="WAHV"/>
    <x v="7"/>
    <s v="Noord-Holland"/>
    <x v="18"/>
    <x v="75"/>
    <x v="1"/>
    <n v="83"/>
  </r>
  <r>
    <s v="WAHV"/>
    <x v="7"/>
    <s v="Utrecht"/>
    <x v="87"/>
    <x v="508"/>
    <x v="0"/>
    <n v="83"/>
  </r>
  <r>
    <s v="WAHV"/>
    <x v="7"/>
    <s v="Zuid-Holland"/>
    <x v="90"/>
    <x v="566"/>
    <x v="0"/>
    <n v="83"/>
  </r>
  <r>
    <s v="WAHV"/>
    <x v="8"/>
    <s v="Noord-Brabant"/>
    <x v="3"/>
    <x v="534"/>
    <x v="1"/>
    <n v="83"/>
  </r>
  <r>
    <s v="WAHV"/>
    <x v="8"/>
    <s v="Zuid-Holland"/>
    <x v="73"/>
    <x v="576"/>
    <x v="0"/>
    <n v="83"/>
  </r>
  <r>
    <s v="WAHV"/>
    <x v="8"/>
    <s v="Zuid-Holland"/>
    <x v="95"/>
    <x v="506"/>
    <x v="0"/>
    <n v="83"/>
  </r>
  <r>
    <s v="WAHV"/>
    <x v="9"/>
    <s v="Gelderland"/>
    <x v="0"/>
    <x v="580"/>
    <x v="0"/>
    <n v="83"/>
  </r>
  <r>
    <s v="WAHV"/>
    <x v="9"/>
    <s v="Noord-Brabant"/>
    <x v="14"/>
    <x v="601"/>
    <x v="0"/>
    <n v="83"/>
  </r>
  <r>
    <s v="WAHV"/>
    <x v="9"/>
    <s v="Noord-Brabant"/>
    <x v="14"/>
    <x v="369"/>
    <x v="1"/>
    <n v="83"/>
  </r>
  <r>
    <s v="WAHV"/>
    <x v="9"/>
    <s v="Noord-Holland"/>
    <x v="67"/>
    <x v="457"/>
    <x v="0"/>
    <n v="83"/>
  </r>
  <r>
    <s v="WAHV"/>
    <x v="9"/>
    <s v="Utrecht"/>
    <x v="39"/>
    <x v="523"/>
    <x v="1"/>
    <n v="83"/>
  </r>
  <r>
    <s v="WAHV"/>
    <x v="9"/>
    <s v="Zuid-Holland"/>
    <x v="95"/>
    <x v="530"/>
    <x v="0"/>
    <n v="83"/>
  </r>
  <r>
    <s v="WAHV"/>
    <x v="10"/>
    <s v="Groningen"/>
    <x v="11"/>
    <x v="589"/>
    <x v="0"/>
    <n v="83"/>
  </r>
  <r>
    <s v="WAHV"/>
    <x v="4"/>
    <s v="Utrecht"/>
    <x v="87"/>
    <x v="547"/>
    <x v="0"/>
    <n v="83"/>
  </r>
  <r>
    <s v="WAHV"/>
    <x v="1"/>
    <s v="Utrecht"/>
    <x v="6"/>
    <x v="96"/>
    <x v="1"/>
    <n v="83"/>
  </r>
  <r>
    <s v="WAHV"/>
    <x v="0"/>
    <s v="Zuid-Holland"/>
    <x v="43"/>
    <x v="559"/>
    <x v="0"/>
    <n v="83"/>
  </r>
  <r>
    <s v="WAHV"/>
    <x v="3"/>
    <s v="Limburg"/>
    <x v="51"/>
    <x v="531"/>
    <x v="0"/>
    <n v="83"/>
  </r>
  <r>
    <s v="WAHV"/>
    <x v="3"/>
    <s v="Utrecht"/>
    <x v="39"/>
    <x v="578"/>
    <x v="1"/>
    <n v="83"/>
  </r>
  <r>
    <s v="WAHV"/>
    <x v="3"/>
    <s v="Zuid-Holland"/>
    <x v="5"/>
    <x v="408"/>
    <x v="1"/>
    <n v="83"/>
  </r>
  <r>
    <s v="WAHV"/>
    <x v="5"/>
    <s v="Noord-Brabant"/>
    <x v="26"/>
    <x v="590"/>
    <x v="0"/>
    <n v="83"/>
  </r>
  <r>
    <s v="WAHV"/>
    <x v="5"/>
    <s v="Zuid-Holland"/>
    <x v="2"/>
    <x v="552"/>
    <x v="0"/>
    <n v="83"/>
  </r>
  <r>
    <s v="WAHV"/>
    <x v="2"/>
    <s v="Limburg"/>
    <x v="96"/>
    <x v="516"/>
    <x v="0"/>
    <n v="83"/>
  </r>
  <r>
    <s v="WAHV"/>
    <x v="2"/>
    <s v="Noord-Holland"/>
    <x v="67"/>
    <x v="497"/>
    <x v="0"/>
    <n v="83"/>
  </r>
  <r>
    <s v="WAHV"/>
    <x v="6"/>
    <s v="Utrecht"/>
    <x v="87"/>
    <x v="584"/>
    <x v="0"/>
    <n v="83"/>
  </r>
  <r>
    <s v="WAHV"/>
    <x v="6"/>
    <s v="Zuid-Holland"/>
    <x v="49"/>
    <x v="553"/>
    <x v="0"/>
    <n v="83"/>
  </r>
  <r>
    <s v="WAHV"/>
    <x v="6"/>
    <s v="Zuid-Holland"/>
    <x v="5"/>
    <x v="385"/>
    <x v="1"/>
    <n v="83"/>
  </r>
  <r>
    <s v="WAHV"/>
    <x v="7"/>
    <s v="Noord-Brabant"/>
    <x v="3"/>
    <x v="569"/>
    <x v="0"/>
    <n v="82"/>
  </r>
  <r>
    <s v="WAHV"/>
    <x v="7"/>
    <s v="Noord-Holland"/>
    <x v="62"/>
    <x v="505"/>
    <x v="0"/>
    <n v="82"/>
  </r>
  <r>
    <s v="WAHV"/>
    <x v="8"/>
    <s v="Noord-Holland"/>
    <x v="134"/>
    <x v="496"/>
    <x v="0"/>
    <n v="82"/>
  </r>
  <r>
    <s v="WAHV"/>
    <x v="11"/>
    <s v="Gelderland"/>
    <x v="65"/>
    <x v="491"/>
    <x v="1"/>
    <n v="82"/>
  </r>
  <r>
    <s v="WAHV"/>
    <x v="11"/>
    <s v="Overijssel"/>
    <x v="84"/>
    <x v="153"/>
    <x v="1"/>
    <n v="82"/>
  </r>
  <r>
    <s v="WAHV"/>
    <x v="11"/>
    <s v="Overijssel"/>
    <x v="54"/>
    <x v="567"/>
    <x v="0"/>
    <n v="82"/>
  </r>
  <r>
    <s v="WAHV"/>
    <x v="11"/>
    <s v="Zuid-Holland"/>
    <x v="32"/>
    <x v="571"/>
    <x v="0"/>
    <n v="82"/>
  </r>
  <r>
    <s v="WAHV"/>
    <x v="11"/>
    <s v="Zuid-Holland"/>
    <x v="5"/>
    <x v="385"/>
    <x v="1"/>
    <n v="82"/>
  </r>
  <r>
    <s v="WAHV"/>
    <x v="11"/>
    <s v="Zuid-Holland"/>
    <x v="47"/>
    <x v="602"/>
    <x v="0"/>
    <n v="82"/>
  </r>
  <r>
    <s v="WAHV"/>
    <x v="10"/>
    <s v="Overijssel"/>
    <x v="80"/>
    <x v="549"/>
    <x v="1"/>
    <n v="82"/>
  </r>
  <r>
    <s v="WAHV"/>
    <x v="10"/>
    <s v="Zuid-Holland"/>
    <x v="43"/>
    <x v="603"/>
    <x v="1"/>
    <n v="82"/>
  </r>
  <r>
    <s v="WAHV"/>
    <x v="10"/>
    <s v="Zuid-Holland"/>
    <x v="5"/>
    <x v="436"/>
    <x v="1"/>
    <n v="82"/>
  </r>
  <r>
    <s v="WAHV"/>
    <x v="10"/>
    <s v="Zuid-Holland"/>
    <x v="138"/>
    <x v="562"/>
    <x v="1"/>
    <n v="82"/>
  </r>
  <r>
    <s v="WAHV"/>
    <x v="4"/>
    <s v="Utrecht"/>
    <x v="87"/>
    <x v="584"/>
    <x v="0"/>
    <n v="82"/>
  </r>
  <r>
    <s v="WAHV"/>
    <x v="4"/>
    <s v="Zuid-Holland"/>
    <x v="43"/>
    <x v="585"/>
    <x v="0"/>
    <n v="82"/>
  </r>
  <r>
    <s v="WAHV"/>
    <x v="1"/>
    <s v="Noord-Holland"/>
    <x v="67"/>
    <x v="604"/>
    <x v="0"/>
    <n v="82"/>
  </r>
  <r>
    <s v="WAHV"/>
    <x v="1"/>
    <s v="Zuid-Holland"/>
    <x v="43"/>
    <x v="605"/>
    <x v="0"/>
    <n v="82"/>
  </r>
  <r>
    <s v="WAHV"/>
    <x v="0"/>
    <s v="Noord-Brabant"/>
    <x v="94"/>
    <x v="561"/>
    <x v="0"/>
    <n v="82"/>
  </r>
  <r>
    <s v="WAHV"/>
    <x v="0"/>
    <s v="Noord-Brabant"/>
    <x v="3"/>
    <x v="583"/>
    <x v="0"/>
    <n v="82"/>
  </r>
  <r>
    <s v="WAHV"/>
    <x v="3"/>
    <s v="Noord-Brabant"/>
    <x v="94"/>
    <x v="484"/>
    <x v="0"/>
    <n v="82"/>
  </r>
  <r>
    <s v="WAHV"/>
    <x v="5"/>
    <s v="Limburg"/>
    <x v="24"/>
    <x v="586"/>
    <x v="1"/>
    <n v="82"/>
  </r>
  <r>
    <s v="WAHV"/>
    <x v="5"/>
    <s v="Noord-Holland"/>
    <x v="78"/>
    <x v="244"/>
    <x v="1"/>
    <n v="82"/>
  </r>
  <r>
    <s v="WAHV"/>
    <x v="2"/>
    <s v="Noord-Holland"/>
    <x v="62"/>
    <x v="166"/>
    <x v="1"/>
    <n v="82"/>
  </r>
  <r>
    <s v="WAHV"/>
    <x v="2"/>
    <s v="Noord-Holland"/>
    <x v="67"/>
    <x v="457"/>
    <x v="0"/>
    <n v="82"/>
  </r>
  <r>
    <s v="WAHV"/>
    <x v="2"/>
    <s v="Overijssel"/>
    <x v="80"/>
    <x v="549"/>
    <x v="1"/>
    <n v="82"/>
  </r>
  <r>
    <s v="WAHV"/>
    <x v="6"/>
    <s v="Zuid-Holland"/>
    <x v="5"/>
    <x v="425"/>
    <x v="1"/>
    <n v="82"/>
  </r>
  <r>
    <s v="WAHV"/>
    <x v="7"/>
    <s v="Gelderland"/>
    <x v="137"/>
    <x v="512"/>
    <x v="0"/>
    <n v="81"/>
  </r>
  <r>
    <s v="WAHV"/>
    <x v="7"/>
    <s v="Groningen"/>
    <x v="11"/>
    <x v="542"/>
    <x v="0"/>
    <n v="81"/>
  </r>
  <r>
    <s v="WAHV"/>
    <x v="8"/>
    <s v="Noord-Brabant"/>
    <x v="3"/>
    <x v="528"/>
    <x v="0"/>
    <n v="81"/>
  </r>
  <r>
    <s v="WAHV"/>
    <x v="8"/>
    <s v="Noord-Brabant"/>
    <x v="3"/>
    <x v="569"/>
    <x v="0"/>
    <n v="81"/>
  </r>
  <r>
    <s v="WAHV"/>
    <x v="8"/>
    <s v="Noord-Holland"/>
    <x v="78"/>
    <x v="521"/>
    <x v="0"/>
    <n v="81"/>
  </r>
  <r>
    <s v="WAHV"/>
    <x v="9"/>
    <s v="Utrecht"/>
    <x v="61"/>
    <x v="108"/>
    <x v="1"/>
    <n v="81"/>
  </r>
  <r>
    <s v="WAHV"/>
    <x v="11"/>
    <s v="Limburg"/>
    <x v="135"/>
    <x v="499"/>
    <x v="0"/>
    <n v="81"/>
  </r>
  <r>
    <s v="WAHV"/>
    <x v="11"/>
    <s v="Noord-Brabant"/>
    <x v="3"/>
    <x v="583"/>
    <x v="0"/>
    <n v="81"/>
  </r>
  <r>
    <s v="WAHV"/>
    <x v="10"/>
    <s v="Gelderland"/>
    <x v="82"/>
    <x v="361"/>
    <x v="1"/>
    <n v="81"/>
  </r>
  <r>
    <s v="WAHV"/>
    <x v="10"/>
    <s v="Gelderland"/>
    <x v="65"/>
    <x v="446"/>
    <x v="1"/>
    <n v="81"/>
  </r>
  <r>
    <s v="WAHV"/>
    <x v="10"/>
    <s v="Noord-Brabant"/>
    <x v="94"/>
    <x v="570"/>
    <x v="0"/>
    <n v="81"/>
  </r>
  <r>
    <s v="WAHV"/>
    <x v="10"/>
    <s v="Noord-Holland"/>
    <x v="134"/>
    <x v="496"/>
    <x v="0"/>
    <n v="81"/>
  </r>
  <r>
    <s v="WAHV"/>
    <x v="10"/>
    <s v="Utrecht"/>
    <x v="40"/>
    <x v="520"/>
    <x v="0"/>
    <n v="81"/>
  </r>
  <r>
    <s v="WAHV"/>
    <x v="10"/>
    <s v="Zuid-Holland"/>
    <x v="2"/>
    <x v="381"/>
    <x v="0"/>
    <n v="81"/>
  </r>
  <r>
    <s v="WAHV"/>
    <x v="10"/>
    <s v="Zuid-Holland"/>
    <x v="73"/>
    <x v="576"/>
    <x v="0"/>
    <n v="81"/>
  </r>
  <r>
    <s v="WAHV"/>
    <x v="4"/>
    <s v="Limburg"/>
    <x v="56"/>
    <x v="574"/>
    <x v="0"/>
    <n v="81"/>
  </r>
  <r>
    <s v="WAHV"/>
    <x v="4"/>
    <s v="Noord-Holland"/>
    <x v="118"/>
    <x v="600"/>
    <x v="0"/>
    <n v="81"/>
  </r>
  <r>
    <s v="WAHV"/>
    <x v="0"/>
    <s v="Zuid-Holland"/>
    <x v="5"/>
    <x v="514"/>
    <x v="0"/>
    <n v="81"/>
  </r>
  <r>
    <s v="WAHV"/>
    <x v="3"/>
    <s v="Limburg"/>
    <x v="135"/>
    <x v="518"/>
    <x v="0"/>
    <n v="81"/>
  </r>
  <r>
    <s v="WAHV"/>
    <x v="3"/>
    <s v="Overijssel"/>
    <x v="80"/>
    <x v="549"/>
    <x v="1"/>
    <n v="81"/>
  </r>
  <r>
    <s v="WAHV"/>
    <x v="3"/>
    <s v="Overijssel"/>
    <x v="54"/>
    <x v="380"/>
    <x v="1"/>
    <n v="81"/>
  </r>
  <r>
    <s v="WAHV"/>
    <x v="3"/>
    <s v="Zuid-Holland"/>
    <x v="73"/>
    <x v="576"/>
    <x v="0"/>
    <n v="81"/>
  </r>
  <r>
    <s v="WAHV"/>
    <x v="5"/>
    <s v="Utrecht"/>
    <x v="40"/>
    <x v="520"/>
    <x v="0"/>
    <n v="81"/>
  </r>
  <r>
    <s v="WAHV"/>
    <x v="5"/>
    <s v="Zuid-Holland"/>
    <x v="90"/>
    <x v="417"/>
    <x v="0"/>
    <n v="81"/>
  </r>
  <r>
    <s v="WAHV"/>
    <x v="5"/>
    <s v="Zuid-Holland"/>
    <x v="73"/>
    <x v="461"/>
    <x v="0"/>
    <n v="81"/>
  </r>
  <r>
    <s v="WAHV"/>
    <x v="2"/>
    <s v="Gelderland"/>
    <x v="65"/>
    <x v="145"/>
    <x v="1"/>
    <n v="81"/>
  </r>
  <r>
    <s v="WAHV"/>
    <x v="2"/>
    <s v="Limburg"/>
    <x v="68"/>
    <x v="546"/>
    <x v="0"/>
    <n v="81"/>
  </r>
  <r>
    <s v="WAHV"/>
    <x v="2"/>
    <s v="Utrecht"/>
    <x v="61"/>
    <x v="543"/>
    <x v="0"/>
    <n v="81"/>
  </r>
  <r>
    <s v="WAHV"/>
    <x v="2"/>
    <s v="Utrecht"/>
    <x v="61"/>
    <x v="356"/>
    <x v="0"/>
    <n v="81"/>
  </r>
  <r>
    <s v="WAHV"/>
    <x v="6"/>
    <s v="Limburg"/>
    <x v="135"/>
    <x v="499"/>
    <x v="0"/>
    <n v="81"/>
  </r>
  <r>
    <s v="WAHV"/>
    <x v="6"/>
    <s v="Noord-Brabant"/>
    <x v="26"/>
    <x v="590"/>
    <x v="0"/>
    <n v="81"/>
  </r>
  <r>
    <s v="WAHV"/>
    <x v="6"/>
    <s v="Zeeland"/>
    <x v="125"/>
    <x v="407"/>
    <x v="0"/>
    <n v="81"/>
  </r>
  <r>
    <s v="WAHV"/>
    <x v="6"/>
    <s v="Zuid-Holland"/>
    <x v="49"/>
    <x v="150"/>
    <x v="0"/>
    <n v="81"/>
  </r>
  <r>
    <s v="WAHV"/>
    <x v="6"/>
    <s v="Zuid-Holland"/>
    <x v="5"/>
    <x v="284"/>
    <x v="1"/>
    <n v="81"/>
  </r>
  <r>
    <s v="WAHV"/>
    <x v="7"/>
    <s v="Limburg"/>
    <x v="96"/>
    <x v="516"/>
    <x v="0"/>
    <n v="80"/>
  </r>
  <r>
    <s v="WAHV"/>
    <x v="7"/>
    <s v="Utrecht"/>
    <x v="39"/>
    <x v="366"/>
    <x v="1"/>
    <n v="80"/>
  </r>
  <r>
    <s v="WAHV"/>
    <x v="7"/>
    <s v="Zuid-Holland"/>
    <x v="5"/>
    <x v="514"/>
    <x v="0"/>
    <n v="80"/>
  </r>
  <r>
    <s v="WAHV"/>
    <x v="8"/>
    <s v="Limburg"/>
    <x v="136"/>
    <x v="511"/>
    <x v="0"/>
    <n v="80"/>
  </r>
  <r>
    <s v="WAHV"/>
    <x v="9"/>
    <s v="Noord-Holland"/>
    <x v="67"/>
    <x v="557"/>
    <x v="0"/>
    <n v="80"/>
  </r>
  <r>
    <s v="WAHV"/>
    <x v="11"/>
    <s v="Noord-Holland"/>
    <x v="46"/>
    <x v="519"/>
    <x v="0"/>
    <n v="80"/>
  </r>
  <r>
    <s v="WAHV"/>
    <x v="11"/>
    <s v="Zuid-Holland"/>
    <x v="123"/>
    <x v="388"/>
    <x v="1"/>
    <n v="80"/>
  </r>
  <r>
    <s v="WAHV"/>
    <x v="10"/>
    <s v="Noord-Brabant"/>
    <x v="124"/>
    <x v="389"/>
    <x v="0"/>
    <n v="80"/>
  </r>
  <r>
    <s v="WAHV"/>
    <x v="10"/>
    <s v="Noord-Holland"/>
    <x v="18"/>
    <x v="73"/>
    <x v="1"/>
    <n v="80"/>
  </r>
  <r>
    <s v="WAHV"/>
    <x v="10"/>
    <s v="Overijssel"/>
    <x v="86"/>
    <x v="573"/>
    <x v="0"/>
    <n v="80"/>
  </r>
  <r>
    <s v="WAHV"/>
    <x v="10"/>
    <s v="Zuid-Holland"/>
    <x v="43"/>
    <x v="585"/>
    <x v="0"/>
    <n v="80"/>
  </r>
  <r>
    <s v="WAHV"/>
    <x v="10"/>
    <s v="Zuid-Holland"/>
    <x v="16"/>
    <x v="595"/>
    <x v="1"/>
    <n v="80"/>
  </r>
  <r>
    <s v="WAHV"/>
    <x v="4"/>
    <s v="Noord-Brabant"/>
    <x v="94"/>
    <x v="570"/>
    <x v="0"/>
    <n v="80"/>
  </r>
  <r>
    <s v="WAHV"/>
    <x v="4"/>
    <s v="Zuid-Holland"/>
    <x v="12"/>
    <x v="353"/>
    <x v="1"/>
    <n v="80"/>
  </r>
  <r>
    <s v="WAHV"/>
    <x v="1"/>
    <s v="Gelderland"/>
    <x v="82"/>
    <x v="279"/>
    <x v="1"/>
    <n v="80"/>
  </r>
  <r>
    <s v="WAHV"/>
    <x v="1"/>
    <s v="Noord-Holland"/>
    <x v="46"/>
    <x v="588"/>
    <x v="1"/>
    <n v="80"/>
  </r>
  <r>
    <s v="WAHV"/>
    <x v="0"/>
    <s v="Noord-Holland"/>
    <x v="62"/>
    <x v="139"/>
    <x v="1"/>
    <n v="80"/>
  </r>
  <r>
    <s v="WAHV"/>
    <x v="0"/>
    <s v="Utrecht"/>
    <x v="87"/>
    <x v="606"/>
    <x v="0"/>
    <n v="80"/>
  </r>
  <r>
    <s v="WAHV"/>
    <x v="3"/>
    <s v="Utrecht"/>
    <x v="39"/>
    <x v="128"/>
    <x v="1"/>
    <n v="80"/>
  </r>
  <r>
    <s v="WAHV"/>
    <x v="3"/>
    <s v="Zuid-Holland"/>
    <x v="2"/>
    <x v="558"/>
    <x v="0"/>
    <n v="80"/>
  </r>
  <r>
    <s v="WAHV"/>
    <x v="5"/>
    <s v="Limburg"/>
    <x v="135"/>
    <x v="518"/>
    <x v="0"/>
    <n v="80"/>
  </r>
  <r>
    <s v="WAHV"/>
    <x v="5"/>
    <s v="Zuid-Holland"/>
    <x v="43"/>
    <x v="288"/>
    <x v="1"/>
    <n v="80"/>
  </r>
  <r>
    <s v="WAHV"/>
    <x v="5"/>
    <s v="Zuid-Holland"/>
    <x v="5"/>
    <x v="425"/>
    <x v="1"/>
    <n v="80"/>
  </r>
  <r>
    <s v="WAHV"/>
    <x v="2"/>
    <s v="Limburg"/>
    <x v="56"/>
    <x v="574"/>
    <x v="0"/>
    <n v="80"/>
  </r>
  <r>
    <s v="WAHV"/>
    <x v="2"/>
    <s v="Noord-Brabant"/>
    <x v="14"/>
    <x v="601"/>
    <x v="0"/>
    <n v="80"/>
  </r>
  <r>
    <s v="WAHV"/>
    <x v="2"/>
    <s v="Zuid-Holland"/>
    <x v="5"/>
    <x v="560"/>
    <x v="0"/>
    <n v="80"/>
  </r>
  <r>
    <s v="WAHV"/>
    <x v="6"/>
    <s v="Noord-Holland"/>
    <x v="67"/>
    <x v="497"/>
    <x v="0"/>
    <n v="80"/>
  </r>
  <r>
    <s v="WAHV"/>
    <x v="6"/>
    <s v="Zuid-Holland"/>
    <x v="12"/>
    <x v="555"/>
    <x v="1"/>
    <n v="80"/>
  </r>
  <r>
    <s v="WAHV"/>
    <x v="6"/>
    <s v="Zuid-Holland"/>
    <x v="47"/>
    <x v="602"/>
    <x v="0"/>
    <n v="80"/>
  </r>
  <r>
    <s v="WAHV"/>
    <x v="8"/>
    <s v="Noord-Holland"/>
    <x v="67"/>
    <x v="564"/>
    <x v="0"/>
    <n v="79"/>
  </r>
  <r>
    <s v="WAHV"/>
    <x v="9"/>
    <s v="Zuid-Holland"/>
    <x v="100"/>
    <x v="234"/>
    <x v="1"/>
    <n v="79"/>
  </r>
  <r>
    <s v="WAHV"/>
    <x v="11"/>
    <s v="Noord-Holland"/>
    <x v="134"/>
    <x v="496"/>
    <x v="0"/>
    <n v="79"/>
  </r>
  <r>
    <s v="WAHV"/>
    <x v="11"/>
    <s v="Utrecht"/>
    <x v="87"/>
    <x v="584"/>
    <x v="0"/>
    <n v="79"/>
  </r>
  <r>
    <s v="WAHV"/>
    <x v="10"/>
    <s v="Noord-Holland"/>
    <x v="46"/>
    <x v="588"/>
    <x v="1"/>
    <n v="79"/>
  </r>
  <r>
    <s v="WAHV"/>
    <x v="10"/>
    <s v="Utrecht"/>
    <x v="39"/>
    <x v="578"/>
    <x v="1"/>
    <n v="79"/>
  </r>
  <r>
    <s v="WAHV"/>
    <x v="10"/>
    <s v="Zuid-Holland"/>
    <x v="2"/>
    <x v="552"/>
    <x v="0"/>
    <n v="79"/>
  </r>
  <r>
    <s v="WAHV"/>
    <x v="10"/>
    <s v="Zuid-Holland"/>
    <x v="43"/>
    <x v="288"/>
    <x v="1"/>
    <n v="79"/>
  </r>
  <r>
    <s v="WAHV"/>
    <x v="4"/>
    <s v="Zuid-Holland"/>
    <x v="16"/>
    <x v="595"/>
    <x v="1"/>
    <n v="79"/>
  </r>
  <r>
    <s v="WAHV"/>
    <x v="1"/>
    <s v="Noord-Brabant"/>
    <x v="111"/>
    <x v="607"/>
    <x v="0"/>
    <n v="79"/>
  </r>
  <r>
    <s v="WAHV"/>
    <x v="1"/>
    <s v="Noord-Holland"/>
    <x v="134"/>
    <x v="496"/>
    <x v="1"/>
    <n v="79"/>
  </r>
  <r>
    <s v="WAHV"/>
    <x v="0"/>
    <s v="Noord-Holland"/>
    <x v="62"/>
    <x v="391"/>
    <x v="0"/>
    <n v="79"/>
  </r>
  <r>
    <s v="WAHV"/>
    <x v="0"/>
    <s v="Noord-Holland"/>
    <x v="50"/>
    <x v="513"/>
    <x v="0"/>
    <n v="79"/>
  </r>
  <r>
    <s v="WAHV"/>
    <x v="0"/>
    <s v="Utrecht"/>
    <x v="39"/>
    <x v="128"/>
    <x v="1"/>
    <n v="79"/>
  </r>
  <r>
    <s v="WAHV"/>
    <x v="0"/>
    <s v="Zuid-Holland"/>
    <x v="47"/>
    <x v="577"/>
    <x v="1"/>
    <n v="79"/>
  </r>
  <r>
    <s v="WAHV"/>
    <x v="3"/>
    <s v="Noord-Holland"/>
    <x v="78"/>
    <x v="486"/>
    <x v="0"/>
    <n v="79"/>
  </r>
  <r>
    <s v="WAHV"/>
    <x v="3"/>
    <s v="Noord-Holland"/>
    <x v="78"/>
    <x v="244"/>
    <x v="1"/>
    <n v="79"/>
  </r>
  <r>
    <s v="WAHV"/>
    <x v="5"/>
    <s v="Gelderland"/>
    <x v="65"/>
    <x v="544"/>
    <x v="1"/>
    <n v="79"/>
  </r>
  <r>
    <s v="WAHV"/>
    <x v="5"/>
    <s v="Noord-Holland"/>
    <x v="62"/>
    <x v="565"/>
    <x v="1"/>
    <n v="79"/>
  </r>
  <r>
    <s v="WAHV"/>
    <x v="5"/>
    <s v="Noord-Holland"/>
    <x v="67"/>
    <x v="439"/>
    <x v="1"/>
    <n v="79"/>
  </r>
  <r>
    <s v="WAHV"/>
    <x v="2"/>
    <s v="Limburg"/>
    <x v="133"/>
    <x v="485"/>
    <x v="0"/>
    <n v="79"/>
  </r>
  <r>
    <s v="WAHV"/>
    <x v="2"/>
    <s v="Utrecht"/>
    <x v="39"/>
    <x v="535"/>
    <x v="0"/>
    <n v="79"/>
  </r>
  <r>
    <s v="WAHV"/>
    <x v="6"/>
    <s v="Zuid-Holland"/>
    <x v="17"/>
    <x v="524"/>
    <x v="0"/>
    <n v="79"/>
  </r>
  <r>
    <s v="WAHV"/>
    <x v="7"/>
    <s v="Gelderland"/>
    <x v="23"/>
    <x v="540"/>
    <x v="0"/>
    <n v="78"/>
  </r>
  <r>
    <s v="WAHV"/>
    <x v="7"/>
    <s v="Limburg"/>
    <x v="136"/>
    <x v="511"/>
    <x v="0"/>
    <n v="78"/>
  </r>
  <r>
    <s v="WAHV"/>
    <x v="7"/>
    <s v="Zuid-Holland"/>
    <x v="17"/>
    <x v="524"/>
    <x v="0"/>
    <n v="78"/>
  </r>
  <r>
    <s v="WAHV"/>
    <x v="7"/>
    <s v="Zuid-Holland"/>
    <x v="43"/>
    <x v="559"/>
    <x v="0"/>
    <n v="78"/>
  </r>
  <r>
    <s v="WAHV"/>
    <x v="8"/>
    <s v="Gelderland"/>
    <x v="65"/>
    <x v="491"/>
    <x v="1"/>
    <n v="78"/>
  </r>
  <r>
    <s v="WAHV"/>
    <x v="8"/>
    <s v="Noord-Brabant"/>
    <x v="94"/>
    <x v="570"/>
    <x v="0"/>
    <n v="78"/>
  </r>
  <r>
    <s v="WAHV"/>
    <x v="9"/>
    <s v="Noord-Brabant"/>
    <x v="3"/>
    <x v="583"/>
    <x v="0"/>
    <n v="78"/>
  </r>
  <r>
    <s v="WAHV"/>
    <x v="11"/>
    <s v="Gelderland"/>
    <x v="65"/>
    <x v="491"/>
    <x v="0"/>
    <n v="78"/>
  </r>
  <r>
    <s v="WAHV"/>
    <x v="11"/>
    <s v="Noord-Brabant"/>
    <x v="3"/>
    <x v="532"/>
    <x v="0"/>
    <n v="78"/>
  </r>
  <r>
    <s v="WAHV"/>
    <x v="11"/>
    <s v="Zuid-Holland"/>
    <x v="43"/>
    <x v="603"/>
    <x v="1"/>
    <n v="78"/>
  </r>
  <r>
    <s v="WAHV"/>
    <x v="10"/>
    <s v="Gelderland"/>
    <x v="65"/>
    <x v="544"/>
    <x v="1"/>
    <n v="78"/>
  </r>
  <r>
    <s v="WAHV"/>
    <x v="10"/>
    <s v="Utrecht"/>
    <x v="39"/>
    <x v="535"/>
    <x v="0"/>
    <n v="78"/>
  </r>
  <r>
    <s v="WAHV"/>
    <x v="4"/>
    <s v="Limburg"/>
    <x v="24"/>
    <x v="586"/>
    <x v="1"/>
    <n v="78"/>
  </r>
  <r>
    <s v="WAHV"/>
    <x v="1"/>
    <s v="Gelderland"/>
    <x v="65"/>
    <x v="145"/>
    <x v="1"/>
    <n v="78"/>
  </r>
  <r>
    <s v="WAHV"/>
    <x v="0"/>
    <s v="Noord-Holland"/>
    <x v="67"/>
    <x v="564"/>
    <x v="0"/>
    <n v="78"/>
  </r>
  <r>
    <s v="WAHV"/>
    <x v="0"/>
    <s v="Zuid-Holland"/>
    <x v="43"/>
    <x v="568"/>
    <x v="0"/>
    <n v="78"/>
  </r>
  <r>
    <s v="WAHV"/>
    <x v="3"/>
    <s v="Zuid-Holland"/>
    <x v="43"/>
    <x v="288"/>
    <x v="1"/>
    <n v="78"/>
  </r>
  <r>
    <s v="WAHV"/>
    <x v="5"/>
    <s v="Noord-Brabant"/>
    <x v="28"/>
    <x v="494"/>
    <x v="0"/>
    <n v="78"/>
  </r>
  <r>
    <s v="WAHV"/>
    <x v="5"/>
    <s v="Zeeland"/>
    <x v="99"/>
    <x v="229"/>
    <x v="1"/>
    <n v="78"/>
  </r>
  <r>
    <s v="WAHV"/>
    <x v="6"/>
    <s v="Zuid-Holland"/>
    <x v="49"/>
    <x v="79"/>
    <x v="0"/>
    <n v="78"/>
  </r>
  <r>
    <s v="WAHV"/>
    <x v="7"/>
    <s v="Zuid-Holland"/>
    <x v="2"/>
    <x v="463"/>
    <x v="1"/>
    <n v="77"/>
  </r>
  <r>
    <s v="WAHV"/>
    <x v="7"/>
    <s v="Zuid-Holland"/>
    <x v="100"/>
    <x v="234"/>
    <x v="1"/>
    <n v="77"/>
  </r>
  <r>
    <s v="WAHV"/>
    <x v="9"/>
    <s v="Gelderland"/>
    <x v="65"/>
    <x v="544"/>
    <x v="1"/>
    <n v="77"/>
  </r>
  <r>
    <s v="WAHV"/>
    <x v="9"/>
    <s v="Overijssel"/>
    <x v="86"/>
    <x v="573"/>
    <x v="0"/>
    <n v="77"/>
  </r>
  <r>
    <s v="WAHV"/>
    <x v="9"/>
    <s v="Zuid-Holland"/>
    <x v="73"/>
    <x v="576"/>
    <x v="0"/>
    <n v="77"/>
  </r>
  <r>
    <s v="WAHV"/>
    <x v="11"/>
    <s v="Zeeland"/>
    <x v="125"/>
    <x v="541"/>
    <x v="1"/>
    <n v="77"/>
  </r>
  <r>
    <s v="WAHV"/>
    <x v="11"/>
    <s v="Zuid-Holland"/>
    <x v="12"/>
    <x v="353"/>
    <x v="1"/>
    <n v="77"/>
  </r>
  <r>
    <s v="WAHV"/>
    <x v="10"/>
    <s v="Gelderland"/>
    <x v="65"/>
    <x v="491"/>
    <x v="1"/>
    <n v="77"/>
  </r>
  <r>
    <s v="WAHV"/>
    <x v="10"/>
    <s v="Noord-Holland"/>
    <x v="62"/>
    <x v="597"/>
    <x v="1"/>
    <n v="77"/>
  </r>
  <r>
    <s v="WAHV"/>
    <x v="4"/>
    <s v="Noord-Holland"/>
    <x v="118"/>
    <x v="357"/>
    <x v="1"/>
    <n v="77"/>
  </r>
  <r>
    <s v="WAHV"/>
    <x v="1"/>
    <s v="Gelderland"/>
    <x v="65"/>
    <x v="544"/>
    <x v="0"/>
    <n v="77"/>
  </r>
  <r>
    <s v="WAHV"/>
    <x v="1"/>
    <s v="Groningen"/>
    <x v="11"/>
    <x v="589"/>
    <x v="0"/>
    <n v="77"/>
  </r>
  <r>
    <s v="WAHV"/>
    <x v="1"/>
    <s v="Limburg"/>
    <x v="24"/>
    <x v="297"/>
    <x v="0"/>
    <n v="77"/>
  </r>
  <r>
    <s v="WAHV"/>
    <x v="1"/>
    <s v="Zuid-Holland"/>
    <x v="43"/>
    <x v="288"/>
    <x v="1"/>
    <n v="77"/>
  </r>
  <r>
    <s v="WAHV"/>
    <x v="0"/>
    <s v="Gelderland"/>
    <x v="82"/>
    <x v="279"/>
    <x v="1"/>
    <n v="77"/>
  </r>
  <r>
    <s v="WAHV"/>
    <x v="0"/>
    <s v="Gelderland"/>
    <x v="82"/>
    <x v="533"/>
    <x v="1"/>
    <n v="77"/>
  </r>
  <r>
    <s v="WAHV"/>
    <x v="0"/>
    <s v="Noord-Holland"/>
    <x v="8"/>
    <x v="95"/>
    <x v="1"/>
    <n v="77"/>
  </r>
  <r>
    <s v="WAHV"/>
    <x v="0"/>
    <s v="Noord-Holland"/>
    <x v="62"/>
    <x v="505"/>
    <x v="0"/>
    <n v="77"/>
  </r>
  <r>
    <s v="WAHV"/>
    <x v="3"/>
    <s v="Noord-Brabant"/>
    <x v="111"/>
    <x v="311"/>
    <x v="0"/>
    <n v="77"/>
  </r>
  <r>
    <s v="WAHV"/>
    <x v="3"/>
    <s v="Noord-Holland"/>
    <x v="8"/>
    <x v="129"/>
    <x v="1"/>
    <n v="77"/>
  </r>
  <r>
    <s v="WAHV"/>
    <x v="3"/>
    <s v="Noord-Holland"/>
    <x v="18"/>
    <x v="75"/>
    <x v="1"/>
    <n v="77"/>
  </r>
  <r>
    <s v="WAHV"/>
    <x v="5"/>
    <s v="Noord-Brabant"/>
    <x v="26"/>
    <x v="488"/>
    <x v="0"/>
    <n v="77"/>
  </r>
  <r>
    <s v="WAHV"/>
    <x v="5"/>
    <s v="Noord-Holland"/>
    <x v="78"/>
    <x v="521"/>
    <x v="0"/>
    <n v="77"/>
  </r>
  <r>
    <s v="WAHV"/>
    <x v="5"/>
    <s v="Zuid-Holland"/>
    <x v="5"/>
    <x v="548"/>
    <x v="0"/>
    <n v="77"/>
  </r>
  <r>
    <s v="WAHV"/>
    <x v="2"/>
    <s v="Gelderland"/>
    <x v="65"/>
    <x v="420"/>
    <x v="1"/>
    <n v="77"/>
  </r>
  <r>
    <s v="WAHV"/>
    <x v="2"/>
    <s v="Utrecht"/>
    <x v="29"/>
    <x v="556"/>
    <x v="0"/>
    <n v="77"/>
  </r>
  <r>
    <s v="WAHV"/>
    <x v="2"/>
    <s v="Zuid-Holland"/>
    <x v="2"/>
    <x v="402"/>
    <x v="0"/>
    <n v="77"/>
  </r>
  <r>
    <s v="WAHV"/>
    <x v="2"/>
    <s v="Zuid-Holland"/>
    <x v="100"/>
    <x v="591"/>
    <x v="1"/>
    <n v="77"/>
  </r>
  <r>
    <s v="WAHV"/>
    <x v="6"/>
    <s v="Noord-Brabant"/>
    <x v="111"/>
    <x v="608"/>
    <x v="0"/>
    <n v="77"/>
  </r>
  <r>
    <s v="WAHV"/>
    <x v="7"/>
    <s v="Zuid-Holland"/>
    <x v="90"/>
    <x v="481"/>
    <x v="0"/>
    <n v="76"/>
  </r>
  <r>
    <s v="WAHV"/>
    <x v="8"/>
    <s v="Groningen"/>
    <x v="11"/>
    <x v="589"/>
    <x v="0"/>
    <n v="76"/>
  </r>
  <r>
    <s v="WAHV"/>
    <x v="8"/>
    <s v="Zuid-Holland"/>
    <x v="95"/>
    <x v="529"/>
    <x v="0"/>
    <n v="76"/>
  </r>
  <r>
    <s v="WAHV"/>
    <x v="9"/>
    <s v="Gelderland"/>
    <x v="65"/>
    <x v="491"/>
    <x v="1"/>
    <n v="76"/>
  </r>
  <r>
    <s v="WAHV"/>
    <x v="9"/>
    <s v="Noord-Holland"/>
    <x v="62"/>
    <x v="438"/>
    <x v="0"/>
    <n v="76"/>
  </r>
  <r>
    <s v="WAHV"/>
    <x v="11"/>
    <s v="Noord-Brabant"/>
    <x v="94"/>
    <x v="561"/>
    <x v="0"/>
    <n v="76"/>
  </r>
  <r>
    <s v="WAHV"/>
    <x v="11"/>
    <s v="Noord-Brabant"/>
    <x v="14"/>
    <x v="601"/>
    <x v="0"/>
    <n v="76"/>
  </r>
  <r>
    <s v="WAHV"/>
    <x v="11"/>
    <s v="Noord-Brabant"/>
    <x v="14"/>
    <x v="369"/>
    <x v="1"/>
    <n v="76"/>
  </r>
  <r>
    <s v="WAHV"/>
    <x v="11"/>
    <s v="Zuid-Holland"/>
    <x v="5"/>
    <x v="560"/>
    <x v="0"/>
    <n v="76"/>
  </r>
  <r>
    <s v="WAHV"/>
    <x v="4"/>
    <s v="Utrecht"/>
    <x v="39"/>
    <x v="578"/>
    <x v="1"/>
    <n v="76"/>
  </r>
  <r>
    <s v="WAHV"/>
    <x v="4"/>
    <s v="Zuid-Holland"/>
    <x v="90"/>
    <x v="566"/>
    <x v="0"/>
    <n v="76"/>
  </r>
  <r>
    <s v="WAHV"/>
    <x v="4"/>
    <s v="Zuid-Holland"/>
    <x v="12"/>
    <x v="353"/>
    <x v="0"/>
    <n v="76"/>
  </r>
  <r>
    <s v="WAHV"/>
    <x v="0"/>
    <s v="Gelderland"/>
    <x v="65"/>
    <x v="544"/>
    <x v="1"/>
    <n v="76"/>
  </r>
  <r>
    <s v="WAHV"/>
    <x v="0"/>
    <s v="Noord-Holland"/>
    <x v="18"/>
    <x v="75"/>
    <x v="1"/>
    <n v="76"/>
  </r>
  <r>
    <s v="WAHV"/>
    <x v="0"/>
    <s v="Utrecht"/>
    <x v="40"/>
    <x v="520"/>
    <x v="0"/>
    <n v="76"/>
  </r>
  <r>
    <s v="WAHV"/>
    <x v="0"/>
    <s v="Utrecht"/>
    <x v="29"/>
    <x v="556"/>
    <x v="0"/>
    <n v="76"/>
  </r>
  <r>
    <s v="WAHV"/>
    <x v="0"/>
    <s v="Zuid-Holland"/>
    <x v="73"/>
    <x v="461"/>
    <x v="0"/>
    <n v="76"/>
  </r>
  <r>
    <s v="WAHV"/>
    <x v="5"/>
    <s v="Noord-Holland"/>
    <x v="62"/>
    <x v="166"/>
    <x v="1"/>
    <n v="76"/>
  </r>
  <r>
    <s v="WAHV"/>
    <x v="2"/>
    <s v="Noord-Brabant"/>
    <x v="26"/>
    <x v="488"/>
    <x v="0"/>
    <n v="76"/>
  </r>
  <r>
    <s v="WAHV"/>
    <x v="2"/>
    <s v="Noord-Holland"/>
    <x v="67"/>
    <x v="564"/>
    <x v="0"/>
    <n v="76"/>
  </r>
  <r>
    <s v="WAHV"/>
    <x v="2"/>
    <s v="Noord-Holland"/>
    <x v="46"/>
    <x v="519"/>
    <x v="0"/>
    <n v="76"/>
  </r>
  <r>
    <s v="WAHV"/>
    <x v="2"/>
    <s v="Zuid-Holland"/>
    <x v="109"/>
    <x v="536"/>
    <x v="0"/>
    <n v="76"/>
  </r>
  <r>
    <s v="WAHV"/>
    <x v="2"/>
    <s v="Zuid-Holland"/>
    <x v="47"/>
    <x v="577"/>
    <x v="1"/>
    <n v="76"/>
  </r>
  <r>
    <s v="WAHV"/>
    <x v="6"/>
    <s v="Noord-Brabant"/>
    <x v="14"/>
    <x v="601"/>
    <x v="0"/>
    <n v="76"/>
  </r>
  <r>
    <s v="WAHV"/>
    <x v="6"/>
    <s v="Noord-Holland"/>
    <x v="8"/>
    <x v="526"/>
    <x v="1"/>
    <n v="76"/>
  </r>
  <r>
    <s v="WAHV"/>
    <x v="7"/>
    <s v="Utrecht"/>
    <x v="87"/>
    <x v="550"/>
    <x v="0"/>
    <n v="75"/>
  </r>
  <r>
    <s v="WAHV"/>
    <x v="8"/>
    <s v="Gelderland"/>
    <x v="0"/>
    <x v="580"/>
    <x v="0"/>
    <n v="75"/>
  </r>
  <r>
    <s v="WAHV"/>
    <x v="8"/>
    <s v="Noord-Holland"/>
    <x v="62"/>
    <x v="438"/>
    <x v="0"/>
    <n v="75"/>
  </r>
  <r>
    <s v="WAHV"/>
    <x v="8"/>
    <s v="Noord-Holland"/>
    <x v="118"/>
    <x v="357"/>
    <x v="1"/>
    <n v="75"/>
  </r>
  <r>
    <s v="WAHV"/>
    <x v="8"/>
    <s v="Noord-Holland"/>
    <x v="18"/>
    <x v="75"/>
    <x v="1"/>
    <n v="75"/>
  </r>
  <r>
    <s v="WAHV"/>
    <x v="9"/>
    <s v="Zuid-Holland"/>
    <x v="123"/>
    <x v="413"/>
    <x v="1"/>
    <n v="75"/>
  </r>
  <r>
    <s v="WAHV"/>
    <x v="9"/>
    <s v="Zuid-Holland"/>
    <x v="47"/>
    <x v="602"/>
    <x v="0"/>
    <n v="75"/>
  </r>
  <r>
    <s v="WAHV"/>
    <x v="11"/>
    <s v="Gelderland"/>
    <x v="65"/>
    <x v="145"/>
    <x v="1"/>
    <n v="75"/>
  </r>
  <r>
    <s v="WAHV"/>
    <x v="11"/>
    <s v="Noord-Holland"/>
    <x v="46"/>
    <x v="609"/>
    <x v="1"/>
    <n v="75"/>
  </r>
  <r>
    <s v="WAHV"/>
    <x v="11"/>
    <s v="Utrecht"/>
    <x v="39"/>
    <x v="535"/>
    <x v="0"/>
    <n v="75"/>
  </r>
  <r>
    <s v="WAHV"/>
    <x v="10"/>
    <s v="Noord-Brabant"/>
    <x v="28"/>
    <x v="610"/>
    <x v="1"/>
    <n v="75"/>
  </r>
  <r>
    <s v="WAHV"/>
    <x v="10"/>
    <s v="Zuid-Holland"/>
    <x v="95"/>
    <x v="362"/>
    <x v="1"/>
    <n v="75"/>
  </r>
  <r>
    <s v="WAHV"/>
    <x v="4"/>
    <s v="Zuid-Holland"/>
    <x v="2"/>
    <x v="552"/>
    <x v="0"/>
    <n v="75"/>
  </r>
  <r>
    <s v="WAHV"/>
    <x v="4"/>
    <s v="Zuid-Holland"/>
    <x v="32"/>
    <x v="571"/>
    <x v="0"/>
    <n v="75"/>
  </r>
  <r>
    <s v="WAHV"/>
    <x v="4"/>
    <s v="Zuid-Holland"/>
    <x v="95"/>
    <x v="362"/>
    <x v="1"/>
    <n v="75"/>
  </r>
  <r>
    <s v="WAHV"/>
    <x v="1"/>
    <s v="Groningen"/>
    <x v="11"/>
    <x v="611"/>
    <x v="1"/>
    <n v="75"/>
  </r>
  <r>
    <s v="WAHV"/>
    <x v="1"/>
    <s v="Zuid-Holland"/>
    <x v="43"/>
    <x v="612"/>
    <x v="0"/>
    <n v="75"/>
  </r>
  <r>
    <s v="WAHV"/>
    <x v="1"/>
    <s v="Zuid-Holland"/>
    <x v="100"/>
    <x v="591"/>
    <x v="1"/>
    <n v="75"/>
  </r>
  <r>
    <s v="WAHV"/>
    <x v="0"/>
    <s v="Groningen"/>
    <x v="11"/>
    <x v="611"/>
    <x v="1"/>
    <n v="75"/>
  </r>
  <r>
    <s v="WAHV"/>
    <x v="0"/>
    <s v="Utrecht"/>
    <x v="6"/>
    <x v="96"/>
    <x v="1"/>
    <n v="75"/>
  </r>
  <r>
    <s v="WAHV"/>
    <x v="3"/>
    <s v="Groningen"/>
    <x v="11"/>
    <x v="611"/>
    <x v="1"/>
    <n v="75"/>
  </r>
  <r>
    <s v="WAHV"/>
    <x v="3"/>
    <s v="Overijssel"/>
    <x v="80"/>
    <x v="430"/>
    <x v="1"/>
    <n v="75"/>
  </r>
  <r>
    <s v="WAHV"/>
    <x v="3"/>
    <s v="Utrecht"/>
    <x v="87"/>
    <x v="550"/>
    <x v="0"/>
    <n v="75"/>
  </r>
  <r>
    <s v="WAHV"/>
    <x v="5"/>
    <s v="Noord-Holland"/>
    <x v="89"/>
    <x v="183"/>
    <x v="0"/>
    <n v="75"/>
  </r>
  <r>
    <s v="WAHV"/>
    <x v="5"/>
    <s v="Noord-Holland"/>
    <x v="78"/>
    <x v="510"/>
    <x v="1"/>
    <n v="75"/>
  </r>
  <r>
    <s v="WAHV"/>
    <x v="5"/>
    <s v="Noord-Holland"/>
    <x v="118"/>
    <x v="357"/>
    <x v="1"/>
    <n v="75"/>
  </r>
  <r>
    <s v="WAHV"/>
    <x v="5"/>
    <s v="Utrecht"/>
    <x v="87"/>
    <x v="547"/>
    <x v="0"/>
    <n v="75"/>
  </r>
  <r>
    <s v="WAHV"/>
    <x v="5"/>
    <s v="Zuid-Holland"/>
    <x v="73"/>
    <x v="262"/>
    <x v="1"/>
    <n v="75"/>
  </r>
  <r>
    <s v="WAHV"/>
    <x v="2"/>
    <s v="Noord-Holland"/>
    <x v="134"/>
    <x v="496"/>
    <x v="1"/>
    <n v="75"/>
  </r>
  <r>
    <s v="WAHV"/>
    <x v="2"/>
    <s v="Zuid-Holland"/>
    <x v="43"/>
    <x v="568"/>
    <x v="0"/>
    <n v="75"/>
  </r>
  <r>
    <s v="WAHV"/>
    <x v="6"/>
    <s v="Noord-Holland"/>
    <x v="18"/>
    <x v="75"/>
    <x v="1"/>
    <n v="75"/>
  </r>
  <r>
    <s v="WAHV"/>
    <x v="6"/>
    <s v="Zeeland"/>
    <x v="99"/>
    <x v="229"/>
    <x v="1"/>
    <n v="75"/>
  </r>
  <r>
    <s v="WAHV"/>
    <x v="7"/>
    <s v="Noord-Holland"/>
    <x v="67"/>
    <x v="507"/>
    <x v="0"/>
    <n v="74"/>
  </r>
  <r>
    <s v="WAHV"/>
    <x v="8"/>
    <s v="Zuid-Holland"/>
    <x v="5"/>
    <x v="514"/>
    <x v="0"/>
    <n v="74"/>
  </r>
  <r>
    <s v="WAHV"/>
    <x v="9"/>
    <s v="Noord-Brabant"/>
    <x v="28"/>
    <x v="613"/>
    <x v="1"/>
    <n v="74"/>
  </r>
  <r>
    <s v="WAHV"/>
    <x v="11"/>
    <s v="Gelderland"/>
    <x v="23"/>
    <x v="540"/>
    <x v="0"/>
    <n v="74"/>
  </r>
  <r>
    <s v="WAHV"/>
    <x v="11"/>
    <s v="Noord-Holland"/>
    <x v="46"/>
    <x v="588"/>
    <x v="1"/>
    <n v="74"/>
  </r>
  <r>
    <s v="WAHV"/>
    <x v="11"/>
    <s v="Zuid-Holland"/>
    <x v="2"/>
    <x v="552"/>
    <x v="0"/>
    <n v="74"/>
  </r>
  <r>
    <s v="WAHV"/>
    <x v="11"/>
    <s v="Zuid-Holland"/>
    <x v="73"/>
    <x v="461"/>
    <x v="0"/>
    <n v="74"/>
  </r>
  <r>
    <s v="WAHV"/>
    <x v="11"/>
    <s v="Zuid-Holland"/>
    <x v="43"/>
    <x v="605"/>
    <x v="0"/>
    <n v="74"/>
  </r>
  <r>
    <s v="WAHV"/>
    <x v="10"/>
    <s v="Gelderland"/>
    <x v="65"/>
    <x v="420"/>
    <x v="1"/>
    <n v="74"/>
  </r>
  <r>
    <s v="WAHV"/>
    <x v="10"/>
    <s v="Noord-Holland"/>
    <x v="118"/>
    <x v="600"/>
    <x v="1"/>
    <n v="74"/>
  </r>
  <r>
    <s v="WAHV"/>
    <x v="4"/>
    <s v="Utrecht"/>
    <x v="87"/>
    <x v="614"/>
    <x v="0"/>
    <n v="74"/>
  </r>
  <r>
    <s v="WAHV"/>
    <x v="4"/>
    <s v="Zuid-Holland"/>
    <x v="90"/>
    <x v="598"/>
    <x v="0"/>
    <n v="74"/>
  </r>
  <r>
    <s v="WAHV"/>
    <x v="1"/>
    <s v="Noord-Holland"/>
    <x v="8"/>
    <x v="129"/>
    <x v="1"/>
    <n v="74"/>
  </r>
  <r>
    <s v="WAHV"/>
    <x v="1"/>
    <s v="Zuid-Holland"/>
    <x v="32"/>
    <x v="571"/>
    <x v="0"/>
    <n v="74"/>
  </r>
  <r>
    <s v="WAHV"/>
    <x v="0"/>
    <s v="Gelderland"/>
    <x v="0"/>
    <x v="580"/>
    <x v="0"/>
    <n v="74"/>
  </r>
  <r>
    <s v="WAHV"/>
    <x v="0"/>
    <s v="Groningen"/>
    <x v="11"/>
    <x v="589"/>
    <x v="0"/>
    <n v="74"/>
  </r>
  <r>
    <s v="WAHV"/>
    <x v="0"/>
    <s v="Overijssel"/>
    <x v="80"/>
    <x v="430"/>
    <x v="1"/>
    <n v="74"/>
  </r>
  <r>
    <s v="WAHV"/>
    <x v="0"/>
    <s v="Zuid-Holland"/>
    <x v="90"/>
    <x v="545"/>
    <x v="0"/>
    <n v="74"/>
  </r>
  <r>
    <s v="WAHV"/>
    <x v="3"/>
    <s v="Noord-Holland"/>
    <x v="62"/>
    <x v="565"/>
    <x v="1"/>
    <n v="74"/>
  </r>
  <r>
    <s v="WAHV"/>
    <x v="3"/>
    <s v="Noord-Holland"/>
    <x v="134"/>
    <x v="496"/>
    <x v="0"/>
    <n v="74"/>
  </r>
  <r>
    <s v="WAHV"/>
    <x v="5"/>
    <s v="Noord-Brabant"/>
    <x v="3"/>
    <x v="583"/>
    <x v="0"/>
    <n v="74"/>
  </r>
  <r>
    <s v="WAHV"/>
    <x v="5"/>
    <s v="Overijssel"/>
    <x v="80"/>
    <x v="430"/>
    <x v="1"/>
    <n v="74"/>
  </r>
  <r>
    <s v="WAHV"/>
    <x v="5"/>
    <s v="Utrecht"/>
    <x v="87"/>
    <x v="584"/>
    <x v="0"/>
    <n v="74"/>
  </r>
  <r>
    <s v="WAHV"/>
    <x v="5"/>
    <s v="Zuid-Holland"/>
    <x v="100"/>
    <x v="234"/>
    <x v="1"/>
    <n v="74"/>
  </r>
  <r>
    <s v="WAHV"/>
    <x v="5"/>
    <s v="Zuid-Holland"/>
    <x v="122"/>
    <x v="387"/>
    <x v="1"/>
    <n v="74"/>
  </r>
  <r>
    <s v="WAHV"/>
    <x v="6"/>
    <s v="Gelderland"/>
    <x v="65"/>
    <x v="394"/>
    <x v="1"/>
    <n v="74"/>
  </r>
  <r>
    <s v="WAHV"/>
    <x v="6"/>
    <s v="Utrecht"/>
    <x v="29"/>
    <x v="556"/>
    <x v="0"/>
    <n v="74"/>
  </r>
  <r>
    <s v="WAHV"/>
    <x v="7"/>
    <s v="Zuid-Holland"/>
    <x v="95"/>
    <x v="530"/>
    <x v="0"/>
    <n v="73"/>
  </r>
  <r>
    <s v="WAHV"/>
    <x v="7"/>
    <s v="Zuid-Holland"/>
    <x v="47"/>
    <x v="602"/>
    <x v="0"/>
    <n v="73"/>
  </r>
  <r>
    <s v="WAHV"/>
    <x v="8"/>
    <s v="Limburg"/>
    <x v="135"/>
    <x v="499"/>
    <x v="0"/>
    <n v="73"/>
  </r>
  <r>
    <s v="WAHV"/>
    <x v="8"/>
    <s v="Noord-Brabant"/>
    <x v="28"/>
    <x v="615"/>
    <x v="0"/>
    <n v="73"/>
  </r>
  <r>
    <s v="WAHV"/>
    <x v="8"/>
    <s v="Noord-Holland"/>
    <x v="50"/>
    <x v="513"/>
    <x v="0"/>
    <n v="73"/>
  </r>
  <r>
    <s v="WAHV"/>
    <x v="9"/>
    <s v="Gelderland"/>
    <x v="65"/>
    <x v="420"/>
    <x v="1"/>
    <n v="73"/>
  </r>
  <r>
    <s v="WAHV"/>
    <x v="9"/>
    <s v="Noord-Holland"/>
    <x v="18"/>
    <x v="616"/>
    <x v="1"/>
    <n v="73"/>
  </r>
  <r>
    <s v="WAHV"/>
    <x v="9"/>
    <s v="Zuid-Holland"/>
    <x v="2"/>
    <x v="238"/>
    <x v="0"/>
    <n v="73"/>
  </r>
  <r>
    <s v="WAHV"/>
    <x v="11"/>
    <s v="Noord-Brabant"/>
    <x v="28"/>
    <x v="613"/>
    <x v="1"/>
    <n v="73"/>
  </r>
  <r>
    <s v="WAHV"/>
    <x v="11"/>
    <s v="Zuid-Holland"/>
    <x v="15"/>
    <x v="617"/>
    <x v="0"/>
    <n v="73"/>
  </r>
  <r>
    <s v="WAHV"/>
    <x v="10"/>
    <s v="Noord-Holland"/>
    <x v="118"/>
    <x v="600"/>
    <x v="0"/>
    <n v="73"/>
  </r>
  <r>
    <s v="WAHV"/>
    <x v="10"/>
    <s v="Zeeland"/>
    <x v="125"/>
    <x v="407"/>
    <x v="1"/>
    <n v="73"/>
  </r>
  <r>
    <s v="WAHV"/>
    <x v="4"/>
    <s v="Noord-Holland"/>
    <x v="78"/>
    <x v="510"/>
    <x v="1"/>
    <n v="73"/>
  </r>
  <r>
    <s v="WAHV"/>
    <x v="1"/>
    <s v="Limburg"/>
    <x v="24"/>
    <x v="618"/>
    <x v="0"/>
    <n v="73"/>
  </r>
  <r>
    <s v="WAHV"/>
    <x v="1"/>
    <s v="Noord-Brabant"/>
    <x v="28"/>
    <x v="581"/>
    <x v="0"/>
    <n v="73"/>
  </r>
  <r>
    <s v="WAHV"/>
    <x v="1"/>
    <s v="Noord-Holland"/>
    <x v="18"/>
    <x v="73"/>
    <x v="1"/>
    <n v="73"/>
  </r>
  <r>
    <s v="WAHV"/>
    <x v="1"/>
    <s v="Zuid-Holland"/>
    <x v="95"/>
    <x v="362"/>
    <x v="1"/>
    <n v="73"/>
  </r>
  <r>
    <s v="WAHV"/>
    <x v="0"/>
    <s v="Noord-Holland"/>
    <x v="67"/>
    <x v="604"/>
    <x v="0"/>
    <n v="73"/>
  </r>
  <r>
    <s v="WAHV"/>
    <x v="0"/>
    <s v="Noord-Holland"/>
    <x v="46"/>
    <x v="538"/>
    <x v="1"/>
    <n v="73"/>
  </r>
  <r>
    <s v="WAHV"/>
    <x v="3"/>
    <s v="Noord-Brabant"/>
    <x v="26"/>
    <x v="590"/>
    <x v="0"/>
    <n v="73"/>
  </r>
  <r>
    <s v="WAHV"/>
    <x v="3"/>
    <s v="Utrecht"/>
    <x v="39"/>
    <x v="523"/>
    <x v="0"/>
    <n v="73"/>
  </r>
  <r>
    <s v="WAHV"/>
    <x v="2"/>
    <s v="Noord-Brabant"/>
    <x v="3"/>
    <x v="583"/>
    <x v="0"/>
    <n v="73"/>
  </r>
  <r>
    <s v="WAHV"/>
    <x v="2"/>
    <s v="Noord-Brabant"/>
    <x v="3"/>
    <x v="554"/>
    <x v="1"/>
    <n v="73"/>
  </r>
  <r>
    <s v="WAHV"/>
    <x v="2"/>
    <s v="Zuid-Holland"/>
    <x v="2"/>
    <x v="552"/>
    <x v="0"/>
    <n v="73"/>
  </r>
  <r>
    <s v="WAHV"/>
    <x v="2"/>
    <s v="Zuid-Holland"/>
    <x v="43"/>
    <x v="288"/>
    <x v="1"/>
    <n v="73"/>
  </r>
  <r>
    <s v="WAHV"/>
    <x v="6"/>
    <s v="Noord-Holland"/>
    <x v="134"/>
    <x v="496"/>
    <x v="1"/>
    <n v="73"/>
  </r>
  <r>
    <s v="WAHV"/>
    <x v="6"/>
    <s v="Utrecht"/>
    <x v="87"/>
    <x v="501"/>
    <x v="0"/>
    <n v="73"/>
  </r>
  <r>
    <s v="WAHV"/>
    <x v="7"/>
    <s v="Groningen"/>
    <x v="60"/>
    <x v="619"/>
    <x v="0"/>
    <n v="72"/>
  </r>
  <r>
    <s v="WAHV"/>
    <x v="7"/>
    <s v="Noord-Brabant"/>
    <x v="14"/>
    <x v="369"/>
    <x v="1"/>
    <n v="72"/>
  </r>
  <r>
    <s v="WAHV"/>
    <x v="7"/>
    <s v="Zuid-Holland"/>
    <x v="123"/>
    <x v="447"/>
    <x v="1"/>
    <n v="72"/>
  </r>
  <r>
    <s v="WAHV"/>
    <x v="8"/>
    <s v="Noord-Holland"/>
    <x v="8"/>
    <x v="129"/>
    <x v="1"/>
    <n v="72"/>
  </r>
  <r>
    <s v="WAHV"/>
    <x v="8"/>
    <s v="Zuid-Holland"/>
    <x v="123"/>
    <x v="522"/>
    <x v="0"/>
    <n v="72"/>
  </r>
  <r>
    <s v="WAHV"/>
    <x v="9"/>
    <s v="Gelderland"/>
    <x v="65"/>
    <x v="145"/>
    <x v="1"/>
    <n v="72"/>
  </r>
  <r>
    <s v="WAHV"/>
    <x v="9"/>
    <s v="Noord-Brabant"/>
    <x v="3"/>
    <x v="532"/>
    <x v="0"/>
    <n v="72"/>
  </r>
  <r>
    <s v="WAHV"/>
    <x v="9"/>
    <s v="Noord-Holland"/>
    <x v="118"/>
    <x v="357"/>
    <x v="1"/>
    <n v="72"/>
  </r>
  <r>
    <s v="WAHV"/>
    <x v="10"/>
    <s v="Limburg"/>
    <x v="56"/>
    <x v="574"/>
    <x v="0"/>
    <n v="72"/>
  </r>
  <r>
    <s v="WAHV"/>
    <x v="10"/>
    <s v="Noord-Holland"/>
    <x v="46"/>
    <x v="609"/>
    <x v="0"/>
    <n v="72"/>
  </r>
  <r>
    <s v="WAHV"/>
    <x v="10"/>
    <s v="Zuid-Holland"/>
    <x v="88"/>
    <x v="599"/>
    <x v="1"/>
    <n v="72"/>
  </r>
  <r>
    <s v="WAHV"/>
    <x v="4"/>
    <s v="Noord-Brabant"/>
    <x v="28"/>
    <x v="613"/>
    <x v="1"/>
    <n v="72"/>
  </r>
  <r>
    <s v="WAHV"/>
    <x v="4"/>
    <s v="Overijssel"/>
    <x v="86"/>
    <x v="573"/>
    <x v="1"/>
    <n v="72"/>
  </r>
  <r>
    <s v="WAHV"/>
    <x v="1"/>
    <s v="Overijssel"/>
    <x v="86"/>
    <x v="573"/>
    <x v="1"/>
    <n v="72"/>
  </r>
  <r>
    <s v="WAHV"/>
    <x v="1"/>
    <s v="Utrecht"/>
    <x v="87"/>
    <x v="584"/>
    <x v="0"/>
    <n v="72"/>
  </r>
  <r>
    <s v="WAHV"/>
    <x v="1"/>
    <s v="Utrecht"/>
    <x v="87"/>
    <x v="606"/>
    <x v="0"/>
    <n v="72"/>
  </r>
  <r>
    <s v="WAHV"/>
    <x v="1"/>
    <s v="Zuid-Holland"/>
    <x v="5"/>
    <x v="620"/>
    <x v="0"/>
    <n v="72"/>
  </r>
  <r>
    <s v="WAHV"/>
    <x v="0"/>
    <s v="Drenthe"/>
    <x v="108"/>
    <x v="539"/>
    <x v="0"/>
    <n v="72"/>
  </r>
  <r>
    <s v="WAHV"/>
    <x v="0"/>
    <s v="Gelderland"/>
    <x v="65"/>
    <x v="621"/>
    <x v="1"/>
    <n v="72"/>
  </r>
  <r>
    <s v="WAHV"/>
    <x v="3"/>
    <s v="Noord-Holland"/>
    <x v="67"/>
    <x v="497"/>
    <x v="0"/>
    <n v="72"/>
  </r>
  <r>
    <s v="WAHV"/>
    <x v="3"/>
    <s v="Noord-Holland"/>
    <x v="78"/>
    <x v="141"/>
    <x v="1"/>
    <n v="72"/>
  </r>
  <r>
    <s v="WAHV"/>
    <x v="3"/>
    <s v="Zuid-Holland"/>
    <x v="43"/>
    <x v="605"/>
    <x v="0"/>
    <n v="72"/>
  </r>
  <r>
    <s v="WAHV"/>
    <x v="5"/>
    <s v="Gelderland"/>
    <x v="65"/>
    <x v="420"/>
    <x v="1"/>
    <n v="72"/>
  </r>
  <r>
    <s v="WAHV"/>
    <x v="5"/>
    <s v="Limburg"/>
    <x v="135"/>
    <x v="499"/>
    <x v="0"/>
    <n v="72"/>
  </r>
  <r>
    <s v="WAHV"/>
    <x v="5"/>
    <s v="Overijssel"/>
    <x v="54"/>
    <x v="380"/>
    <x v="1"/>
    <n v="72"/>
  </r>
  <r>
    <s v="WAHV"/>
    <x v="5"/>
    <s v="Utrecht"/>
    <x v="39"/>
    <x v="523"/>
    <x v="1"/>
    <n v="72"/>
  </r>
  <r>
    <s v="WAHV"/>
    <x v="5"/>
    <s v="Zuid-Holland"/>
    <x v="123"/>
    <x v="522"/>
    <x v="0"/>
    <n v="72"/>
  </r>
  <r>
    <s v="WAHV"/>
    <x v="2"/>
    <s v="Utrecht"/>
    <x v="87"/>
    <x v="501"/>
    <x v="0"/>
    <n v="72"/>
  </r>
  <r>
    <s v="WAHV"/>
    <x v="7"/>
    <s v="Gelderland"/>
    <x v="65"/>
    <x v="145"/>
    <x v="1"/>
    <n v="71"/>
  </r>
  <r>
    <s v="WAHV"/>
    <x v="7"/>
    <s v="Noord-Holland"/>
    <x v="78"/>
    <x v="510"/>
    <x v="1"/>
    <n v="71"/>
  </r>
  <r>
    <s v="WAHV"/>
    <x v="7"/>
    <s v="Zuid-Holland"/>
    <x v="95"/>
    <x v="529"/>
    <x v="0"/>
    <n v="71"/>
  </r>
  <r>
    <s v="WAHV"/>
    <x v="7"/>
    <s v="Zuid-Holland"/>
    <x v="5"/>
    <x v="560"/>
    <x v="0"/>
    <n v="71"/>
  </r>
  <r>
    <s v="WAHV"/>
    <x v="8"/>
    <s v="Noord-Holland"/>
    <x v="78"/>
    <x v="622"/>
    <x v="0"/>
    <n v="71"/>
  </r>
  <r>
    <s v="WAHV"/>
    <x v="8"/>
    <s v="Utrecht"/>
    <x v="87"/>
    <x v="501"/>
    <x v="0"/>
    <n v="71"/>
  </r>
  <r>
    <s v="WAHV"/>
    <x v="8"/>
    <s v="Zuid-Holland"/>
    <x v="73"/>
    <x v="461"/>
    <x v="1"/>
    <n v="71"/>
  </r>
  <r>
    <s v="WAHV"/>
    <x v="9"/>
    <s v="Utrecht"/>
    <x v="61"/>
    <x v="543"/>
    <x v="0"/>
    <n v="71"/>
  </r>
  <r>
    <s v="WAHV"/>
    <x v="9"/>
    <s v="Zuid-Holland"/>
    <x v="73"/>
    <x v="262"/>
    <x v="1"/>
    <n v="71"/>
  </r>
  <r>
    <s v="WAHV"/>
    <x v="9"/>
    <s v="Zuid-Holland"/>
    <x v="43"/>
    <x v="612"/>
    <x v="0"/>
    <n v="71"/>
  </r>
  <r>
    <s v="WAHV"/>
    <x v="9"/>
    <s v="Zuid-Holland"/>
    <x v="95"/>
    <x v="529"/>
    <x v="0"/>
    <n v="71"/>
  </r>
  <r>
    <s v="WAHV"/>
    <x v="9"/>
    <s v="Zuid-Holland"/>
    <x v="100"/>
    <x v="591"/>
    <x v="1"/>
    <n v="71"/>
  </r>
  <r>
    <s v="WAHV"/>
    <x v="11"/>
    <s v="Gelderland"/>
    <x v="0"/>
    <x v="580"/>
    <x v="0"/>
    <n v="71"/>
  </r>
  <r>
    <s v="WAHV"/>
    <x v="11"/>
    <s v="Noord-Holland"/>
    <x v="67"/>
    <x v="439"/>
    <x v="1"/>
    <n v="71"/>
  </r>
  <r>
    <s v="WAHV"/>
    <x v="11"/>
    <s v="Zuid-Holland"/>
    <x v="2"/>
    <x v="402"/>
    <x v="0"/>
    <n v="71"/>
  </r>
  <r>
    <s v="WAHV"/>
    <x v="11"/>
    <s v="Zuid-Holland"/>
    <x v="43"/>
    <x v="354"/>
    <x v="1"/>
    <n v="71"/>
  </r>
  <r>
    <s v="WAHV"/>
    <x v="10"/>
    <s v="Noord-Brabant"/>
    <x v="111"/>
    <x v="607"/>
    <x v="0"/>
    <n v="71"/>
  </r>
  <r>
    <s v="WAHV"/>
    <x v="10"/>
    <s v="Noord-Brabant"/>
    <x v="28"/>
    <x v="613"/>
    <x v="1"/>
    <n v="71"/>
  </r>
  <r>
    <s v="WAHV"/>
    <x v="4"/>
    <s v="Flevoland"/>
    <x v="10"/>
    <x v="102"/>
    <x v="1"/>
    <n v="71"/>
  </r>
  <r>
    <s v="WAHV"/>
    <x v="4"/>
    <s v="Noord-Holland"/>
    <x v="8"/>
    <x v="526"/>
    <x v="1"/>
    <n v="71"/>
  </r>
  <r>
    <s v="WAHV"/>
    <x v="4"/>
    <s v="Zuid-Holland"/>
    <x v="43"/>
    <x v="605"/>
    <x v="0"/>
    <n v="71"/>
  </r>
  <r>
    <s v="WAHV"/>
    <x v="1"/>
    <s v="Noord-Brabant"/>
    <x v="3"/>
    <x v="583"/>
    <x v="0"/>
    <n v="71"/>
  </r>
  <r>
    <s v="WAHV"/>
    <x v="1"/>
    <s v="Noord-Holland"/>
    <x v="62"/>
    <x v="493"/>
    <x v="1"/>
    <n v="71"/>
  </r>
  <r>
    <s v="WAHV"/>
    <x v="1"/>
    <s v="Zuid-Holland"/>
    <x v="5"/>
    <x v="385"/>
    <x v="1"/>
    <n v="71"/>
  </r>
  <r>
    <s v="WAHV"/>
    <x v="0"/>
    <s v="Noord-Holland"/>
    <x v="134"/>
    <x v="496"/>
    <x v="0"/>
    <n v="71"/>
  </r>
  <r>
    <s v="WAHV"/>
    <x v="0"/>
    <s v="Zuid-Holland"/>
    <x v="47"/>
    <x v="602"/>
    <x v="0"/>
    <n v="71"/>
  </r>
  <r>
    <s v="WAHV"/>
    <x v="3"/>
    <s v="Drenthe"/>
    <x v="108"/>
    <x v="539"/>
    <x v="0"/>
    <n v="71"/>
  </r>
  <r>
    <s v="WAHV"/>
    <x v="3"/>
    <s v="Noord-Holland"/>
    <x v="118"/>
    <x v="357"/>
    <x v="1"/>
    <n v="71"/>
  </r>
  <r>
    <s v="WAHV"/>
    <x v="5"/>
    <s v="Gelderland"/>
    <x v="65"/>
    <x v="336"/>
    <x v="1"/>
    <n v="71"/>
  </r>
  <r>
    <s v="WAHV"/>
    <x v="5"/>
    <s v="Utrecht"/>
    <x v="29"/>
    <x v="556"/>
    <x v="0"/>
    <n v="71"/>
  </r>
  <r>
    <s v="WAHV"/>
    <x v="5"/>
    <s v="Zuid-Holland"/>
    <x v="5"/>
    <x v="620"/>
    <x v="0"/>
    <n v="71"/>
  </r>
  <r>
    <s v="WAHV"/>
    <x v="2"/>
    <s v="Gelderland"/>
    <x v="23"/>
    <x v="540"/>
    <x v="0"/>
    <n v="71"/>
  </r>
  <r>
    <s v="WAHV"/>
    <x v="2"/>
    <s v="Zuid-Holland"/>
    <x v="100"/>
    <x v="298"/>
    <x v="1"/>
    <n v="71"/>
  </r>
  <r>
    <s v="WAHV"/>
    <x v="7"/>
    <s v="Noord-Brabant"/>
    <x v="14"/>
    <x v="601"/>
    <x v="0"/>
    <n v="70"/>
  </r>
  <r>
    <s v="WAHV"/>
    <x v="7"/>
    <s v="Noord-Holland"/>
    <x v="62"/>
    <x v="498"/>
    <x v="0"/>
    <n v="70"/>
  </r>
  <r>
    <s v="WAHV"/>
    <x v="7"/>
    <s v="Utrecht"/>
    <x v="87"/>
    <x v="489"/>
    <x v="0"/>
    <n v="70"/>
  </r>
  <r>
    <s v="WAHV"/>
    <x v="7"/>
    <s v="Utrecht"/>
    <x v="29"/>
    <x v="556"/>
    <x v="0"/>
    <n v="70"/>
  </r>
  <r>
    <s v="WAHV"/>
    <x v="8"/>
    <s v="Noord-Holland"/>
    <x v="78"/>
    <x v="510"/>
    <x v="0"/>
    <n v="70"/>
  </r>
  <r>
    <s v="WAHV"/>
    <x v="9"/>
    <s v="Flevoland"/>
    <x v="10"/>
    <x v="102"/>
    <x v="1"/>
    <n v="70"/>
  </r>
  <r>
    <s v="WAHV"/>
    <x v="9"/>
    <s v="Noord-Holland"/>
    <x v="67"/>
    <x v="439"/>
    <x v="1"/>
    <n v="70"/>
  </r>
  <r>
    <s v="WAHV"/>
    <x v="9"/>
    <s v="Noord-Holland"/>
    <x v="118"/>
    <x v="600"/>
    <x v="1"/>
    <n v="70"/>
  </r>
  <r>
    <s v="WAHV"/>
    <x v="9"/>
    <s v="Zuid-Holland"/>
    <x v="5"/>
    <x v="384"/>
    <x v="1"/>
    <n v="70"/>
  </r>
  <r>
    <s v="WAHV"/>
    <x v="9"/>
    <s v="Zuid-Holland"/>
    <x v="5"/>
    <x v="436"/>
    <x v="1"/>
    <n v="70"/>
  </r>
  <r>
    <s v="WAHV"/>
    <x v="11"/>
    <s v="Noord-Brabant"/>
    <x v="111"/>
    <x v="607"/>
    <x v="0"/>
    <n v="70"/>
  </r>
  <r>
    <s v="WAHV"/>
    <x v="11"/>
    <s v="Zuid-Holland"/>
    <x v="73"/>
    <x v="587"/>
    <x v="1"/>
    <n v="70"/>
  </r>
  <r>
    <s v="WAHV"/>
    <x v="11"/>
    <s v="Zuid-Holland"/>
    <x v="43"/>
    <x v="585"/>
    <x v="0"/>
    <n v="70"/>
  </r>
  <r>
    <s v="WAHV"/>
    <x v="10"/>
    <s v="Noord-Holland"/>
    <x v="18"/>
    <x v="75"/>
    <x v="1"/>
    <n v="70"/>
  </r>
  <r>
    <s v="WAHV"/>
    <x v="10"/>
    <s v="Overijssel"/>
    <x v="54"/>
    <x v="567"/>
    <x v="0"/>
    <n v="70"/>
  </r>
  <r>
    <s v="WAHV"/>
    <x v="10"/>
    <s v="Zuid-Holland"/>
    <x v="5"/>
    <x v="560"/>
    <x v="0"/>
    <n v="70"/>
  </r>
  <r>
    <s v="WAHV"/>
    <x v="4"/>
    <s v="Noord-Brabant"/>
    <x v="111"/>
    <x v="607"/>
    <x v="0"/>
    <n v="70"/>
  </r>
  <r>
    <s v="WAHV"/>
    <x v="4"/>
    <s v="Utrecht"/>
    <x v="39"/>
    <x v="523"/>
    <x v="1"/>
    <n v="70"/>
  </r>
  <r>
    <s v="WAHV"/>
    <x v="1"/>
    <s v="Flevoland"/>
    <x v="10"/>
    <x v="102"/>
    <x v="1"/>
    <n v="70"/>
  </r>
  <r>
    <s v="WAHV"/>
    <x v="1"/>
    <s v="Utrecht"/>
    <x v="87"/>
    <x v="623"/>
    <x v="0"/>
    <n v="70"/>
  </r>
  <r>
    <s v="WAHV"/>
    <x v="1"/>
    <s v="Zuid-Holland"/>
    <x v="123"/>
    <x v="413"/>
    <x v="1"/>
    <n v="70"/>
  </r>
  <r>
    <s v="WAHV"/>
    <x v="0"/>
    <s v="Gelderland"/>
    <x v="65"/>
    <x v="420"/>
    <x v="1"/>
    <n v="70"/>
  </r>
  <r>
    <s v="WAHV"/>
    <x v="0"/>
    <s v="Noord-Holland"/>
    <x v="46"/>
    <x v="588"/>
    <x v="1"/>
    <n v="70"/>
  </r>
  <r>
    <s v="WAHV"/>
    <x v="3"/>
    <s v="Noord-Brabant"/>
    <x v="3"/>
    <x v="583"/>
    <x v="0"/>
    <n v="70"/>
  </r>
  <r>
    <s v="WAHV"/>
    <x v="3"/>
    <s v="Noord-Brabant"/>
    <x v="28"/>
    <x v="581"/>
    <x v="0"/>
    <n v="70"/>
  </r>
  <r>
    <s v="WAHV"/>
    <x v="3"/>
    <s v="Noord-Holland"/>
    <x v="139"/>
    <x v="624"/>
    <x v="1"/>
    <n v="70"/>
  </r>
  <r>
    <s v="WAHV"/>
    <x v="3"/>
    <s v="Utrecht"/>
    <x v="29"/>
    <x v="556"/>
    <x v="0"/>
    <n v="70"/>
  </r>
  <r>
    <s v="WAHV"/>
    <x v="3"/>
    <s v="Zuid-Holland"/>
    <x v="5"/>
    <x v="620"/>
    <x v="0"/>
    <n v="70"/>
  </r>
  <r>
    <s v="WAHV"/>
    <x v="5"/>
    <s v="Zuid-Holland"/>
    <x v="73"/>
    <x v="576"/>
    <x v="0"/>
    <n v="70"/>
  </r>
  <r>
    <s v="WAHV"/>
    <x v="2"/>
    <s v="Limburg"/>
    <x v="93"/>
    <x v="515"/>
    <x v="0"/>
    <n v="70"/>
  </r>
  <r>
    <s v="WAHV"/>
    <x v="2"/>
    <s v="Noord-Brabant"/>
    <x v="26"/>
    <x v="590"/>
    <x v="0"/>
    <n v="70"/>
  </r>
  <r>
    <s v="WAHV"/>
    <x v="2"/>
    <s v="Noord-Brabant"/>
    <x v="28"/>
    <x v="613"/>
    <x v="1"/>
    <n v="70"/>
  </r>
  <r>
    <s v="WAHV"/>
    <x v="2"/>
    <s v="Noord-Holland"/>
    <x v="78"/>
    <x v="510"/>
    <x v="0"/>
    <n v="70"/>
  </r>
  <r>
    <s v="WAHV"/>
    <x v="2"/>
    <s v="Utrecht"/>
    <x v="39"/>
    <x v="128"/>
    <x v="1"/>
    <n v="70"/>
  </r>
  <r>
    <s v="WAHV"/>
    <x v="2"/>
    <s v="Zuid-Holland"/>
    <x v="123"/>
    <x v="413"/>
    <x v="1"/>
    <n v="70"/>
  </r>
  <r>
    <s v="WAHV"/>
    <x v="2"/>
    <s v="Zuid-Holland"/>
    <x v="5"/>
    <x v="436"/>
    <x v="1"/>
    <n v="70"/>
  </r>
  <r>
    <s v="WAHV"/>
    <x v="6"/>
    <s v="Gelderland"/>
    <x v="65"/>
    <x v="420"/>
    <x v="1"/>
    <n v="70"/>
  </r>
  <r>
    <s v="WAHV"/>
    <x v="6"/>
    <s v="Limburg"/>
    <x v="56"/>
    <x v="574"/>
    <x v="0"/>
    <n v="70"/>
  </r>
  <r>
    <s v="WAHV"/>
    <x v="6"/>
    <s v="Overijssel"/>
    <x v="84"/>
    <x v="153"/>
    <x v="1"/>
    <n v="70"/>
  </r>
  <r>
    <s v="WAHV"/>
    <x v="7"/>
    <s v="Noord-Brabant"/>
    <x v="28"/>
    <x v="615"/>
    <x v="0"/>
    <n v="69"/>
  </r>
  <r>
    <s v="WAHV"/>
    <x v="7"/>
    <s v="Noord-Brabant"/>
    <x v="28"/>
    <x v="581"/>
    <x v="0"/>
    <n v="69"/>
  </r>
  <r>
    <s v="WAHV"/>
    <x v="7"/>
    <s v="Zuid-Holland"/>
    <x v="73"/>
    <x v="461"/>
    <x v="1"/>
    <n v="69"/>
  </r>
  <r>
    <s v="WAHV"/>
    <x v="7"/>
    <s v="Zuid-Holland"/>
    <x v="5"/>
    <x v="384"/>
    <x v="1"/>
    <n v="69"/>
  </r>
  <r>
    <s v="WAHV"/>
    <x v="9"/>
    <s v="Noord-Holland"/>
    <x v="46"/>
    <x v="588"/>
    <x v="1"/>
    <n v="69"/>
  </r>
  <r>
    <s v="WAHV"/>
    <x v="9"/>
    <s v="Noord-Holland"/>
    <x v="46"/>
    <x v="609"/>
    <x v="0"/>
    <n v="69"/>
  </r>
  <r>
    <s v="WAHV"/>
    <x v="11"/>
    <s v="Noord-Holland"/>
    <x v="78"/>
    <x v="510"/>
    <x v="1"/>
    <n v="69"/>
  </r>
  <r>
    <s v="WAHV"/>
    <x v="11"/>
    <s v="Utrecht"/>
    <x v="87"/>
    <x v="625"/>
    <x v="0"/>
    <n v="69"/>
  </r>
  <r>
    <s v="WAHV"/>
    <x v="11"/>
    <s v="Utrecht"/>
    <x v="129"/>
    <x v="594"/>
    <x v="0"/>
    <n v="69"/>
  </r>
  <r>
    <s v="WAHV"/>
    <x v="11"/>
    <s v="Zuid-Holland"/>
    <x v="100"/>
    <x v="591"/>
    <x v="1"/>
    <n v="69"/>
  </r>
  <r>
    <s v="WAHV"/>
    <x v="10"/>
    <s v="Utrecht"/>
    <x v="87"/>
    <x v="584"/>
    <x v="0"/>
    <n v="69"/>
  </r>
  <r>
    <s v="WAHV"/>
    <x v="4"/>
    <s v="Noord-Brabant"/>
    <x v="28"/>
    <x v="581"/>
    <x v="0"/>
    <n v="69"/>
  </r>
  <r>
    <s v="WAHV"/>
    <x v="4"/>
    <s v="Overijssel"/>
    <x v="54"/>
    <x v="380"/>
    <x v="1"/>
    <n v="69"/>
  </r>
  <r>
    <s v="WAHV"/>
    <x v="4"/>
    <s v="Utrecht"/>
    <x v="39"/>
    <x v="128"/>
    <x v="1"/>
    <n v="69"/>
  </r>
  <r>
    <s v="WAHV"/>
    <x v="4"/>
    <s v="Zeeland"/>
    <x v="125"/>
    <x v="407"/>
    <x v="1"/>
    <n v="69"/>
  </r>
  <r>
    <s v="WAHV"/>
    <x v="4"/>
    <s v="Zeeland"/>
    <x v="125"/>
    <x v="472"/>
    <x v="1"/>
    <n v="69"/>
  </r>
  <r>
    <s v="WAHV"/>
    <x v="4"/>
    <s v="Zuid-Holland"/>
    <x v="22"/>
    <x v="27"/>
    <x v="1"/>
    <n v="69"/>
  </r>
  <r>
    <s v="WAHV"/>
    <x v="1"/>
    <s v="Noord-Brabant"/>
    <x v="28"/>
    <x v="610"/>
    <x v="1"/>
    <n v="69"/>
  </r>
  <r>
    <s v="WAHV"/>
    <x v="1"/>
    <s v="Zuid-Holland"/>
    <x v="100"/>
    <x v="626"/>
    <x v="0"/>
    <n v="69"/>
  </r>
  <r>
    <s v="WAHV"/>
    <x v="0"/>
    <s v="Noord-Brabant"/>
    <x v="28"/>
    <x v="610"/>
    <x v="1"/>
    <n v="69"/>
  </r>
  <r>
    <s v="WAHV"/>
    <x v="0"/>
    <s v="Overijssel"/>
    <x v="80"/>
    <x v="340"/>
    <x v="1"/>
    <n v="69"/>
  </r>
  <r>
    <s v="WAHV"/>
    <x v="0"/>
    <s v="Zeeland"/>
    <x v="99"/>
    <x v="229"/>
    <x v="1"/>
    <n v="69"/>
  </r>
  <r>
    <s v="WAHV"/>
    <x v="0"/>
    <s v="Zuid-Holland"/>
    <x v="90"/>
    <x v="598"/>
    <x v="0"/>
    <n v="69"/>
  </r>
  <r>
    <s v="WAHV"/>
    <x v="3"/>
    <s v="Utrecht"/>
    <x v="87"/>
    <x v="547"/>
    <x v="1"/>
    <n v="69"/>
  </r>
  <r>
    <s v="WAHV"/>
    <x v="5"/>
    <s v="Gelderland"/>
    <x v="82"/>
    <x v="279"/>
    <x v="1"/>
    <n v="69"/>
  </r>
  <r>
    <s v="WAHV"/>
    <x v="5"/>
    <s v="Zuid-Holland"/>
    <x v="47"/>
    <x v="602"/>
    <x v="0"/>
    <n v="69"/>
  </r>
  <r>
    <s v="WAHV"/>
    <x v="2"/>
    <s v="Noord-Holland"/>
    <x v="46"/>
    <x v="588"/>
    <x v="1"/>
    <n v="69"/>
  </r>
  <r>
    <s v="WAHV"/>
    <x v="2"/>
    <s v="Zeeland"/>
    <x v="99"/>
    <x v="229"/>
    <x v="1"/>
    <n v="69"/>
  </r>
  <r>
    <s v="WAHV"/>
    <x v="2"/>
    <s v="Zuid-Holland"/>
    <x v="73"/>
    <x v="461"/>
    <x v="1"/>
    <n v="69"/>
  </r>
  <r>
    <s v="WAHV"/>
    <x v="6"/>
    <s v="Noord-Holland"/>
    <x v="8"/>
    <x v="95"/>
    <x v="1"/>
    <n v="69"/>
  </r>
  <r>
    <s v="WAHV"/>
    <x v="6"/>
    <s v="Noord-Holland"/>
    <x v="46"/>
    <x v="588"/>
    <x v="1"/>
    <n v="69"/>
  </r>
  <r>
    <s v="WAHV"/>
    <x v="7"/>
    <s v="Noord-Holland"/>
    <x v="50"/>
    <x v="513"/>
    <x v="0"/>
    <n v="68"/>
  </r>
  <r>
    <s v="WAHV"/>
    <x v="7"/>
    <s v="Overijssel"/>
    <x v="54"/>
    <x v="380"/>
    <x v="1"/>
    <n v="68"/>
  </r>
  <r>
    <s v="WAHV"/>
    <x v="7"/>
    <s v="Utrecht"/>
    <x v="39"/>
    <x v="535"/>
    <x v="0"/>
    <n v="68"/>
  </r>
  <r>
    <s v="WAHV"/>
    <x v="7"/>
    <s v="Zuid-Holland"/>
    <x v="43"/>
    <x v="612"/>
    <x v="0"/>
    <n v="68"/>
  </r>
  <r>
    <s v="WAHV"/>
    <x v="8"/>
    <s v="Zuid-Holland"/>
    <x v="47"/>
    <x v="602"/>
    <x v="0"/>
    <n v="68"/>
  </r>
  <r>
    <s v="WAHV"/>
    <x v="9"/>
    <s v="Noord-Brabant"/>
    <x v="14"/>
    <x v="99"/>
    <x v="1"/>
    <n v="68"/>
  </r>
  <r>
    <s v="WAHV"/>
    <x v="9"/>
    <s v="Utrecht"/>
    <x v="87"/>
    <x v="448"/>
    <x v="0"/>
    <n v="68"/>
  </r>
  <r>
    <s v="WAHV"/>
    <x v="9"/>
    <s v="Utrecht"/>
    <x v="39"/>
    <x v="535"/>
    <x v="1"/>
    <n v="68"/>
  </r>
  <r>
    <s v="WAHV"/>
    <x v="9"/>
    <s v="Zeeland"/>
    <x v="125"/>
    <x v="541"/>
    <x v="0"/>
    <n v="68"/>
  </r>
  <r>
    <s v="WAHV"/>
    <x v="9"/>
    <s v="Zuid-Holland"/>
    <x v="2"/>
    <x v="558"/>
    <x v="0"/>
    <n v="68"/>
  </r>
  <r>
    <s v="WAHV"/>
    <x v="9"/>
    <s v="Zuid-Holland"/>
    <x v="43"/>
    <x v="605"/>
    <x v="0"/>
    <n v="68"/>
  </r>
  <r>
    <s v="WAHV"/>
    <x v="9"/>
    <s v="Zuid-Holland"/>
    <x v="5"/>
    <x v="560"/>
    <x v="0"/>
    <n v="68"/>
  </r>
  <r>
    <s v="WAHV"/>
    <x v="9"/>
    <s v="Zuid-Holland"/>
    <x v="122"/>
    <x v="387"/>
    <x v="1"/>
    <n v="68"/>
  </r>
  <r>
    <s v="WAHV"/>
    <x v="11"/>
    <s v="Groningen"/>
    <x v="140"/>
    <x v="627"/>
    <x v="0"/>
    <n v="68"/>
  </r>
  <r>
    <s v="WAHV"/>
    <x v="11"/>
    <s v="Noord-Brabant"/>
    <x v="3"/>
    <x v="628"/>
    <x v="0"/>
    <n v="68"/>
  </r>
  <r>
    <s v="WAHV"/>
    <x v="10"/>
    <s v="Noord-Holland"/>
    <x v="8"/>
    <x v="95"/>
    <x v="1"/>
    <n v="68"/>
  </r>
  <r>
    <s v="WAHV"/>
    <x v="10"/>
    <s v="Utrecht"/>
    <x v="87"/>
    <x v="606"/>
    <x v="0"/>
    <n v="68"/>
  </r>
  <r>
    <s v="WAHV"/>
    <x v="10"/>
    <s v="Zeeland"/>
    <x v="99"/>
    <x v="229"/>
    <x v="1"/>
    <n v="68"/>
  </r>
  <r>
    <s v="WAHV"/>
    <x v="4"/>
    <s v="Limburg"/>
    <x v="51"/>
    <x v="531"/>
    <x v="0"/>
    <n v="68"/>
  </r>
  <r>
    <s v="WAHV"/>
    <x v="4"/>
    <s v="Noord-Brabant"/>
    <x v="3"/>
    <x v="629"/>
    <x v="0"/>
    <n v="68"/>
  </r>
  <r>
    <s v="WAHV"/>
    <x v="1"/>
    <s v="Noord-Brabant"/>
    <x v="28"/>
    <x v="613"/>
    <x v="1"/>
    <n v="68"/>
  </r>
  <r>
    <s v="WAHV"/>
    <x v="1"/>
    <s v="Noord-Holland"/>
    <x v="62"/>
    <x v="597"/>
    <x v="1"/>
    <n v="68"/>
  </r>
  <r>
    <s v="WAHV"/>
    <x v="1"/>
    <s v="Zeeland"/>
    <x v="125"/>
    <x v="541"/>
    <x v="0"/>
    <n v="68"/>
  </r>
  <r>
    <s v="WAHV"/>
    <x v="1"/>
    <s v="Zuid-Holland"/>
    <x v="90"/>
    <x v="566"/>
    <x v="0"/>
    <n v="68"/>
  </r>
  <r>
    <s v="WAHV"/>
    <x v="1"/>
    <s v="Zuid-Holland"/>
    <x v="17"/>
    <x v="236"/>
    <x v="0"/>
    <n v="68"/>
  </r>
  <r>
    <s v="WAHV"/>
    <x v="3"/>
    <s v="Limburg"/>
    <x v="136"/>
    <x v="511"/>
    <x v="0"/>
    <n v="68"/>
  </r>
  <r>
    <s v="WAHV"/>
    <x v="3"/>
    <s v="Limburg"/>
    <x v="24"/>
    <x v="592"/>
    <x v="0"/>
    <n v="68"/>
  </r>
  <r>
    <s v="WAHV"/>
    <x v="3"/>
    <s v="Noord-Holland"/>
    <x v="118"/>
    <x v="600"/>
    <x v="1"/>
    <n v="68"/>
  </r>
  <r>
    <s v="WAHV"/>
    <x v="3"/>
    <s v="Zuid-Holland"/>
    <x v="73"/>
    <x v="461"/>
    <x v="0"/>
    <n v="68"/>
  </r>
  <r>
    <s v="WAHV"/>
    <x v="2"/>
    <s v="Groningen"/>
    <x v="11"/>
    <x v="542"/>
    <x v="0"/>
    <n v="68"/>
  </r>
  <r>
    <s v="WAHV"/>
    <x v="2"/>
    <s v="Noord-Holland"/>
    <x v="8"/>
    <x v="526"/>
    <x v="1"/>
    <n v="68"/>
  </r>
  <r>
    <s v="WAHV"/>
    <x v="2"/>
    <s v="Zuid-Holland"/>
    <x v="95"/>
    <x v="529"/>
    <x v="0"/>
    <n v="68"/>
  </r>
  <r>
    <s v="WAHV"/>
    <x v="6"/>
    <s v="Zuid-Holland"/>
    <x v="12"/>
    <x v="555"/>
    <x v="0"/>
    <n v="68"/>
  </r>
  <r>
    <s v="WAHV"/>
    <x v="6"/>
    <s v="Zuid-Holland"/>
    <x v="122"/>
    <x v="387"/>
    <x v="1"/>
    <n v="68"/>
  </r>
  <r>
    <s v="WAHV"/>
    <x v="7"/>
    <s v="Groningen"/>
    <x v="11"/>
    <x v="589"/>
    <x v="0"/>
    <n v="67"/>
  </r>
  <r>
    <s v="WAHV"/>
    <x v="7"/>
    <s v="Noord-Brabant"/>
    <x v="94"/>
    <x v="570"/>
    <x v="0"/>
    <n v="67"/>
  </r>
  <r>
    <s v="WAHV"/>
    <x v="8"/>
    <s v="Limburg"/>
    <x v="135"/>
    <x v="518"/>
    <x v="0"/>
    <n v="67"/>
  </r>
  <r>
    <s v="WAHV"/>
    <x v="8"/>
    <s v="Zuid-Holland"/>
    <x v="73"/>
    <x v="461"/>
    <x v="0"/>
    <n v="67"/>
  </r>
  <r>
    <s v="WAHV"/>
    <x v="8"/>
    <s v="Zuid-Holland"/>
    <x v="32"/>
    <x v="571"/>
    <x v="0"/>
    <n v="67"/>
  </r>
  <r>
    <s v="WAHV"/>
    <x v="8"/>
    <s v="Zuid-Holland"/>
    <x v="5"/>
    <x v="385"/>
    <x v="1"/>
    <n v="67"/>
  </r>
  <r>
    <s v="WAHV"/>
    <x v="9"/>
    <s v="Gelderland"/>
    <x v="82"/>
    <x v="361"/>
    <x v="1"/>
    <n v="67"/>
  </r>
  <r>
    <s v="WAHV"/>
    <x v="9"/>
    <s v="Zuid-Holland"/>
    <x v="123"/>
    <x v="388"/>
    <x v="1"/>
    <n v="67"/>
  </r>
  <r>
    <s v="WAHV"/>
    <x v="11"/>
    <s v="Noord-Holland"/>
    <x v="78"/>
    <x v="630"/>
    <x v="0"/>
    <n v="67"/>
  </r>
  <r>
    <s v="WAHV"/>
    <x v="11"/>
    <s v="Zeeland"/>
    <x v="125"/>
    <x v="472"/>
    <x v="0"/>
    <n v="67"/>
  </r>
  <r>
    <s v="WAHV"/>
    <x v="10"/>
    <s v="Overijssel"/>
    <x v="54"/>
    <x v="380"/>
    <x v="1"/>
    <n v="67"/>
  </r>
  <r>
    <s v="WAHV"/>
    <x v="10"/>
    <s v="Zuid-Holland"/>
    <x v="90"/>
    <x v="566"/>
    <x v="0"/>
    <n v="67"/>
  </r>
  <r>
    <s v="WAHV"/>
    <x v="10"/>
    <s v="Zuid-Holland"/>
    <x v="5"/>
    <x v="620"/>
    <x v="0"/>
    <n v="67"/>
  </r>
  <r>
    <s v="WAHV"/>
    <x v="4"/>
    <s v="Groningen"/>
    <x v="11"/>
    <x v="631"/>
    <x v="1"/>
    <n v="67"/>
  </r>
  <r>
    <s v="WAHV"/>
    <x v="1"/>
    <s v="Groningen"/>
    <x v="11"/>
    <x v="631"/>
    <x v="1"/>
    <n v="67"/>
  </r>
  <r>
    <s v="WAHV"/>
    <x v="1"/>
    <s v="Noord-Holland"/>
    <x v="18"/>
    <x v="616"/>
    <x v="1"/>
    <n v="67"/>
  </r>
  <r>
    <s v="WAHV"/>
    <x v="1"/>
    <s v="Zuid-Holland"/>
    <x v="73"/>
    <x v="587"/>
    <x v="1"/>
    <n v="67"/>
  </r>
  <r>
    <s v="WAHV"/>
    <x v="0"/>
    <s v="Zuid-Holland"/>
    <x v="43"/>
    <x v="585"/>
    <x v="0"/>
    <n v="67"/>
  </r>
  <r>
    <s v="WAHV"/>
    <x v="0"/>
    <s v="Zuid-Holland"/>
    <x v="5"/>
    <x v="385"/>
    <x v="1"/>
    <n v="67"/>
  </r>
  <r>
    <s v="WAHV"/>
    <x v="3"/>
    <s v="Zuid-Holland"/>
    <x v="47"/>
    <x v="577"/>
    <x v="1"/>
    <n v="67"/>
  </r>
  <r>
    <s v="WAHV"/>
    <x v="3"/>
    <s v="Zuid-Holland"/>
    <x v="138"/>
    <x v="562"/>
    <x v="1"/>
    <n v="67"/>
  </r>
  <r>
    <s v="WAHV"/>
    <x v="5"/>
    <s v="Groningen"/>
    <x v="11"/>
    <x v="589"/>
    <x v="0"/>
    <n v="67"/>
  </r>
  <r>
    <s v="WAHV"/>
    <x v="5"/>
    <s v="Utrecht"/>
    <x v="39"/>
    <x v="523"/>
    <x v="0"/>
    <n v="67"/>
  </r>
  <r>
    <s v="WAHV"/>
    <x v="2"/>
    <s v="Noord-Holland"/>
    <x v="78"/>
    <x v="244"/>
    <x v="1"/>
    <n v="67"/>
  </r>
  <r>
    <s v="WAHV"/>
    <x v="2"/>
    <s v="Zuid-Holland"/>
    <x v="31"/>
    <x v="203"/>
    <x v="0"/>
    <n v="67"/>
  </r>
  <r>
    <s v="WAHV"/>
    <x v="7"/>
    <s v="Limburg"/>
    <x v="51"/>
    <x v="531"/>
    <x v="0"/>
    <n v="66"/>
  </r>
  <r>
    <s v="WAHV"/>
    <x v="7"/>
    <s v="Noord-Holland"/>
    <x v="62"/>
    <x v="493"/>
    <x v="1"/>
    <n v="66"/>
  </r>
  <r>
    <s v="WAHV"/>
    <x v="9"/>
    <s v="Gelderland"/>
    <x v="82"/>
    <x v="533"/>
    <x v="1"/>
    <n v="66"/>
  </r>
  <r>
    <s v="WAHV"/>
    <x v="9"/>
    <s v="Gelderland"/>
    <x v="65"/>
    <x v="632"/>
    <x v="1"/>
    <n v="66"/>
  </r>
  <r>
    <s v="WAHV"/>
    <x v="9"/>
    <s v="Noord-Holland"/>
    <x v="46"/>
    <x v="519"/>
    <x v="0"/>
    <n v="66"/>
  </r>
  <r>
    <s v="WAHV"/>
    <x v="9"/>
    <s v="Zuid-Holland"/>
    <x v="73"/>
    <x v="587"/>
    <x v="1"/>
    <n v="66"/>
  </r>
  <r>
    <s v="WAHV"/>
    <x v="9"/>
    <s v="Zuid-Holland"/>
    <x v="43"/>
    <x v="354"/>
    <x v="1"/>
    <n v="66"/>
  </r>
  <r>
    <s v="WAHV"/>
    <x v="11"/>
    <s v="Utrecht"/>
    <x v="39"/>
    <x v="633"/>
    <x v="1"/>
    <n v="66"/>
  </r>
  <r>
    <s v="WAHV"/>
    <x v="10"/>
    <s v="Zuid-Holland"/>
    <x v="2"/>
    <x v="558"/>
    <x v="0"/>
    <n v="66"/>
  </r>
  <r>
    <s v="WAHV"/>
    <x v="10"/>
    <s v="Zuid-Holland"/>
    <x v="90"/>
    <x v="598"/>
    <x v="0"/>
    <n v="66"/>
  </r>
  <r>
    <s v="WAHV"/>
    <x v="10"/>
    <s v="Zuid-Holland"/>
    <x v="15"/>
    <x v="617"/>
    <x v="0"/>
    <n v="66"/>
  </r>
  <r>
    <s v="WAHV"/>
    <x v="4"/>
    <s v="Noord-Holland"/>
    <x v="62"/>
    <x v="597"/>
    <x v="1"/>
    <n v="66"/>
  </r>
  <r>
    <s v="WAHV"/>
    <x v="4"/>
    <s v="Noord-Holland"/>
    <x v="78"/>
    <x v="141"/>
    <x v="1"/>
    <n v="66"/>
  </r>
  <r>
    <s v="WAHV"/>
    <x v="4"/>
    <s v="Noord-Holland"/>
    <x v="118"/>
    <x v="600"/>
    <x v="1"/>
    <n v="66"/>
  </r>
  <r>
    <s v="WAHV"/>
    <x v="0"/>
    <s v="Gelderland"/>
    <x v="65"/>
    <x v="145"/>
    <x v="1"/>
    <n v="66"/>
  </r>
  <r>
    <s v="WAHV"/>
    <x v="0"/>
    <s v="Noord-Holland"/>
    <x v="62"/>
    <x v="597"/>
    <x v="1"/>
    <n v="66"/>
  </r>
  <r>
    <s v="WAHV"/>
    <x v="0"/>
    <s v="Noord-Holland"/>
    <x v="78"/>
    <x v="244"/>
    <x v="1"/>
    <n v="66"/>
  </r>
  <r>
    <s v="WAHV"/>
    <x v="0"/>
    <s v="Overijssel"/>
    <x v="54"/>
    <x v="567"/>
    <x v="0"/>
    <n v="66"/>
  </r>
  <r>
    <s v="WAHV"/>
    <x v="0"/>
    <s v="Zuid-Holland"/>
    <x v="32"/>
    <x v="571"/>
    <x v="0"/>
    <n v="66"/>
  </r>
  <r>
    <s v="WAHV"/>
    <x v="5"/>
    <s v="Noord-Holland"/>
    <x v="18"/>
    <x v="73"/>
    <x v="1"/>
    <n v="66"/>
  </r>
  <r>
    <s v="WAHV"/>
    <x v="2"/>
    <s v="Noord-Holland"/>
    <x v="118"/>
    <x v="357"/>
    <x v="1"/>
    <n v="66"/>
  </r>
  <r>
    <s v="WAHV"/>
    <x v="2"/>
    <s v="Zuid-Holland"/>
    <x v="123"/>
    <x v="522"/>
    <x v="0"/>
    <n v="66"/>
  </r>
  <r>
    <s v="WAHV"/>
    <x v="6"/>
    <s v="Limburg"/>
    <x v="24"/>
    <x v="592"/>
    <x v="0"/>
    <n v="66"/>
  </r>
  <r>
    <s v="WAHV"/>
    <x v="6"/>
    <s v="Utrecht"/>
    <x v="39"/>
    <x v="523"/>
    <x v="0"/>
    <n v="66"/>
  </r>
  <r>
    <s v="WAHV"/>
    <x v="7"/>
    <s v="Zuid-Holland"/>
    <x v="5"/>
    <x v="385"/>
    <x v="1"/>
    <n v="65"/>
  </r>
  <r>
    <s v="WAHV"/>
    <x v="8"/>
    <s v="Noord-Holland"/>
    <x v="62"/>
    <x v="565"/>
    <x v="1"/>
    <n v="65"/>
  </r>
  <r>
    <s v="WAHV"/>
    <x v="8"/>
    <s v="Noord-Holland"/>
    <x v="46"/>
    <x v="519"/>
    <x v="0"/>
    <n v="65"/>
  </r>
  <r>
    <s v="WAHV"/>
    <x v="8"/>
    <s v="Utrecht"/>
    <x v="61"/>
    <x v="543"/>
    <x v="0"/>
    <n v="65"/>
  </r>
  <r>
    <s v="WAHV"/>
    <x v="11"/>
    <s v="Noord-Holland"/>
    <x v="8"/>
    <x v="95"/>
    <x v="1"/>
    <n v="65"/>
  </r>
  <r>
    <s v="WAHV"/>
    <x v="11"/>
    <s v="Noord-Holland"/>
    <x v="62"/>
    <x v="565"/>
    <x v="0"/>
    <n v="65"/>
  </r>
  <r>
    <s v="WAHV"/>
    <x v="11"/>
    <s v="Noord-Holland"/>
    <x v="62"/>
    <x v="565"/>
    <x v="1"/>
    <n v="65"/>
  </r>
  <r>
    <s v="WAHV"/>
    <x v="10"/>
    <s v="Flevoland"/>
    <x v="97"/>
    <x v="572"/>
    <x v="0"/>
    <n v="65"/>
  </r>
  <r>
    <s v="WAHV"/>
    <x v="10"/>
    <s v="Gelderland"/>
    <x v="82"/>
    <x v="279"/>
    <x v="1"/>
    <n v="65"/>
  </r>
  <r>
    <s v="WAHV"/>
    <x v="4"/>
    <s v="Noord-Brabant"/>
    <x v="3"/>
    <x v="628"/>
    <x v="0"/>
    <n v="65"/>
  </r>
  <r>
    <s v="WAHV"/>
    <x v="4"/>
    <s v="Noord-Brabant"/>
    <x v="14"/>
    <x v="264"/>
    <x v="1"/>
    <n v="65"/>
  </r>
  <r>
    <s v="WAHV"/>
    <x v="4"/>
    <s v="Noord-Holland"/>
    <x v="18"/>
    <x v="634"/>
    <x v="0"/>
    <n v="65"/>
  </r>
  <r>
    <s v="WAHV"/>
    <x v="4"/>
    <s v="Utrecht"/>
    <x v="87"/>
    <x v="625"/>
    <x v="0"/>
    <n v="65"/>
  </r>
  <r>
    <s v="WAHV"/>
    <x v="4"/>
    <s v="Zuid-Holland"/>
    <x v="5"/>
    <x v="284"/>
    <x v="1"/>
    <n v="65"/>
  </r>
  <r>
    <s v="WAHV"/>
    <x v="1"/>
    <s v="Zeeland"/>
    <x v="99"/>
    <x v="229"/>
    <x v="1"/>
    <n v="65"/>
  </r>
  <r>
    <s v="WAHV"/>
    <x v="1"/>
    <s v="Zeeland"/>
    <x v="99"/>
    <x v="259"/>
    <x v="1"/>
    <n v="65"/>
  </r>
  <r>
    <s v="WAHV"/>
    <x v="1"/>
    <s v="Zuid-Holland"/>
    <x v="12"/>
    <x v="353"/>
    <x v="1"/>
    <n v="65"/>
  </r>
  <r>
    <s v="WAHV"/>
    <x v="0"/>
    <s v="Noord-Brabant"/>
    <x v="3"/>
    <x v="583"/>
    <x v="1"/>
    <n v="65"/>
  </r>
  <r>
    <s v="WAHV"/>
    <x v="3"/>
    <s v="Noord-Brabant"/>
    <x v="94"/>
    <x v="464"/>
    <x v="0"/>
    <n v="65"/>
  </r>
  <r>
    <s v="WAHV"/>
    <x v="3"/>
    <s v="Noord-Holland"/>
    <x v="62"/>
    <x v="597"/>
    <x v="1"/>
    <n v="65"/>
  </r>
  <r>
    <s v="WAHV"/>
    <x v="3"/>
    <s v="Zeeland"/>
    <x v="125"/>
    <x v="541"/>
    <x v="1"/>
    <n v="65"/>
  </r>
  <r>
    <s v="WAHV"/>
    <x v="3"/>
    <s v="Zuid-Holland"/>
    <x v="2"/>
    <x v="635"/>
    <x v="1"/>
    <n v="65"/>
  </r>
  <r>
    <s v="WAHV"/>
    <x v="5"/>
    <s v="Noord-Brabant"/>
    <x v="3"/>
    <x v="583"/>
    <x v="1"/>
    <n v="65"/>
  </r>
  <r>
    <s v="WAHV"/>
    <x v="5"/>
    <s v="Zuid-Holland"/>
    <x v="49"/>
    <x v="525"/>
    <x v="0"/>
    <n v="65"/>
  </r>
  <r>
    <s v="WAHV"/>
    <x v="2"/>
    <s v="Noord-Holland"/>
    <x v="62"/>
    <x v="139"/>
    <x v="1"/>
    <n v="65"/>
  </r>
  <r>
    <s v="WAHV"/>
    <x v="2"/>
    <s v="Noord-Holland"/>
    <x v="18"/>
    <x v="73"/>
    <x v="1"/>
    <n v="65"/>
  </r>
  <r>
    <s v="WAHV"/>
    <x v="6"/>
    <s v="Noord-Holland"/>
    <x v="62"/>
    <x v="166"/>
    <x v="1"/>
    <n v="65"/>
  </r>
  <r>
    <s v="WAHV"/>
    <x v="6"/>
    <s v="Zuid-Holland"/>
    <x v="95"/>
    <x v="506"/>
    <x v="0"/>
    <n v="65"/>
  </r>
  <r>
    <s v="WAHV"/>
    <x v="8"/>
    <s v="Flevoland"/>
    <x v="10"/>
    <x v="102"/>
    <x v="1"/>
    <n v="64"/>
  </r>
  <r>
    <s v="WAHV"/>
    <x v="8"/>
    <s v="Noord-Brabant"/>
    <x v="28"/>
    <x v="610"/>
    <x v="1"/>
    <n v="64"/>
  </r>
  <r>
    <s v="WAHV"/>
    <x v="8"/>
    <s v="Noord-Holland"/>
    <x v="67"/>
    <x v="457"/>
    <x v="0"/>
    <n v="64"/>
  </r>
  <r>
    <s v="WAHV"/>
    <x v="8"/>
    <s v="Utrecht"/>
    <x v="29"/>
    <x v="556"/>
    <x v="0"/>
    <n v="64"/>
  </r>
  <r>
    <s v="WAHV"/>
    <x v="9"/>
    <s v="Zeeland"/>
    <x v="99"/>
    <x v="229"/>
    <x v="1"/>
    <n v="64"/>
  </r>
  <r>
    <s v="WAHV"/>
    <x v="9"/>
    <s v="Zuid-Holland"/>
    <x v="100"/>
    <x v="298"/>
    <x v="1"/>
    <n v="64"/>
  </r>
  <r>
    <s v="WAHV"/>
    <x v="9"/>
    <s v="Zuid-Holland"/>
    <x v="47"/>
    <x v="577"/>
    <x v="0"/>
    <n v="64"/>
  </r>
  <r>
    <s v="WAHV"/>
    <x v="11"/>
    <s v="Zuid-Holland"/>
    <x v="2"/>
    <x v="558"/>
    <x v="0"/>
    <n v="64"/>
  </r>
  <r>
    <s v="WAHV"/>
    <x v="10"/>
    <s v="Gelderland"/>
    <x v="137"/>
    <x v="512"/>
    <x v="1"/>
    <n v="64"/>
  </r>
  <r>
    <s v="WAHV"/>
    <x v="10"/>
    <s v="Noord-Brabant"/>
    <x v="3"/>
    <x v="583"/>
    <x v="1"/>
    <n v="64"/>
  </r>
  <r>
    <s v="WAHV"/>
    <x v="10"/>
    <s v="Noord-Brabant"/>
    <x v="3"/>
    <x v="628"/>
    <x v="0"/>
    <n v="64"/>
  </r>
  <r>
    <s v="WAHV"/>
    <x v="4"/>
    <s v="Limburg"/>
    <x v="24"/>
    <x v="618"/>
    <x v="1"/>
    <n v="64"/>
  </r>
  <r>
    <s v="WAHV"/>
    <x v="4"/>
    <s v="Noord-Brabant"/>
    <x v="111"/>
    <x v="636"/>
    <x v="0"/>
    <n v="64"/>
  </r>
  <r>
    <s v="WAHV"/>
    <x v="4"/>
    <s v="Utrecht"/>
    <x v="129"/>
    <x v="594"/>
    <x v="0"/>
    <n v="64"/>
  </r>
  <r>
    <s v="WAHV"/>
    <x v="4"/>
    <s v="Zuid-Holland"/>
    <x v="95"/>
    <x v="637"/>
    <x v="1"/>
    <n v="64"/>
  </r>
  <r>
    <s v="WAHV"/>
    <x v="1"/>
    <s v="Zuid-Holland"/>
    <x v="73"/>
    <x v="576"/>
    <x v="0"/>
    <n v="64"/>
  </r>
  <r>
    <s v="WAHV"/>
    <x v="0"/>
    <s v="Zuid-Holland"/>
    <x v="73"/>
    <x v="587"/>
    <x v="1"/>
    <n v="64"/>
  </r>
  <r>
    <s v="WAHV"/>
    <x v="0"/>
    <s v="Zuid-Holland"/>
    <x v="95"/>
    <x v="362"/>
    <x v="1"/>
    <n v="64"/>
  </r>
  <r>
    <s v="WAHV"/>
    <x v="3"/>
    <s v="Gelderland"/>
    <x v="65"/>
    <x v="394"/>
    <x v="1"/>
    <n v="64"/>
  </r>
  <r>
    <s v="WAHV"/>
    <x v="3"/>
    <s v="Noord-Brabant"/>
    <x v="3"/>
    <x v="583"/>
    <x v="1"/>
    <n v="64"/>
  </r>
  <r>
    <s v="WAHV"/>
    <x v="3"/>
    <s v="Noord-Brabant"/>
    <x v="28"/>
    <x v="638"/>
    <x v="1"/>
    <n v="64"/>
  </r>
  <r>
    <s v="WAHV"/>
    <x v="3"/>
    <s v="Noord-Brabant"/>
    <x v="28"/>
    <x v="307"/>
    <x v="1"/>
    <n v="64"/>
  </r>
  <r>
    <s v="WAHV"/>
    <x v="3"/>
    <s v="Utrecht"/>
    <x v="87"/>
    <x v="606"/>
    <x v="0"/>
    <n v="64"/>
  </r>
  <r>
    <s v="WAHV"/>
    <x v="3"/>
    <s v="Zuid-Holland"/>
    <x v="73"/>
    <x v="262"/>
    <x v="1"/>
    <n v="64"/>
  </r>
  <r>
    <s v="WAHV"/>
    <x v="5"/>
    <s v="Limburg"/>
    <x v="51"/>
    <x v="531"/>
    <x v="0"/>
    <n v="64"/>
  </r>
  <r>
    <s v="WAHV"/>
    <x v="5"/>
    <s v="Noord-Holland"/>
    <x v="67"/>
    <x v="564"/>
    <x v="0"/>
    <n v="64"/>
  </r>
  <r>
    <s v="WAHV"/>
    <x v="2"/>
    <s v="Noord-Brabant"/>
    <x v="3"/>
    <x v="528"/>
    <x v="0"/>
    <n v="64"/>
  </r>
  <r>
    <s v="WAHV"/>
    <x v="2"/>
    <s v="Noord-Holland"/>
    <x v="50"/>
    <x v="513"/>
    <x v="1"/>
    <n v="64"/>
  </r>
  <r>
    <s v="WAHV"/>
    <x v="2"/>
    <s v="Overijssel"/>
    <x v="54"/>
    <x v="380"/>
    <x v="1"/>
    <n v="64"/>
  </r>
  <r>
    <s v="WAHV"/>
    <x v="2"/>
    <s v="Utrecht"/>
    <x v="87"/>
    <x v="401"/>
    <x v="1"/>
    <n v="64"/>
  </r>
  <r>
    <s v="WAHV"/>
    <x v="2"/>
    <s v="Utrecht"/>
    <x v="39"/>
    <x v="523"/>
    <x v="1"/>
    <n v="64"/>
  </r>
  <r>
    <s v="WAHV"/>
    <x v="2"/>
    <s v="Zeeland"/>
    <x v="99"/>
    <x v="259"/>
    <x v="1"/>
    <n v="64"/>
  </r>
  <r>
    <s v="WAHV"/>
    <x v="6"/>
    <s v="Groningen"/>
    <x v="11"/>
    <x v="589"/>
    <x v="0"/>
    <n v="64"/>
  </r>
  <r>
    <s v="WAHV"/>
    <x v="6"/>
    <s v="Limburg"/>
    <x v="68"/>
    <x v="546"/>
    <x v="0"/>
    <n v="64"/>
  </r>
  <r>
    <s v="WAHV"/>
    <x v="6"/>
    <s v="Noord-Brabant"/>
    <x v="3"/>
    <x v="639"/>
    <x v="0"/>
    <n v="64"/>
  </r>
  <r>
    <s v="WAHV"/>
    <x v="6"/>
    <s v="Overijssel"/>
    <x v="54"/>
    <x v="567"/>
    <x v="0"/>
    <n v="64"/>
  </r>
  <r>
    <s v="WAHV"/>
    <x v="7"/>
    <s v="Noord-Holland"/>
    <x v="46"/>
    <x v="519"/>
    <x v="0"/>
    <n v="63"/>
  </r>
  <r>
    <s v="WAHV"/>
    <x v="7"/>
    <s v="Zuid-Holland"/>
    <x v="73"/>
    <x v="461"/>
    <x v="0"/>
    <n v="63"/>
  </r>
  <r>
    <s v="WAHV"/>
    <x v="7"/>
    <s v="Zuid-Holland"/>
    <x v="43"/>
    <x v="585"/>
    <x v="0"/>
    <n v="63"/>
  </r>
  <r>
    <s v="WAHV"/>
    <x v="8"/>
    <s v="Gelderland"/>
    <x v="65"/>
    <x v="544"/>
    <x v="1"/>
    <n v="63"/>
  </r>
  <r>
    <s v="WAHV"/>
    <x v="8"/>
    <s v="Zuid-Holland"/>
    <x v="43"/>
    <x v="605"/>
    <x v="0"/>
    <n v="63"/>
  </r>
  <r>
    <s v="WAHV"/>
    <x v="9"/>
    <s v="Limburg"/>
    <x v="24"/>
    <x v="592"/>
    <x v="0"/>
    <n v="63"/>
  </r>
  <r>
    <s v="WAHV"/>
    <x v="9"/>
    <s v="Utrecht"/>
    <x v="39"/>
    <x v="633"/>
    <x v="1"/>
    <n v="63"/>
  </r>
  <r>
    <s v="WAHV"/>
    <x v="11"/>
    <s v="Zuid-Holland"/>
    <x v="98"/>
    <x v="226"/>
    <x v="1"/>
    <n v="63"/>
  </r>
  <r>
    <s v="WAHV"/>
    <x v="10"/>
    <s v="Noord-Holland"/>
    <x v="78"/>
    <x v="244"/>
    <x v="1"/>
    <n v="63"/>
  </r>
  <r>
    <s v="WAHV"/>
    <x v="10"/>
    <s v="Zuid-Holland"/>
    <x v="2"/>
    <x v="335"/>
    <x v="0"/>
    <n v="63"/>
  </r>
  <r>
    <s v="WAHV"/>
    <x v="4"/>
    <s v="Gelderland"/>
    <x v="0"/>
    <x v="265"/>
    <x v="1"/>
    <n v="63"/>
  </r>
  <r>
    <s v="WAHV"/>
    <x v="4"/>
    <s v="Groningen"/>
    <x v="11"/>
    <x v="611"/>
    <x v="1"/>
    <n v="63"/>
  </r>
  <r>
    <s v="WAHV"/>
    <x v="4"/>
    <s v="Noord-Holland"/>
    <x v="139"/>
    <x v="624"/>
    <x v="0"/>
    <n v="63"/>
  </r>
  <r>
    <s v="WAHV"/>
    <x v="4"/>
    <s v="Zuid-Holland"/>
    <x v="2"/>
    <x v="402"/>
    <x v="1"/>
    <n v="63"/>
  </r>
  <r>
    <s v="WAHV"/>
    <x v="4"/>
    <s v="Zuid-Holland"/>
    <x v="5"/>
    <x v="620"/>
    <x v="0"/>
    <n v="63"/>
  </r>
  <r>
    <s v="WAHV"/>
    <x v="1"/>
    <s v="Groningen"/>
    <x v="140"/>
    <x v="627"/>
    <x v="0"/>
    <n v="63"/>
  </r>
  <r>
    <s v="WAHV"/>
    <x v="1"/>
    <s v="Noord-Brabant"/>
    <x v="94"/>
    <x v="330"/>
    <x v="1"/>
    <n v="63"/>
  </r>
  <r>
    <s v="WAHV"/>
    <x v="1"/>
    <s v="Zuid-Holland"/>
    <x v="12"/>
    <x v="555"/>
    <x v="0"/>
    <n v="63"/>
  </r>
  <r>
    <s v="WAHV"/>
    <x v="1"/>
    <s v="Zuid-Holland"/>
    <x v="15"/>
    <x v="617"/>
    <x v="0"/>
    <n v="63"/>
  </r>
  <r>
    <s v="WAHV"/>
    <x v="0"/>
    <s v="Gelderland"/>
    <x v="65"/>
    <x v="394"/>
    <x v="1"/>
    <n v="63"/>
  </r>
  <r>
    <s v="WAHV"/>
    <x v="0"/>
    <s v="Zuid-Holland"/>
    <x v="2"/>
    <x v="635"/>
    <x v="1"/>
    <n v="63"/>
  </r>
  <r>
    <s v="WAHV"/>
    <x v="0"/>
    <s v="Zuid-Holland"/>
    <x v="100"/>
    <x v="298"/>
    <x v="1"/>
    <n v="63"/>
  </r>
  <r>
    <s v="WAHV"/>
    <x v="5"/>
    <s v="Noord-Holland"/>
    <x v="8"/>
    <x v="95"/>
    <x v="1"/>
    <n v="63"/>
  </r>
  <r>
    <s v="WAHV"/>
    <x v="5"/>
    <s v="Zuid-Holland"/>
    <x v="123"/>
    <x v="388"/>
    <x v="1"/>
    <n v="63"/>
  </r>
  <r>
    <s v="WAHV"/>
    <x v="5"/>
    <s v="Zuid-Holland"/>
    <x v="47"/>
    <x v="577"/>
    <x v="1"/>
    <n v="63"/>
  </r>
  <r>
    <s v="WAHV"/>
    <x v="2"/>
    <s v="Limburg"/>
    <x v="51"/>
    <x v="531"/>
    <x v="0"/>
    <n v="63"/>
  </r>
  <r>
    <s v="WAHV"/>
    <x v="2"/>
    <s v="Noord-Holland"/>
    <x v="8"/>
    <x v="95"/>
    <x v="1"/>
    <n v="63"/>
  </r>
  <r>
    <s v="WAHV"/>
    <x v="2"/>
    <s v="Overijssel"/>
    <x v="86"/>
    <x v="573"/>
    <x v="1"/>
    <n v="63"/>
  </r>
  <r>
    <s v="WAHV"/>
    <x v="2"/>
    <s v="Utrecht"/>
    <x v="87"/>
    <x v="623"/>
    <x v="0"/>
    <n v="63"/>
  </r>
  <r>
    <s v="WAHV"/>
    <x v="2"/>
    <s v="Zuid-Holland"/>
    <x v="5"/>
    <x v="620"/>
    <x v="0"/>
    <n v="63"/>
  </r>
  <r>
    <s v="WAHV"/>
    <x v="6"/>
    <s v="Noord-Holland"/>
    <x v="78"/>
    <x v="510"/>
    <x v="1"/>
    <n v="63"/>
  </r>
  <r>
    <s v="WAHV"/>
    <x v="6"/>
    <s v="Utrecht"/>
    <x v="39"/>
    <x v="535"/>
    <x v="0"/>
    <n v="63"/>
  </r>
  <r>
    <s v="WAHV"/>
    <x v="7"/>
    <s v="Noord-Holland"/>
    <x v="62"/>
    <x v="438"/>
    <x v="0"/>
    <n v="62"/>
  </r>
  <r>
    <s v="WAHV"/>
    <x v="7"/>
    <s v="Noord-Holland"/>
    <x v="134"/>
    <x v="496"/>
    <x v="0"/>
    <n v="62"/>
  </r>
  <r>
    <s v="WAHV"/>
    <x v="7"/>
    <s v="Utrecht"/>
    <x v="39"/>
    <x v="523"/>
    <x v="0"/>
    <n v="62"/>
  </r>
  <r>
    <s v="WAHV"/>
    <x v="7"/>
    <s v="Zuid-Holland"/>
    <x v="123"/>
    <x v="388"/>
    <x v="1"/>
    <n v="62"/>
  </r>
  <r>
    <s v="WAHV"/>
    <x v="8"/>
    <s v="Utrecht"/>
    <x v="39"/>
    <x v="578"/>
    <x v="1"/>
    <n v="62"/>
  </r>
  <r>
    <s v="WAHV"/>
    <x v="11"/>
    <s v="Noord-Holland"/>
    <x v="46"/>
    <x v="538"/>
    <x v="1"/>
    <n v="62"/>
  </r>
  <r>
    <s v="WAHV"/>
    <x v="11"/>
    <s v="Utrecht"/>
    <x v="61"/>
    <x v="108"/>
    <x v="1"/>
    <n v="62"/>
  </r>
  <r>
    <s v="WAHV"/>
    <x v="10"/>
    <s v="Noord-Holland"/>
    <x v="18"/>
    <x v="616"/>
    <x v="1"/>
    <n v="62"/>
  </r>
  <r>
    <s v="WAHV"/>
    <x v="10"/>
    <s v="Zuid-Holland"/>
    <x v="100"/>
    <x v="298"/>
    <x v="1"/>
    <n v="62"/>
  </r>
  <r>
    <s v="WAHV"/>
    <x v="4"/>
    <s v="Gelderland"/>
    <x v="65"/>
    <x v="394"/>
    <x v="1"/>
    <n v="62"/>
  </r>
  <r>
    <s v="WAHV"/>
    <x v="4"/>
    <s v="Noord-Holland"/>
    <x v="62"/>
    <x v="565"/>
    <x v="1"/>
    <n v="62"/>
  </r>
  <r>
    <s v="WAHV"/>
    <x v="1"/>
    <s v="Gelderland"/>
    <x v="0"/>
    <x v="580"/>
    <x v="0"/>
    <n v="62"/>
  </r>
  <r>
    <s v="WAHV"/>
    <x v="1"/>
    <s v="Gelderland"/>
    <x v="65"/>
    <x v="394"/>
    <x v="1"/>
    <n v="62"/>
  </r>
  <r>
    <s v="WAHV"/>
    <x v="1"/>
    <s v="Gelderland"/>
    <x v="65"/>
    <x v="420"/>
    <x v="1"/>
    <n v="62"/>
  </r>
  <r>
    <s v="WAHV"/>
    <x v="1"/>
    <s v="Noord-Holland"/>
    <x v="78"/>
    <x v="510"/>
    <x v="1"/>
    <n v="62"/>
  </r>
  <r>
    <s v="WAHV"/>
    <x v="1"/>
    <s v="Noord-Holland"/>
    <x v="78"/>
    <x v="244"/>
    <x v="1"/>
    <n v="62"/>
  </r>
  <r>
    <s v="WAHV"/>
    <x v="1"/>
    <s v="Overijssel"/>
    <x v="86"/>
    <x v="573"/>
    <x v="0"/>
    <n v="62"/>
  </r>
  <r>
    <s v="WAHV"/>
    <x v="0"/>
    <s v="Gelderland"/>
    <x v="137"/>
    <x v="512"/>
    <x v="1"/>
    <n v="62"/>
  </r>
  <r>
    <s v="WAHV"/>
    <x v="0"/>
    <s v="Limburg"/>
    <x v="136"/>
    <x v="511"/>
    <x v="0"/>
    <n v="62"/>
  </r>
  <r>
    <s v="WAHV"/>
    <x v="0"/>
    <s v="Zuid-Holland"/>
    <x v="100"/>
    <x v="626"/>
    <x v="0"/>
    <n v="62"/>
  </r>
  <r>
    <s v="WAHV"/>
    <x v="0"/>
    <s v="Zuid-Holland"/>
    <x v="47"/>
    <x v="577"/>
    <x v="0"/>
    <n v="62"/>
  </r>
  <r>
    <s v="WAHV"/>
    <x v="3"/>
    <s v="Noord-Holland"/>
    <x v="67"/>
    <x v="604"/>
    <x v="0"/>
    <n v="62"/>
  </r>
  <r>
    <s v="WAHV"/>
    <x v="3"/>
    <s v="Zeeland"/>
    <x v="99"/>
    <x v="229"/>
    <x v="1"/>
    <n v="62"/>
  </r>
  <r>
    <s v="WAHV"/>
    <x v="3"/>
    <s v="Zuid-Holland"/>
    <x v="100"/>
    <x v="298"/>
    <x v="1"/>
    <n v="62"/>
  </r>
  <r>
    <s v="WAHV"/>
    <x v="5"/>
    <s v="Gelderland"/>
    <x v="65"/>
    <x v="145"/>
    <x v="1"/>
    <n v="62"/>
  </r>
  <r>
    <s v="WAHV"/>
    <x v="5"/>
    <s v="Limburg"/>
    <x v="68"/>
    <x v="546"/>
    <x v="0"/>
    <n v="62"/>
  </r>
  <r>
    <s v="WAHV"/>
    <x v="5"/>
    <s v="Noord-Holland"/>
    <x v="134"/>
    <x v="496"/>
    <x v="0"/>
    <n v="62"/>
  </r>
  <r>
    <s v="WAHV"/>
    <x v="5"/>
    <s v="Overijssel"/>
    <x v="80"/>
    <x v="549"/>
    <x v="1"/>
    <n v="62"/>
  </r>
  <r>
    <s v="WAHV"/>
    <x v="2"/>
    <s v="Gelderland"/>
    <x v="137"/>
    <x v="512"/>
    <x v="1"/>
    <n v="62"/>
  </r>
  <r>
    <s v="WAHV"/>
    <x v="6"/>
    <s v="Gelderland"/>
    <x v="82"/>
    <x v="279"/>
    <x v="1"/>
    <n v="62"/>
  </r>
  <r>
    <s v="WAHV"/>
    <x v="6"/>
    <s v="Noord-Holland"/>
    <x v="18"/>
    <x v="73"/>
    <x v="1"/>
    <n v="62"/>
  </r>
  <r>
    <s v="WAHV"/>
    <x v="7"/>
    <s v="Gelderland"/>
    <x v="0"/>
    <x v="580"/>
    <x v="0"/>
    <n v="61"/>
  </r>
  <r>
    <s v="WAHV"/>
    <x v="7"/>
    <s v="Zuid-Holland"/>
    <x v="123"/>
    <x v="522"/>
    <x v="0"/>
    <n v="61"/>
  </r>
  <r>
    <s v="WAHV"/>
    <x v="9"/>
    <s v="Groningen"/>
    <x v="11"/>
    <x v="589"/>
    <x v="0"/>
    <n v="61"/>
  </r>
  <r>
    <s v="WAHV"/>
    <x v="9"/>
    <s v="Noord-Holland"/>
    <x v="8"/>
    <x v="129"/>
    <x v="1"/>
    <n v="61"/>
  </r>
  <r>
    <s v="WAHV"/>
    <x v="9"/>
    <s v="Noord-Holland"/>
    <x v="46"/>
    <x v="609"/>
    <x v="1"/>
    <n v="61"/>
  </r>
  <r>
    <s v="WAHV"/>
    <x v="9"/>
    <s v="Zuid-Holland"/>
    <x v="109"/>
    <x v="536"/>
    <x v="0"/>
    <n v="61"/>
  </r>
  <r>
    <s v="WAHV"/>
    <x v="11"/>
    <s v="Noord-Brabant"/>
    <x v="3"/>
    <x v="640"/>
    <x v="0"/>
    <n v="61"/>
  </r>
  <r>
    <s v="WAHV"/>
    <x v="11"/>
    <s v="Noord-Brabant"/>
    <x v="28"/>
    <x v="610"/>
    <x v="1"/>
    <n v="61"/>
  </r>
  <r>
    <s v="WAHV"/>
    <x v="11"/>
    <s v="Zuid-Holland"/>
    <x v="16"/>
    <x v="206"/>
    <x v="1"/>
    <n v="61"/>
  </r>
  <r>
    <s v="WAHV"/>
    <x v="11"/>
    <s v="Zuid-Holland"/>
    <x v="100"/>
    <x v="298"/>
    <x v="1"/>
    <n v="61"/>
  </r>
  <r>
    <s v="WAHV"/>
    <x v="11"/>
    <s v="Zuid-Holland"/>
    <x v="138"/>
    <x v="562"/>
    <x v="1"/>
    <n v="61"/>
  </r>
  <r>
    <s v="WAHV"/>
    <x v="4"/>
    <s v="Flevoland"/>
    <x v="10"/>
    <x v="300"/>
    <x v="1"/>
    <n v="61"/>
  </r>
  <r>
    <s v="WAHV"/>
    <x v="4"/>
    <s v="Gelderland"/>
    <x v="65"/>
    <x v="437"/>
    <x v="0"/>
    <n v="61"/>
  </r>
  <r>
    <s v="WAHV"/>
    <x v="4"/>
    <s v="Utrecht"/>
    <x v="87"/>
    <x v="623"/>
    <x v="0"/>
    <n v="61"/>
  </r>
  <r>
    <s v="WAHV"/>
    <x v="4"/>
    <s v="Zuid-Holland"/>
    <x v="2"/>
    <x v="635"/>
    <x v="1"/>
    <n v="61"/>
  </r>
  <r>
    <s v="WAHV"/>
    <x v="4"/>
    <s v="Zuid-Holland"/>
    <x v="100"/>
    <x v="298"/>
    <x v="1"/>
    <n v="61"/>
  </r>
  <r>
    <s v="WAHV"/>
    <x v="1"/>
    <s v="Flevoland"/>
    <x v="97"/>
    <x v="475"/>
    <x v="1"/>
    <n v="61"/>
  </r>
  <r>
    <s v="WAHV"/>
    <x v="1"/>
    <s v="Gelderland"/>
    <x v="65"/>
    <x v="437"/>
    <x v="0"/>
    <n v="61"/>
  </r>
  <r>
    <s v="WAHV"/>
    <x v="1"/>
    <s v="Noord-Brabant"/>
    <x v="3"/>
    <x v="640"/>
    <x v="0"/>
    <n v="61"/>
  </r>
  <r>
    <s v="WAHV"/>
    <x v="1"/>
    <s v="Noord-Holland"/>
    <x v="50"/>
    <x v="513"/>
    <x v="1"/>
    <n v="61"/>
  </r>
  <r>
    <s v="WAHV"/>
    <x v="1"/>
    <s v="Utrecht"/>
    <x v="129"/>
    <x v="594"/>
    <x v="0"/>
    <n v="61"/>
  </r>
  <r>
    <s v="WAHV"/>
    <x v="0"/>
    <s v="Limburg"/>
    <x v="42"/>
    <x v="641"/>
    <x v="1"/>
    <n v="61"/>
  </r>
  <r>
    <s v="WAHV"/>
    <x v="0"/>
    <s v="Noord-Brabant"/>
    <x v="94"/>
    <x v="330"/>
    <x v="1"/>
    <n v="61"/>
  </r>
  <r>
    <s v="WAHV"/>
    <x v="3"/>
    <s v="Utrecht"/>
    <x v="40"/>
    <x v="421"/>
    <x v="0"/>
    <n v="61"/>
  </r>
  <r>
    <s v="WAHV"/>
    <x v="3"/>
    <s v="Zeeland"/>
    <x v="99"/>
    <x v="259"/>
    <x v="1"/>
    <n v="61"/>
  </r>
  <r>
    <s v="WAHV"/>
    <x v="3"/>
    <s v="Zuid-Holland"/>
    <x v="49"/>
    <x v="553"/>
    <x v="0"/>
    <n v="61"/>
  </r>
  <r>
    <s v="WAHV"/>
    <x v="5"/>
    <s v="Noord-Holland"/>
    <x v="134"/>
    <x v="496"/>
    <x v="1"/>
    <n v="61"/>
  </r>
  <r>
    <s v="WAHV"/>
    <x v="2"/>
    <s v="Noord-Holland"/>
    <x v="62"/>
    <x v="306"/>
    <x v="1"/>
    <n v="61"/>
  </r>
  <r>
    <s v="WAHV"/>
    <x v="2"/>
    <s v="Zuid-Holland"/>
    <x v="2"/>
    <x v="635"/>
    <x v="1"/>
    <n v="61"/>
  </r>
  <r>
    <s v="WAHV"/>
    <x v="2"/>
    <s v="Zuid-Holland"/>
    <x v="138"/>
    <x v="562"/>
    <x v="1"/>
    <n v="61"/>
  </r>
  <r>
    <s v="WAHV"/>
    <x v="6"/>
    <s v="Noord-Holland"/>
    <x v="46"/>
    <x v="519"/>
    <x v="0"/>
    <n v="61"/>
  </r>
  <r>
    <s v="WAHV"/>
    <x v="6"/>
    <s v="Zeeland"/>
    <x v="125"/>
    <x v="541"/>
    <x v="0"/>
    <n v="61"/>
  </r>
  <r>
    <s v="WAHV"/>
    <x v="6"/>
    <s v="Zuid-Holland"/>
    <x v="90"/>
    <x v="642"/>
    <x v="0"/>
    <n v="61"/>
  </r>
  <r>
    <s v="WAHV"/>
    <x v="6"/>
    <s v="Zuid-Holland"/>
    <x v="43"/>
    <x v="568"/>
    <x v="0"/>
    <n v="61"/>
  </r>
  <r>
    <s v="WAHV"/>
    <x v="7"/>
    <s v="Gelderland"/>
    <x v="65"/>
    <x v="491"/>
    <x v="1"/>
    <n v="60"/>
  </r>
  <r>
    <s v="WAHV"/>
    <x v="7"/>
    <s v="Noord-Holland"/>
    <x v="67"/>
    <x v="564"/>
    <x v="0"/>
    <n v="60"/>
  </r>
  <r>
    <s v="WAHV"/>
    <x v="7"/>
    <s v="Utrecht"/>
    <x v="87"/>
    <x v="623"/>
    <x v="0"/>
    <n v="60"/>
  </r>
  <r>
    <s v="WAHV"/>
    <x v="7"/>
    <s v="Zeeland"/>
    <x v="125"/>
    <x v="541"/>
    <x v="0"/>
    <n v="60"/>
  </r>
  <r>
    <s v="WAHV"/>
    <x v="7"/>
    <s v="Zuid-Holland"/>
    <x v="90"/>
    <x v="545"/>
    <x v="0"/>
    <n v="60"/>
  </r>
  <r>
    <s v="WAHV"/>
    <x v="8"/>
    <s v="Groningen"/>
    <x v="60"/>
    <x v="619"/>
    <x v="0"/>
    <n v="60"/>
  </r>
  <r>
    <s v="WAHV"/>
    <x v="8"/>
    <s v="Noord-Brabant"/>
    <x v="14"/>
    <x v="601"/>
    <x v="0"/>
    <n v="60"/>
  </r>
  <r>
    <s v="WAHV"/>
    <x v="8"/>
    <s v="Zuid-Holland"/>
    <x v="43"/>
    <x v="585"/>
    <x v="0"/>
    <n v="60"/>
  </r>
  <r>
    <s v="WAHV"/>
    <x v="9"/>
    <s v="Gelderland"/>
    <x v="65"/>
    <x v="336"/>
    <x v="1"/>
    <n v="60"/>
  </r>
  <r>
    <s v="WAHV"/>
    <x v="11"/>
    <s v="Noord-Brabant"/>
    <x v="3"/>
    <x v="583"/>
    <x v="1"/>
    <n v="60"/>
  </r>
  <r>
    <s v="WAHV"/>
    <x v="11"/>
    <s v="Utrecht"/>
    <x v="39"/>
    <x v="578"/>
    <x v="1"/>
    <n v="60"/>
  </r>
  <r>
    <s v="WAHV"/>
    <x v="11"/>
    <s v="Zuid-Holland"/>
    <x v="73"/>
    <x v="262"/>
    <x v="1"/>
    <n v="60"/>
  </r>
  <r>
    <s v="WAHV"/>
    <x v="11"/>
    <s v="Zuid-Holland"/>
    <x v="5"/>
    <x v="492"/>
    <x v="1"/>
    <n v="60"/>
  </r>
  <r>
    <s v="WAHV"/>
    <x v="11"/>
    <s v="Zuid-Holland"/>
    <x v="122"/>
    <x v="387"/>
    <x v="1"/>
    <n v="60"/>
  </r>
  <r>
    <s v="WAHV"/>
    <x v="10"/>
    <s v="Flevoland"/>
    <x v="10"/>
    <x v="500"/>
    <x v="0"/>
    <n v="60"/>
  </r>
  <r>
    <s v="WAHV"/>
    <x v="10"/>
    <s v="Utrecht"/>
    <x v="39"/>
    <x v="128"/>
    <x v="1"/>
    <n v="60"/>
  </r>
  <r>
    <s v="WAHV"/>
    <x v="10"/>
    <s v="Utrecht"/>
    <x v="39"/>
    <x v="523"/>
    <x v="1"/>
    <n v="60"/>
  </r>
  <r>
    <s v="WAHV"/>
    <x v="10"/>
    <s v="Zuid-Holland"/>
    <x v="47"/>
    <x v="577"/>
    <x v="1"/>
    <n v="60"/>
  </r>
  <r>
    <s v="WAHV"/>
    <x v="4"/>
    <s v="Zuid-Holland"/>
    <x v="43"/>
    <x v="612"/>
    <x v="0"/>
    <n v="60"/>
  </r>
  <r>
    <s v="WAHV"/>
    <x v="4"/>
    <s v="Zuid-Holland"/>
    <x v="100"/>
    <x v="626"/>
    <x v="0"/>
    <n v="60"/>
  </r>
  <r>
    <s v="WAHV"/>
    <x v="1"/>
    <s v="Gelderland"/>
    <x v="82"/>
    <x v="361"/>
    <x v="1"/>
    <n v="60"/>
  </r>
  <r>
    <s v="WAHV"/>
    <x v="1"/>
    <s v="Limburg"/>
    <x v="24"/>
    <x v="643"/>
    <x v="0"/>
    <n v="60"/>
  </r>
  <r>
    <s v="WAHV"/>
    <x v="1"/>
    <s v="Noord-Brabant"/>
    <x v="14"/>
    <x v="601"/>
    <x v="0"/>
    <n v="60"/>
  </r>
  <r>
    <s v="WAHV"/>
    <x v="1"/>
    <s v="Noord-Holland"/>
    <x v="59"/>
    <x v="575"/>
    <x v="0"/>
    <n v="60"/>
  </r>
  <r>
    <s v="WAHV"/>
    <x v="0"/>
    <s v="Flevoland"/>
    <x v="10"/>
    <x v="102"/>
    <x v="1"/>
    <n v="60"/>
  </r>
  <r>
    <s v="WAHV"/>
    <x v="0"/>
    <s v="Noord-Brabant"/>
    <x v="28"/>
    <x v="644"/>
    <x v="0"/>
    <n v="60"/>
  </r>
  <r>
    <s v="WAHV"/>
    <x v="0"/>
    <s v="Utrecht"/>
    <x v="87"/>
    <x v="623"/>
    <x v="0"/>
    <n v="60"/>
  </r>
  <r>
    <s v="WAHV"/>
    <x v="0"/>
    <s v="Zeeland"/>
    <x v="125"/>
    <x v="541"/>
    <x v="1"/>
    <n v="60"/>
  </r>
  <r>
    <s v="WAHV"/>
    <x v="3"/>
    <s v="Noord-Brabant"/>
    <x v="3"/>
    <x v="534"/>
    <x v="1"/>
    <n v="60"/>
  </r>
  <r>
    <s v="WAHV"/>
    <x v="3"/>
    <s v="Zuid-Holland"/>
    <x v="43"/>
    <x v="612"/>
    <x v="0"/>
    <n v="60"/>
  </r>
  <r>
    <s v="WAHV"/>
    <x v="3"/>
    <s v="Zuid-Holland"/>
    <x v="5"/>
    <x v="425"/>
    <x v="1"/>
    <n v="60"/>
  </r>
  <r>
    <s v="WAHV"/>
    <x v="3"/>
    <s v="Zuid-Holland"/>
    <x v="47"/>
    <x v="602"/>
    <x v="0"/>
    <n v="60"/>
  </r>
  <r>
    <s v="WAHV"/>
    <x v="5"/>
    <s v="Noord-Brabant"/>
    <x v="94"/>
    <x v="345"/>
    <x v="0"/>
    <n v="60"/>
  </r>
  <r>
    <s v="WAHV"/>
    <x v="5"/>
    <s v="Noord-Holland"/>
    <x v="62"/>
    <x v="306"/>
    <x v="1"/>
    <n v="60"/>
  </r>
  <r>
    <s v="WAHV"/>
    <x v="5"/>
    <s v="Overijssel"/>
    <x v="84"/>
    <x v="334"/>
    <x v="1"/>
    <n v="60"/>
  </r>
  <r>
    <s v="WAHV"/>
    <x v="2"/>
    <s v="Gelderland"/>
    <x v="0"/>
    <x v="265"/>
    <x v="1"/>
    <n v="60"/>
  </r>
  <r>
    <s v="WAHV"/>
    <x v="2"/>
    <s v="Groningen"/>
    <x v="11"/>
    <x v="589"/>
    <x v="0"/>
    <n v="60"/>
  </r>
  <r>
    <s v="WAHV"/>
    <x v="2"/>
    <s v="Zuid-Holland"/>
    <x v="12"/>
    <x v="555"/>
    <x v="0"/>
    <n v="60"/>
  </r>
  <r>
    <s v="WAHV"/>
    <x v="6"/>
    <s v="Noord-Holland"/>
    <x v="18"/>
    <x v="52"/>
    <x v="1"/>
    <n v="60"/>
  </r>
  <r>
    <s v="WAHV"/>
    <x v="6"/>
    <s v="Zuid-Holland"/>
    <x v="5"/>
    <x v="620"/>
    <x v="0"/>
    <n v="60"/>
  </r>
  <r>
    <s v="WAHV"/>
    <x v="7"/>
    <s v="Noord-Brabant"/>
    <x v="3"/>
    <x v="569"/>
    <x v="1"/>
    <n v="59"/>
  </r>
  <r>
    <s v="WAHV"/>
    <x v="7"/>
    <s v="Zuid-Holland"/>
    <x v="73"/>
    <x v="576"/>
    <x v="0"/>
    <n v="59"/>
  </r>
  <r>
    <s v="WAHV"/>
    <x v="8"/>
    <s v="Limburg"/>
    <x v="51"/>
    <x v="531"/>
    <x v="0"/>
    <n v="59"/>
  </r>
  <r>
    <s v="WAHV"/>
    <x v="8"/>
    <s v="Noord-Brabant"/>
    <x v="3"/>
    <x v="569"/>
    <x v="1"/>
    <n v="59"/>
  </r>
  <r>
    <s v="WAHV"/>
    <x v="8"/>
    <s v="Noord-Holland"/>
    <x v="134"/>
    <x v="496"/>
    <x v="1"/>
    <n v="59"/>
  </r>
  <r>
    <s v="WAHV"/>
    <x v="8"/>
    <s v="Zuid-Holland"/>
    <x v="47"/>
    <x v="577"/>
    <x v="0"/>
    <n v="59"/>
  </r>
  <r>
    <s v="WAHV"/>
    <x v="9"/>
    <s v="Gelderland"/>
    <x v="65"/>
    <x v="394"/>
    <x v="1"/>
    <n v="59"/>
  </r>
  <r>
    <s v="WAHV"/>
    <x v="9"/>
    <s v="Noord-Brabant"/>
    <x v="3"/>
    <x v="583"/>
    <x v="1"/>
    <n v="59"/>
  </r>
  <r>
    <s v="WAHV"/>
    <x v="9"/>
    <s v="Noord-Holland"/>
    <x v="62"/>
    <x v="597"/>
    <x v="1"/>
    <n v="59"/>
  </r>
  <r>
    <s v="WAHV"/>
    <x v="9"/>
    <s v="Noord-Holland"/>
    <x v="134"/>
    <x v="496"/>
    <x v="0"/>
    <n v="59"/>
  </r>
  <r>
    <s v="WAHV"/>
    <x v="9"/>
    <s v="Overijssel"/>
    <x v="54"/>
    <x v="380"/>
    <x v="1"/>
    <n v="59"/>
  </r>
  <r>
    <s v="WAHV"/>
    <x v="9"/>
    <s v="Utrecht"/>
    <x v="87"/>
    <x v="584"/>
    <x v="0"/>
    <n v="59"/>
  </r>
  <r>
    <s v="WAHV"/>
    <x v="9"/>
    <s v="Zuid-Holland"/>
    <x v="95"/>
    <x v="362"/>
    <x v="1"/>
    <n v="59"/>
  </r>
  <r>
    <s v="WAHV"/>
    <x v="11"/>
    <s v="Noord-Brabant"/>
    <x v="94"/>
    <x v="645"/>
    <x v="0"/>
    <n v="59"/>
  </r>
  <r>
    <s v="WAHV"/>
    <x v="11"/>
    <s v="Noord-Brabant"/>
    <x v="28"/>
    <x v="646"/>
    <x v="0"/>
    <n v="59"/>
  </r>
  <r>
    <s v="WAHV"/>
    <x v="11"/>
    <s v="Noord-Holland"/>
    <x v="134"/>
    <x v="496"/>
    <x v="1"/>
    <n v="59"/>
  </r>
  <r>
    <s v="WAHV"/>
    <x v="11"/>
    <s v="Zuid-Holland"/>
    <x v="43"/>
    <x v="288"/>
    <x v="1"/>
    <n v="59"/>
  </r>
  <r>
    <s v="WAHV"/>
    <x v="10"/>
    <s v="Zuid-Holland"/>
    <x v="2"/>
    <x v="635"/>
    <x v="1"/>
    <n v="59"/>
  </r>
  <r>
    <s v="WAHV"/>
    <x v="10"/>
    <s v="Zuid-Holland"/>
    <x v="100"/>
    <x v="591"/>
    <x v="1"/>
    <n v="59"/>
  </r>
  <r>
    <s v="WAHV"/>
    <x v="10"/>
    <s v="Zuid-Holland"/>
    <x v="100"/>
    <x v="234"/>
    <x v="1"/>
    <n v="59"/>
  </r>
  <r>
    <s v="WAHV"/>
    <x v="4"/>
    <s v="Groningen"/>
    <x v="140"/>
    <x v="627"/>
    <x v="0"/>
    <n v="59"/>
  </r>
  <r>
    <s v="WAHV"/>
    <x v="4"/>
    <s v="Noord-Holland"/>
    <x v="134"/>
    <x v="496"/>
    <x v="0"/>
    <n v="59"/>
  </r>
  <r>
    <s v="WAHV"/>
    <x v="4"/>
    <s v="Utrecht"/>
    <x v="87"/>
    <x v="401"/>
    <x v="1"/>
    <n v="59"/>
  </r>
  <r>
    <s v="WAHV"/>
    <x v="1"/>
    <s v="Flevoland"/>
    <x v="10"/>
    <x v="500"/>
    <x v="0"/>
    <n v="59"/>
  </r>
  <r>
    <s v="WAHV"/>
    <x v="1"/>
    <s v="Gelderland"/>
    <x v="65"/>
    <x v="544"/>
    <x v="1"/>
    <n v="59"/>
  </r>
  <r>
    <s v="WAHV"/>
    <x v="1"/>
    <s v="Overijssel"/>
    <x v="80"/>
    <x v="549"/>
    <x v="1"/>
    <n v="59"/>
  </r>
  <r>
    <s v="WAHV"/>
    <x v="1"/>
    <s v="Zuid-Holland"/>
    <x v="43"/>
    <x v="647"/>
    <x v="0"/>
    <n v="59"/>
  </r>
  <r>
    <s v="WAHV"/>
    <x v="1"/>
    <s v="Zuid-Holland"/>
    <x v="12"/>
    <x v="555"/>
    <x v="1"/>
    <n v="59"/>
  </r>
  <r>
    <s v="WAHV"/>
    <x v="1"/>
    <s v="Zuid-Holland"/>
    <x v="5"/>
    <x v="215"/>
    <x v="1"/>
    <n v="59"/>
  </r>
  <r>
    <s v="WAHV"/>
    <x v="0"/>
    <s v="Flevoland"/>
    <x v="97"/>
    <x v="475"/>
    <x v="1"/>
    <n v="59"/>
  </r>
  <r>
    <s v="WAHV"/>
    <x v="0"/>
    <s v="Gelderland"/>
    <x v="65"/>
    <x v="446"/>
    <x v="1"/>
    <n v="59"/>
  </r>
  <r>
    <s v="WAHV"/>
    <x v="0"/>
    <s v="Noord-Holland"/>
    <x v="67"/>
    <x v="439"/>
    <x v="1"/>
    <n v="59"/>
  </r>
  <r>
    <s v="WAHV"/>
    <x v="0"/>
    <s v="Zuid-Holland"/>
    <x v="73"/>
    <x v="648"/>
    <x v="0"/>
    <n v="59"/>
  </r>
  <r>
    <s v="WAHV"/>
    <x v="0"/>
    <s v="Zuid-Holland"/>
    <x v="5"/>
    <x v="620"/>
    <x v="0"/>
    <n v="59"/>
  </r>
  <r>
    <s v="WAHV"/>
    <x v="3"/>
    <s v="Gelderland"/>
    <x v="0"/>
    <x v="265"/>
    <x v="1"/>
    <n v="59"/>
  </r>
  <r>
    <s v="WAHV"/>
    <x v="3"/>
    <s v="Limburg"/>
    <x v="56"/>
    <x v="574"/>
    <x v="0"/>
    <n v="59"/>
  </r>
  <r>
    <s v="WAHV"/>
    <x v="3"/>
    <s v="Noord-Holland"/>
    <x v="59"/>
    <x v="575"/>
    <x v="0"/>
    <n v="59"/>
  </r>
  <r>
    <s v="WAHV"/>
    <x v="5"/>
    <s v="Gelderland"/>
    <x v="23"/>
    <x v="540"/>
    <x v="0"/>
    <n v="59"/>
  </r>
  <r>
    <s v="WAHV"/>
    <x v="5"/>
    <s v="Groningen"/>
    <x v="11"/>
    <x v="542"/>
    <x v="0"/>
    <n v="59"/>
  </r>
  <r>
    <s v="WAHV"/>
    <x v="5"/>
    <s v="Utrecht"/>
    <x v="87"/>
    <x v="508"/>
    <x v="0"/>
    <n v="59"/>
  </r>
  <r>
    <s v="WAHV"/>
    <x v="5"/>
    <s v="Zuid-Holland"/>
    <x v="32"/>
    <x v="571"/>
    <x v="0"/>
    <n v="59"/>
  </r>
  <r>
    <s v="WAHV"/>
    <x v="5"/>
    <s v="Zuid-Holland"/>
    <x v="138"/>
    <x v="562"/>
    <x v="1"/>
    <n v="59"/>
  </r>
  <r>
    <s v="WAHV"/>
    <x v="2"/>
    <s v="Noord-Brabant"/>
    <x v="94"/>
    <x v="509"/>
    <x v="0"/>
    <n v="59"/>
  </r>
  <r>
    <s v="WAHV"/>
    <x v="2"/>
    <s v="Utrecht"/>
    <x v="87"/>
    <x v="434"/>
    <x v="1"/>
    <n v="59"/>
  </r>
  <r>
    <s v="WAHV"/>
    <x v="6"/>
    <s v="Noord-Holland"/>
    <x v="62"/>
    <x v="139"/>
    <x v="1"/>
    <n v="59"/>
  </r>
  <r>
    <s v="WAHV"/>
    <x v="6"/>
    <s v="Zuid-Holland"/>
    <x v="5"/>
    <x v="215"/>
    <x v="1"/>
    <n v="59"/>
  </r>
  <r>
    <s v="WAHV"/>
    <x v="7"/>
    <s v="Noord-Brabant"/>
    <x v="26"/>
    <x v="590"/>
    <x v="0"/>
    <n v="58"/>
  </r>
  <r>
    <s v="WAHV"/>
    <x v="7"/>
    <s v="Noord-Holland"/>
    <x v="67"/>
    <x v="604"/>
    <x v="0"/>
    <n v="58"/>
  </r>
  <r>
    <s v="WAHV"/>
    <x v="7"/>
    <s v="Noord-Holland"/>
    <x v="46"/>
    <x v="538"/>
    <x v="1"/>
    <n v="58"/>
  </r>
  <r>
    <s v="WAHV"/>
    <x v="7"/>
    <s v="Zuid-Holland"/>
    <x v="73"/>
    <x v="132"/>
    <x v="1"/>
    <n v="58"/>
  </r>
  <r>
    <s v="WAHV"/>
    <x v="7"/>
    <s v="Zuid-Holland"/>
    <x v="73"/>
    <x v="262"/>
    <x v="1"/>
    <n v="58"/>
  </r>
  <r>
    <s v="WAHV"/>
    <x v="7"/>
    <s v="Zuid-Holland"/>
    <x v="73"/>
    <x v="587"/>
    <x v="1"/>
    <n v="58"/>
  </r>
  <r>
    <s v="WAHV"/>
    <x v="8"/>
    <s v="Gelderland"/>
    <x v="65"/>
    <x v="420"/>
    <x v="1"/>
    <n v="58"/>
  </r>
  <r>
    <s v="WAHV"/>
    <x v="9"/>
    <s v="Gelderland"/>
    <x v="0"/>
    <x v="265"/>
    <x v="1"/>
    <n v="58"/>
  </r>
  <r>
    <s v="WAHV"/>
    <x v="9"/>
    <s v="Groningen"/>
    <x v="60"/>
    <x v="619"/>
    <x v="0"/>
    <n v="58"/>
  </r>
  <r>
    <s v="WAHV"/>
    <x v="9"/>
    <s v="Limburg"/>
    <x v="51"/>
    <x v="531"/>
    <x v="0"/>
    <n v="58"/>
  </r>
  <r>
    <s v="WAHV"/>
    <x v="9"/>
    <s v="Noord-Brabant"/>
    <x v="28"/>
    <x v="646"/>
    <x v="0"/>
    <n v="58"/>
  </r>
  <r>
    <s v="WAHV"/>
    <x v="9"/>
    <s v="Noord-Holland"/>
    <x v="118"/>
    <x v="600"/>
    <x v="0"/>
    <n v="58"/>
  </r>
  <r>
    <s v="WAHV"/>
    <x v="9"/>
    <s v="Overijssel"/>
    <x v="86"/>
    <x v="360"/>
    <x v="1"/>
    <n v="58"/>
  </r>
  <r>
    <s v="WAHV"/>
    <x v="9"/>
    <s v="Utrecht"/>
    <x v="87"/>
    <x v="625"/>
    <x v="0"/>
    <n v="58"/>
  </r>
  <r>
    <s v="WAHV"/>
    <x v="9"/>
    <s v="Zuid-Holland"/>
    <x v="5"/>
    <x v="284"/>
    <x v="1"/>
    <n v="58"/>
  </r>
  <r>
    <s v="WAHV"/>
    <x v="11"/>
    <s v="Groningen"/>
    <x v="60"/>
    <x v="619"/>
    <x v="0"/>
    <n v="58"/>
  </r>
  <r>
    <s v="WAHV"/>
    <x v="11"/>
    <s v="Limburg"/>
    <x v="75"/>
    <x v="649"/>
    <x v="0"/>
    <n v="58"/>
  </r>
  <r>
    <s v="WAHV"/>
    <x v="11"/>
    <s v="Noord-Holland"/>
    <x v="8"/>
    <x v="129"/>
    <x v="1"/>
    <n v="58"/>
  </r>
  <r>
    <s v="WAHV"/>
    <x v="10"/>
    <s v="Flevoland"/>
    <x v="97"/>
    <x v="475"/>
    <x v="1"/>
    <n v="58"/>
  </r>
  <r>
    <s v="WAHV"/>
    <x v="10"/>
    <s v="Noord-Brabant"/>
    <x v="141"/>
    <x v="650"/>
    <x v="1"/>
    <n v="58"/>
  </r>
  <r>
    <s v="WAHV"/>
    <x v="10"/>
    <s v="Zuid-Holland"/>
    <x v="73"/>
    <x v="262"/>
    <x v="1"/>
    <n v="58"/>
  </r>
  <r>
    <s v="WAHV"/>
    <x v="4"/>
    <s v="Gelderland"/>
    <x v="23"/>
    <x v="185"/>
    <x v="1"/>
    <n v="58"/>
  </r>
  <r>
    <s v="WAHV"/>
    <x v="4"/>
    <s v="Gelderland"/>
    <x v="65"/>
    <x v="544"/>
    <x v="1"/>
    <n v="58"/>
  </r>
  <r>
    <s v="WAHV"/>
    <x v="4"/>
    <s v="Zuid-Holland"/>
    <x v="43"/>
    <x v="647"/>
    <x v="0"/>
    <n v="58"/>
  </r>
  <r>
    <s v="WAHV"/>
    <x v="1"/>
    <s v="Flevoland"/>
    <x v="97"/>
    <x v="572"/>
    <x v="0"/>
    <n v="58"/>
  </r>
  <r>
    <s v="WAHV"/>
    <x v="1"/>
    <s v="Noord-Holland"/>
    <x v="8"/>
    <x v="95"/>
    <x v="1"/>
    <n v="58"/>
  </r>
  <r>
    <s v="WAHV"/>
    <x v="1"/>
    <s v="Noord-Holland"/>
    <x v="78"/>
    <x v="141"/>
    <x v="1"/>
    <n v="58"/>
  </r>
  <r>
    <s v="WAHV"/>
    <x v="1"/>
    <s v="Utrecht"/>
    <x v="39"/>
    <x v="128"/>
    <x v="1"/>
    <n v="58"/>
  </r>
  <r>
    <s v="WAHV"/>
    <x v="0"/>
    <s v="Noord-Holland"/>
    <x v="67"/>
    <x v="557"/>
    <x v="0"/>
    <n v="58"/>
  </r>
  <r>
    <s v="WAHV"/>
    <x v="0"/>
    <s v="Noord-Holland"/>
    <x v="50"/>
    <x v="513"/>
    <x v="1"/>
    <n v="58"/>
  </r>
  <r>
    <s v="WAHV"/>
    <x v="0"/>
    <s v="Utrecht"/>
    <x v="39"/>
    <x v="578"/>
    <x v="1"/>
    <n v="58"/>
  </r>
  <r>
    <s v="WAHV"/>
    <x v="3"/>
    <s v="Zuid-Holland"/>
    <x v="49"/>
    <x v="651"/>
    <x v="0"/>
    <n v="58"/>
  </r>
  <r>
    <s v="WAHV"/>
    <x v="3"/>
    <s v="Zuid-Holland"/>
    <x v="100"/>
    <x v="626"/>
    <x v="0"/>
    <n v="58"/>
  </r>
  <r>
    <s v="WAHV"/>
    <x v="5"/>
    <s v="Noord-Holland"/>
    <x v="8"/>
    <x v="129"/>
    <x v="1"/>
    <n v="58"/>
  </r>
  <r>
    <s v="WAHV"/>
    <x v="5"/>
    <s v="Zuid-Holland"/>
    <x v="95"/>
    <x v="530"/>
    <x v="0"/>
    <n v="58"/>
  </r>
  <r>
    <s v="WAHV"/>
    <x v="5"/>
    <s v="Zuid-Holland"/>
    <x v="5"/>
    <x v="385"/>
    <x v="1"/>
    <n v="58"/>
  </r>
  <r>
    <s v="WAHV"/>
    <x v="2"/>
    <s v="Noord-Brabant"/>
    <x v="28"/>
    <x v="610"/>
    <x v="1"/>
    <n v="58"/>
  </r>
  <r>
    <s v="WAHV"/>
    <x v="2"/>
    <s v="Noord-Holland"/>
    <x v="78"/>
    <x v="510"/>
    <x v="1"/>
    <n v="58"/>
  </r>
  <r>
    <s v="WAHV"/>
    <x v="6"/>
    <s v="Limburg"/>
    <x v="75"/>
    <x v="315"/>
    <x v="1"/>
    <n v="58"/>
  </r>
  <r>
    <s v="WAHV"/>
    <x v="7"/>
    <s v="Noord-Brabant"/>
    <x v="3"/>
    <x v="532"/>
    <x v="0"/>
    <n v="57"/>
  </r>
  <r>
    <s v="WAHV"/>
    <x v="8"/>
    <s v="Gelderland"/>
    <x v="65"/>
    <x v="336"/>
    <x v="1"/>
    <n v="57"/>
  </r>
  <r>
    <s v="WAHV"/>
    <x v="8"/>
    <s v="Noord-Holland"/>
    <x v="62"/>
    <x v="597"/>
    <x v="1"/>
    <n v="57"/>
  </r>
  <r>
    <s v="WAHV"/>
    <x v="8"/>
    <s v="Utrecht"/>
    <x v="29"/>
    <x v="652"/>
    <x v="0"/>
    <n v="57"/>
  </r>
  <r>
    <s v="WAHV"/>
    <x v="9"/>
    <s v="Noord-Holland"/>
    <x v="8"/>
    <x v="95"/>
    <x v="1"/>
    <n v="57"/>
  </r>
  <r>
    <s v="WAHV"/>
    <x v="11"/>
    <s v="Gelderland"/>
    <x v="65"/>
    <x v="544"/>
    <x v="1"/>
    <n v="57"/>
  </r>
  <r>
    <s v="WAHV"/>
    <x v="11"/>
    <s v="Noord-Holland"/>
    <x v="18"/>
    <x v="73"/>
    <x v="1"/>
    <n v="57"/>
  </r>
  <r>
    <s v="WAHV"/>
    <x v="11"/>
    <s v="Zuid-Holland"/>
    <x v="123"/>
    <x v="413"/>
    <x v="1"/>
    <n v="57"/>
  </r>
  <r>
    <s v="WAHV"/>
    <x v="10"/>
    <s v="Gelderland"/>
    <x v="82"/>
    <x v="533"/>
    <x v="1"/>
    <n v="57"/>
  </r>
  <r>
    <s v="WAHV"/>
    <x v="10"/>
    <s v="Gelderland"/>
    <x v="65"/>
    <x v="621"/>
    <x v="1"/>
    <n v="57"/>
  </r>
  <r>
    <s v="WAHV"/>
    <x v="10"/>
    <s v="Zuid-Holland"/>
    <x v="43"/>
    <x v="612"/>
    <x v="0"/>
    <n v="57"/>
  </r>
  <r>
    <s v="WAHV"/>
    <x v="10"/>
    <s v="Zuid-Holland"/>
    <x v="100"/>
    <x v="626"/>
    <x v="0"/>
    <n v="57"/>
  </r>
  <r>
    <s v="WAHV"/>
    <x v="10"/>
    <s v="Zuid-Holland"/>
    <x v="98"/>
    <x v="226"/>
    <x v="1"/>
    <n v="57"/>
  </r>
  <r>
    <s v="WAHV"/>
    <x v="4"/>
    <s v="Limburg"/>
    <x v="68"/>
    <x v="546"/>
    <x v="0"/>
    <n v="57"/>
  </r>
  <r>
    <s v="WAHV"/>
    <x v="4"/>
    <s v="Noord-Brabant"/>
    <x v="141"/>
    <x v="650"/>
    <x v="1"/>
    <n v="57"/>
  </r>
  <r>
    <s v="WAHV"/>
    <x v="4"/>
    <s v="Overijssel"/>
    <x v="80"/>
    <x v="653"/>
    <x v="1"/>
    <n v="57"/>
  </r>
  <r>
    <s v="WAHV"/>
    <x v="4"/>
    <s v="Utrecht"/>
    <x v="87"/>
    <x v="547"/>
    <x v="1"/>
    <n v="57"/>
  </r>
  <r>
    <s v="WAHV"/>
    <x v="4"/>
    <s v="Zuid-Holland"/>
    <x v="100"/>
    <x v="234"/>
    <x v="1"/>
    <n v="57"/>
  </r>
  <r>
    <s v="WAHV"/>
    <x v="4"/>
    <s v="Zuid-Holland"/>
    <x v="22"/>
    <x v="54"/>
    <x v="1"/>
    <n v="57"/>
  </r>
  <r>
    <s v="WAHV"/>
    <x v="1"/>
    <s v="Noord-Brabant"/>
    <x v="28"/>
    <x v="646"/>
    <x v="0"/>
    <n v="57"/>
  </r>
  <r>
    <s v="WAHV"/>
    <x v="1"/>
    <s v="Zuid-Holland"/>
    <x v="73"/>
    <x v="262"/>
    <x v="1"/>
    <n v="57"/>
  </r>
  <r>
    <s v="WAHV"/>
    <x v="1"/>
    <s v="Zuid-Holland"/>
    <x v="122"/>
    <x v="387"/>
    <x v="1"/>
    <n v="57"/>
  </r>
  <r>
    <s v="WAHV"/>
    <x v="0"/>
    <s v="Noord-Holland"/>
    <x v="8"/>
    <x v="129"/>
    <x v="1"/>
    <n v="57"/>
  </r>
  <r>
    <s v="WAHV"/>
    <x v="0"/>
    <s v="Utrecht"/>
    <x v="129"/>
    <x v="594"/>
    <x v="0"/>
    <n v="57"/>
  </r>
  <r>
    <s v="WAHV"/>
    <x v="0"/>
    <s v="Zuid-Holland"/>
    <x v="73"/>
    <x v="576"/>
    <x v="0"/>
    <n v="57"/>
  </r>
  <r>
    <s v="WAHV"/>
    <x v="0"/>
    <s v="Zuid-Holland"/>
    <x v="98"/>
    <x v="226"/>
    <x v="1"/>
    <n v="57"/>
  </r>
  <r>
    <s v="WAHV"/>
    <x v="3"/>
    <s v="Gelderland"/>
    <x v="65"/>
    <x v="446"/>
    <x v="1"/>
    <n v="57"/>
  </r>
  <r>
    <s v="WAHV"/>
    <x v="3"/>
    <s v="Overijssel"/>
    <x v="86"/>
    <x v="360"/>
    <x v="1"/>
    <n v="57"/>
  </r>
  <r>
    <s v="WAHV"/>
    <x v="3"/>
    <s v="Overijssel"/>
    <x v="84"/>
    <x v="334"/>
    <x v="1"/>
    <n v="57"/>
  </r>
  <r>
    <s v="WAHV"/>
    <x v="3"/>
    <s v="Zuid-Holland"/>
    <x v="5"/>
    <x v="180"/>
    <x v="1"/>
    <n v="57"/>
  </r>
  <r>
    <s v="WAHV"/>
    <x v="5"/>
    <s v="Gelderland"/>
    <x v="137"/>
    <x v="512"/>
    <x v="0"/>
    <n v="57"/>
  </r>
  <r>
    <s v="WAHV"/>
    <x v="5"/>
    <s v="Noord-Holland"/>
    <x v="62"/>
    <x v="139"/>
    <x v="1"/>
    <n v="57"/>
  </r>
  <r>
    <s v="WAHV"/>
    <x v="5"/>
    <s v="Noord-Holland"/>
    <x v="67"/>
    <x v="604"/>
    <x v="0"/>
    <n v="57"/>
  </r>
  <r>
    <s v="WAHV"/>
    <x v="5"/>
    <s v="Utrecht"/>
    <x v="87"/>
    <x v="547"/>
    <x v="1"/>
    <n v="57"/>
  </r>
  <r>
    <s v="WAHV"/>
    <x v="2"/>
    <s v="Overijssel"/>
    <x v="86"/>
    <x v="573"/>
    <x v="0"/>
    <n v="57"/>
  </r>
  <r>
    <s v="WAHV"/>
    <x v="2"/>
    <s v="Zuid-Holland"/>
    <x v="123"/>
    <x v="388"/>
    <x v="1"/>
    <n v="57"/>
  </r>
  <r>
    <s v="WAHV"/>
    <x v="7"/>
    <s v="Gelderland"/>
    <x v="65"/>
    <x v="544"/>
    <x v="1"/>
    <n v="56"/>
  </r>
  <r>
    <s v="WAHV"/>
    <x v="7"/>
    <s v="Noord-Brabant"/>
    <x v="28"/>
    <x v="613"/>
    <x v="1"/>
    <n v="56"/>
  </r>
  <r>
    <s v="WAHV"/>
    <x v="7"/>
    <s v="Zuid-Holland"/>
    <x v="49"/>
    <x v="553"/>
    <x v="0"/>
    <n v="56"/>
  </r>
  <r>
    <s v="WAHV"/>
    <x v="8"/>
    <s v="Gelderland"/>
    <x v="82"/>
    <x v="361"/>
    <x v="1"/>
    <n v="56"/>
  </r>
  <r>
    <s v="WAHV"/>
    <x v="8"/>
    <s v="Utrecht"/>
    <x v="87"/>
    <x v="623"/>
    <x v="0"/>
    <n v="56"/>
  </r>
  <r>
    <s v="WAHV"/>
    <x v="9"/>
    <s v="Flevoland"/>
    <x v="97"/>
    <x v="475"/>
    <x v="1"/>
    <n v="56"/>
  </r>
  <r>
    <s v="WAHV"/>
    <x v="9"/>
    <s v="Noord-Brabant"/>
    <x v="3"/>
    <x v="569"/>
    <x v="1"/>
    <n v="56"/>
  </r>
  <r>
    <s v="WAHV"/>
    <x v="9"/>
    <s v="Overijssel"/>
    <x v="54"/>
    <x v="567"/>
    <x v="0"/>
    <n v="56"/>
  </r>
  <r>
    <s v="WAHV"/>
    <x v="9"/>
    <s v="Zuid-Holland"/>
    <x v="15"/>
    <x v="617"/>
    <x v="0"/>
    <n v="56"/>
  </r>
  <r>
    <s v="WAHV"/>
    <x v="9"/>
    <s v="Zuid-Holland"/>
    <x v="138"/>
    <x v="562"/>
    <x v="1"/>
    <n v="56"/>
  </r>
  <r>
    <s v="WAHV"/>
    <x v="9"/>
    <s v="Zuid-Holland"/>
    <x v="88"/>
    <x v="599"/>
    <x v="1"/>
    <n v="56"/>
  </r>
  <r>
    <s v="WAHV"/>
    <x v="11"/>
    <s v="Gelderland"/>
    <x v="65"/>
    <x v="420"/>
    <x v="1"/>
    <n v="56"/>
  </r>
  <r>
    <s v="WAHV"/>
    <x v="11"/>
    <s v="Noord-Holland"/>
    <x v="67"/>
    <x v="604"/>
    <x v="0"/>
    <n v="56"/>
  </r>
  <r>
    <s v="WAHV"/>
    <x v="11"/>
    <s v="Utrecht"/>
    <x v="39"/>
    <x v="523"/>
    <x v="1"/>
    <n v="56"/>
  </r>
  <r>
    <s v="WAHV"/>
    <x v="10"/>
    <s v="Noord-Brabant"/>
    <x v="28"/>
    <x v="581"/>
    <x v="0"/>
    <n v="56"/>
  </r>
  <r>
    <s v="WAHV"/>
    <x v="10"/>
    <s v="Utrecht"/>
    <x v="6"/>
    <x v="96"/>
    <x v="1"/>
    <n v="56"/>
  </r>
  <r>
    <s v="WAHV"/>
    <x v="4"/>
    <s v="Noord-Brabant"/>
    <x v="14"/>
    <x v="256"/>
    <x v="1"/>
    <n v="56"/>
  </r>
  <r>
    <s v="WAHV"/>
    <x v="4"/>
    <s v="Noord-Brabant"/>
    <x v="14"/>
    <x v="601"/>
    <x v="0"/>
    <n v="56"/>
  </r>
  <r>
    <s v="WAHV"/>
    <x v="4"/>
    <s v="Utrecht"/>
    <x v="61"/>
    <x v="543"/>
    <x v="1"/>
    <n v="56"/>
  </r>
  <r>
    <s v="WAHV"/>
    <x v="4"/>
    <s v="Zeeland"/>
    <x v="125"/>
    <x v="541"/>
    <x v="0"/>
    <n v="56"/>
  </r>
  <r>
    <s v="WAHV"/>
    <x v="4"/>
    <s v="Zuid-Holland"/>
    <x v="5"/>
    <x v="492"/>
    <x v="1"/>
    <n v="56"/>
  </r>
  <r>
    <s v="WAHV"/>
    <x v="4"/>
    <s v="Zuid-Holland"/>
    <x v="47"/>
    <x v="577"/>
    <x v="1"/>
    <n v="56"/>
  </r>
  <r>
    <s v="WAHV"/>
    <x v="1"/>
    <s v="Utrecht"/>
    <x v="87"/>
    <x v="625"/>
    <x v="0"/>
    <n v="56"/>
  </r>
  <r>
    <s v="WAHV"/>
    <x v="0"/>
    <s v="Utrecht"/>
    <x v="87"/>
    <x v="614"/>
    <x v="0"/>
    <n v="56"/>
  </r>
  <r>
    <s v="WAHV"/>
    <x v="0"/>
    <s v="Zuid-Holland"/>
    <x v="43"/>
    <x v="612"/>
    <x v="0"/>
    <n v="56"/>
  </r>
  <r>
    <s v="WAHV"/>
    <x v="3"/>
    <s v="Gelderland"/>
    <x v="137"/>
    <x v="512"/>
    <x v="1"/>
    <n v="56"/>
  </r>
  <r>
    <s v="WAHV"/>
    <x v="3"/>
    <s v="Noord-Holland"/>
    <x v="67"/>
    <x v="557"/>
    <x v="0"/>
    <n v="56"/>
  </r>
  <r>
    <s v="WAHV"/>
    <x v="3"/>
    <s v="Utrecht"/>
    <x v="87"/>
    <x v="434"/>
    <x v="1"/>
    <n v="56"/>
  </r>
  <r>
    <s v="WAHV"/>
    <x v="3"/>
    <s v="Utrecht"/>
    <x v="129"/>
    <x v="594"/>
    <x v="0"/>
    <n v="56"/>
  </r>
  <r>
    <s v="WAHV"/>
    <x v="5"/>
    <s v="Noord-Brabant"/>
    <x v="14"/>
    <x v="601"/>
    <x v="0"/>
    <n v="56"/>
  </r>
  <r>
    <s v="WAHV"/>
    <x v="5"/>
    <s v="Noord-Holland"/>
    <x v="67"/>
    <x v="497"/>
    <x v="0"/>
    <n v="56"/>
  </r>
  <r>
    <s v="WAHV"/>
    <x v="5"/>
    <s v="Overijssel"/>
    <x v="54"/>
    <x v="567"/>
    <x v="0"/>
    <n v="56"/>
  </r>
  <r>
    <s v="WAHV"/>
    <x v="5"/>
    <s v="Zuid-Holland"/>
    <x v="2"/>
    <x v="558"/>
    <x v="0"/>
    <n v="56"/>
  </r>
  <r>
    <s v="WAHV"/>
    <x v="2"/>
    <s v="Noord-Brabant"/>
    <x v="3"/>
    <x v="583"/>
    <x v="1"/>
    <n v="56"/>
  </r>
  <r>
    <s v="WAHV"/>
    <x v="2"/>
    <s v="Utrecht"/>
    <x v="87"/>
    <x v="547"/>
    <x v="0"/>
    <n v="56"/>
  </r>
  <r>
    <s v="WAHV"/>
    <x v="2"/>
    <s v="Zuid-Holland"/>
    <x v="2"/>
    <x v="558"/>
    <x v="0"/>
    <n v="56"/>
  </r>
  <r>
    <s v="WAHV"/>
    <x v="6"/>
    <s v="Noord-Brabant"/>
    <x v="14"/>
    <x v="369"/>
    <x v="1"/>
    <n v="56"/>
  </r>
  <r>
    <s v="WAHV"/>
    <x v="6"/>
    <s v="Noord-Holland"/>
    <x v="62"/>
    <x v="306"/>
    <x v="1"/>
    <n v="56"/>
  </r>
  <r>
    <s v="WAHV"/>
    <x v="6"/>
    <s v="Overijssel"/>
    <x v="86"/>
    <x v="573"/>
    <x v="0"/>
    <n v="56"/>
  </r>
  <r>
    <s v="WAHV"/>
    <x v="6"/>
    <s v="Zuid-Holland"/>
    <x v="43"/>
    <x v="605"/>
    <x v="0"/>
    <n v="56"/>
  </r>
  <r>
    <s v="WAHV"/>
    <x v="7"/>
    <s v="Flevoland"/>
    <x v="10"/>
    <x v="102"/>
    <x v="1"/>
    <n v="55"/>
  </r>
  <r>
    <s v="WAHV"/>
    <x v="7"/>
    <s v="Gelderland"/>
    <x v="82"/>
    <x v="361"/>
    <x v="1"/>
    <n v="55"/>
  </r>
  <r>
    <s v="WAHV"/>
    <x v="7"/>
    <s v="Noord-Brabant"/>
    <x v="111"/>
    <x v="607"/>
    <x v="0"/>
    <n v="55"/>
  </r>
  <r>
    <s v="WAHV"/>
    <x v="7"/>
    <s v="Overijssel"/>
    <x v="86"/>
    <x v="573"/>
    <x v="1"/>
    <n v="55"/>
  </r>
  <r>
    <s v="WAHV"/>
    <x v="7"/>
    <s v="Zuid-Holland"/>
    <x v="5"/>
    <x v="620"/>
    <x v="0"/>
    <n v="55"/>
  </r>
  <r>
    <s v="WAHV"/>
    <x v="8"/>
    <s v="Gelderland"/>
    <x v="82"/>
    <x v="279"/>
    <x v="1"/>
    <n v="55"/>
  </r>
  <r>
    <s v="WAHV"/>
    <x v="8"/>
    <s v="Gelderland"/>
    <x v="65"/>
    <x v="145"/>
    <x v="1"/>
    <n v="55"/>
  </r>
  <r>
    <s v="WAHV"/>
    <x v="8"/>
    <s v="Gelderland"/>
    <x v="65"/>
    <x v="394"/>
    <x v="1"/>
    <n v="55"/>
  </r>
  <r>
    <s v="WAHV"/>
    <x v="8"/>
    <s v="Noord-Brabant"/>
    <x v="28"/>
    <x v="613"/>
    <x v="1"/>
    <n v="55"/>
  </r>
  <r>
    <s v="WAHV"/>
    <x v="9"/>
    <s v="Noord-Brabant"/>
    <x v="28"/>
    <x v="610"/>
    <x v="1"/>
    <n v="55"/>
  </r>
  <r>
    <s v="WAHV"/>
    <x v="11"/>
    <s v="Flevoland"/>
    <x v="10"/>
    <x v="102"/>
    <x v="1"/>
    <n v="55"/>
  </r>
  <r>
    <s v="WAHV"/>
    <x v="11"/>
    <s v="Noord-Brabant"/>
    <x v="3"/>
    <x v="569"/>
    <x v="1"/>
    <n v="55"/>
  </r>
  <r>
    <s v="WAHV"/>
    <x v="11"/>
    <s v="Noord-Holland"/>
    <x v="46"/>
    <x v="609"/>
    <x v="0"/>
    <n v="55"/>
  </r>
  <r>
    <s v="WAHV"/>
    <x v="11"/>
    <s v="Utrecht"/>
    <x v="87"/>
    <x v="614"/>
    <x v="0"/>
    <n v="55"/>
  </r>
  <r>
    <s v="WAHV"/>
    <x v="11"/>
    <s v="Utrecht"/>
    <x v="39"/>
    <x v="59"/>
    <x v="1"/>
    <n v="55"/>
  </r>
  <r>
    <s v="WAHV"/>
    <x v="11"/>
    <s v="Zuid-Holland"/>
    <x v="95"/>
    <x v="362"/>
    <x v="1"/>
    <n v="55"/>
  </r>
  <r>
    <s v="WAHV"/>
    <x v="11"/>
    <s v="Zuid-Holland"/>
    <x v="100"/>
    <x v="626"/>
    <x v="0"/>
    <n v="55"/>
  </r>
  <r>
    <s v="WAHV"/>
    <x v="10"/>
    <s v="Noord-Holland"/>
    <x v="62"/>
    <x v="565"/>
    <x v="0"/>
    <n v="55"/>
  </r>
  <r>
    <s v="WAHV"/>
    <x v="10"/>
    <s v="Zuid-Holland"/>
    <x v="9"/>
    <x v="11"/>
    <x v="1"/>
    <n v="55"/>
  </r>
  <r>
    <s v="WAHV"/>
    <x v="4"/>
    <s v="Noord-Brabant"/>
    <x v="28"/>
    <x v="644"/>
    <x v="0"/>
    <n v="55"/>
  </r>
  <r>
    <s v="WAHV"/>
    <x v="4"/>
    <s v="Noord-Holland"/>
    <x v="78"/>
    <x v="486"/>
    <x v="0"/>
    <n v="55"/>
  </r>
  <r>
    <s v="WAHV"/>
    <x v="4"/>
    <s v="Noord-Holland"/>
    <x v="118"/>
    <x v="654"/>
    <x v="0"/>
    <n v="55"/>
  </r>
  <r>
    <s v="WAHV"/>
    <x v="1"/>
    <s v="Limburg"/>
    <x v="96"/>
    <x v="308"/>
    <x v="1"/>
    <n v="55"/>
  </r>
  <r>
    <s v="WAHV"/>
    <x v="1"/>
    <s v="Noord-Brabant"/>
    <x v="3"/>
    <x v="628"/>
    <x v="0"/>
    <n v="55"/>
  </r>
  <r>
    <s v="WAHV"/>
    <x v="1"/>
    <s v="Zeeland"/>
    <x v="125"/>
    <x v="407"/>
    <x v="1"/>
    <n v="55"/>
  </r>
  <r>
    <s v="WAHV"/>
    <x v="0"/>
    <s v="Noord-Holland"/>
    <x v="78"/>
    <x v="510"/>
    <x v="1"/>
    <n v="55"/>
  </r>
  <r>
    <s v="WAHV"/>
    <x v="0"/>
    <s v="Utrecht"/>
    <x v="87"/>
    <x v="434"/>
    <x v="1"/>
    <n v="55"/>
  </r>
  <r>
    <s v="WAHV"/>
    <x v="0"/>
    <s v="Zeeland"/>
    <x v="125"/>
    <x v="541"/>
    <x v="0"/>
    <n v="55"/>
  </r>
  <r>
    <s v="WAHV"/>
    <x v="0"/>
    <s v="Zuid-Holland"/>
    <x v="100"/>
    <x v="591"/>
    <x v="1"/>
    <n v="55"/>
  </r>
  <r>
    <s v="WAHV"/>
    <x v="0"/>
    <s v="Zuid-Holland"/>
    <x v="100"/>
    <x v="234"/>
    <x v="1"/>
    <n v="55"/>
  </r>
  <r>
    <s v="WAHV"/>
    <x v="5"/>
    <s v="Noord-Holland"/>
    <x v="78"/>
    <x v="630"/>
    <x v="0"/>
    <n v="55"/>
  </r>
  <r>
    <s v="WAHV"/>
    <x v="5"/>
    <s v="Noord-Holland"/>
    <x v="78"/>
    <x v="141"/>
    <x v="1"/>
    <n v="55"/>
  </r>
  <r>
    <s v="WAHV"/>
    <x v="5"/>
    <s v="Noord-Holland"/>
    <x v="118"/>
    <x v="600"/>
    <x v="1"/>
    <n v="55"/>
  </r>
  <r>
    <s v="WAHV"/>
    <x v="5"/>
    <s v="Utrecht"/>
    <x v="61"/>
    <x v="108"/>
    <x v="1"/>
    <n v="55"/>
  </r>
  <r>
    <s v="WAHV"/>
    <x v="2"/>
    <s v="Zuid-Holland"/>
    <x v="32"/>
    <x v="571"/>
    <x v="0"/>
    <n v="55"/>
  </r>
  <r>
    <s v="WAHV"/>
    <x v="6"/>
    <s v="Groningen"/>
    <x v="140"/>
    <x v="627"/>
    <x v="0"/>
    <n v="55"/>
  </r>
  <r>
    <s v="WAHV"/>
    <x v="6"/>
    <s v="Noord-Holland"/>
    <x v="78"/>
    <x v="510"/>
    <x v="0"/>
    <n v="55"/>
  </r>
  <r>
    <s v="WAHV"/>
    <x v="6"/>
    <s v="Overijssel"/>
    <x v="80"/>
    <x v="430"/>
    <x v="1"/>
    <n v="55"/>
  </r>
  <r>
    <s v="WAHV"/>
    <x v="6"/>
    <s v="Zuid-Holland"/>
    <x v="2"/>
    <x v="381"/>
    <x v="0"/>
    <n v="55"/>
  </r>
  <r>
    <s v="WAHV"/>
    <x v="6"/>
    <s v="Zuid-Holland"/>
    <x v="73"/>
    <x v="587"/>
    <x v="1"/>
    <n v="55"/>
  </r>
  <r>
    <s v="WAHV"/>
    <x v="8"/>
    <s v="Noord-Holland"/>
    <x v="67"/>
    <x v="604"/>
    <x v="0"/>
    <n v="54"/>
  </r>
  <r>
    <s v="WAHV"/>
    <x v="8"/>
    <s v="Zuid-Holland"/>
    <x v="16"/>
    <x v="595"/>
    <x v="1"/>
    <n v="54"/>
  </r>
  <r>
    <s v="WAHV"/>
    <x v="9"/>
    <s v="Noord-Brabant"/>
    <x v="94"/>
    <x v="570"/>
    <x v="1"/>
    <n v="54"/>
  </r>
  <r>
    <s v="WAHV"/>
    <x v="9"/>
    <s v="Noord-Brabant"/>
    <x v="111"/>
    <x v="607"/>
    <x v="0"/>
    <n v="54"/>
  </r>
  <r>
    <s v="WAHV"/>
    <x v="9"/>
    <s v="Noord-Holland"/>
    <x v="78"/>
    <x v="244"/>
    <x v="1"/>
    <n v="54"/>
  </r>
  <r>
    <s v="WAHV"/>
    <x v="9"/>
    <s v="Utrecht"/>
    <x v="87"/>
    <x v="623"/>
    <x v="0"/>
    <n v="54"/>
  </r>
  <r>
    <s v="WAHV"/>
    <x v="9"/>
    <s v="Utrecht"/>
    <x v="87"/>
    <x v="614"/>
    <x v="0"/>
    <n v="54"/>
  </r>
  <r>
    <s v="WAHV"/>
    <x v="9"/>
    <s v="Utrecht"/>
    <x v="29"/>
    <x v="652"/>
    <x v="0"/>
    <n v="54"/>
  </r>
  <r>
    <s v="WAHV"/>
    <x v="9"/>
    <s v="Zuid-Holland"/>
    <x v="90"/>
    <x v="598"/>
    <x v="0"/>
    <n v="54"/>
  </r>
  <r>
    <s v="WAHV"/>
    <x v="11"/>
    <s v="Gelderland"/>
    <x v="82"/>
    <x v="279"/>
    <x v="1"/>
    <n v="54"/>
  </r>
  <r>
    <s v="WAHV"/>
    <x v="11"/>
    <s v="Gelderland"/>
    <x v="82"/>
    <x v="533"/>
    <x v="1"/>
    <n v="54"/>
  </r>
  <r>
    <s v="WAHV"/>
    <x v="11"/>
    <s v="Zuid-Holland"/>
    <x v="95"/>
    <x v="637"/>
    <x v="1"/>
    <n v="54"/>
  </r>
  <r>
    <s v="WAHV"/>
    <x v="10"/>
    <s v="Noord-Brabant"/>
    <x v="3"/>
    <x v="268"/>
    <x v="1"/>
    <n v="54"/>
  </r>
  <r>
    <s v="WAHV"/>
    <x v="10"/>
    <s v="Noord-Holland"/>
    <x v="139"/>
    <x v="624"/>
    <x v="1"/>
    <n v="54"/>
  </r>
  <r>
    <s v="WAHV"/>
    <x v="10"/>
    <s v="Zeeland"/>
    <x v="125"/>
    <x v="541"/>
    <x v="0"/>
    <n v="54"/>
  </r>
  <r>
    <s v="WAHV"/>
    <x v="10"/>
    <s v="Zuid-Holland"/>
    <x v="100"/>
    <x v="591"/>
    <x v="0"/>
    <n v="54"/>
  </r>
  <r>
    <s v="WAHV"/>
    <x v="4"/>
    <s v="Flevoland"/>
    <x v="97"/>
    <x v="475"/>
    <x v="1"/>
    <n v="54"/>
  </r>
  <r>
    <s v="WAHV"/>
    <x v="4"/>
    <s v="Zuid-Holland"/>
    <x v="47"/>
    <x v="602"/>
    <x v="0"/>
    <n v="54"/>
  </r>
  <r>
    <s v="WAHV"/>
    <x v="4"/>
    <s v="Zuid-Holland"/>
    <x v="98"/>
    <x v="226"/>
    <x v="1"/>
    <n v="54"/>
  </r>
  <r>
    <s v="WAHV"/>
    <x v="1"/>
    <s v="Utrecht"/>
    <x v="61"/>
    <x v="108"/>
    <x v="1"/>
    <n v="54"/>
  </r>
  <r>
    <s v="WAHV"/>
    <x v="0"/>
    <s v="Noord-Brabant"/>
    <x v="14"/>
    <x v="601"/>
    <x v="0"/>
    <n v="54"/>
  </r>
  <r>
    <s v="WAHV"/>
    <x v="0"/>
    <s v="Noord-Holland"/>
    <x v="118"/>
    <x v="600"/>
    <x v="0"/>
    <n v="54"/>
  </r>
  <r>
    <s v="WAHV"/>
    <x v="0"/>
    <s v="Utrecht"/>
    <x v="39"/>
    <x v="523"/>
    <x v="1"/>
    <n v="54"/>
  </r>
  <r>
    <s v="WAHV"/>
    <x v="0"/>
    <s v="Zeeland"/>
    <x v="99"/>
    <x v="259"/>
    <x v="1"/>
    <n v="54"/>
  </r>
  <r>
    <s v="WAHV"/>
    <x v="0"/>
    <s v="Zuid-Holland"/>
    <x v="5"/>
    <x v="215"/>
    <x v="1"/>
    <n v="54"/>
  </r>
  <r>
    <s v="WAHV"/>
    <x v="3"/>
    <s v="Noord-Holland"/>
    <x v="62"/>
    <x v="139"/>
    <x v="1"/>
    <n v="54"/>
  </r>
  <r>
    <s v="WAHV"/>
    <x v="3"/>
    <s v="Noord-Holland"/>
    <x v="78"/>
    <x v="630"/>
    <x v="0"/>
    <n v="54"/>
  </r>
  <r>
    <s v="WAHV"/>
    <x v="2"/>
    <s v="Flevoland"/>
    <x v="10"/>
    <x v="102"/>
    <x v="1"/>
    <n v="54"/>
  </r>
  <r>
    <s v="WAHV"/>
    <x v="2"/>
    <s v="Gelderland"/>
    <x v="82"/>
    <x v="279"/>
    <x v="1"/>
    <n v="54"/>
  </r>
  <r>
    <s v="WAHV"/>
    <x v="2"/>
    <s v="Gelderland"/>
    <x v="65"/>
    <x v="394"/>
    <x v="1"/>
    <n v="54"/>
  </r>
  <r>
    <s v="WAHV"/>
    <x v="2"/>
    <s v="Noord-Brabant"/>
    <x v="28"/>
    <x v="117"/>
    <x v="1"/>
    <n v="54"/>
  </r>
  <r>
    <s v="WAHV"/>
    <x v="2"/>
    <s v="Noord-Holland"/>
    <x v="67"/>
    <x v="439"/>
    <x v="1"/>
    <n v="54"/>
  </r>
  <r>
    <s v="WAHV"/>
    <x v="2"/>
    <s v="Utrecht"/>
    <x v="87"/>
    <x v="547"/>
    <x v="1"/>
    <n v="54"/>
  </r>
  <r>
    <s v="WAHV"/>
    <x v="2"/>
    <s v="Zuid-Holland"/>
    <x v="5"/>
    <x v="324"/>
    <x v="1"/>
    <n v="54"/>
  </r>
  <r>
    <s v="WAHV"/>
    <x v="2"/>
    <s v="Zuid-Holland"/>
    <x v="47"/>
    <x v="602"/>
    <x v="0"/>
    <n v="54"/>
  </r>
  <r>
    <s v="WAHV"/>
    <x v="6"/>
    <s v="Noord-Holland"/>
    <x v="67"/>
    <x v="457"/>
    <x v="0"/>
    <n v="54"/>
  </r>
  <r>
    <s v="WAHV"/>
    <x v="7"/>
    <s v="Limburg"/>
    <x v="135"/>
    <x v="499"/>
    <x v="0"/>
    <n v="53"/>
  </r>
  <r>
    <s v="WAHV"/>
    <x v="7"/>
    <s v="Zuid-Holland"/>
    <x v="100"/>
    <x v="298"/>
    <x v="1"/>
    <n v="53"/>
  </r>
  <r>
    <s v="WAHV"/>
    <x v="8"/>
    <s v="Noord-Holland"/>
    <x v="62"/>
    <x v="493"/>
    <x v="0"/>
    <n v="53"/>
  </r>
  <r>
    <s v="WAHV"/>
    <x v="8"/>
    <s v="Noord-Holland"/>
    <x v="62"/>
    <x v="498"/>
    <x v="0"/>
    <n v="53"/>
  </r>
  <r>
    <s v="WAHV"/>
    <x v="8"/>
    <s v="Noord-Holland"/>
    <x v="67"/>
    <x v="557"/>
    <x v="0"/>
    <n v="53"/>
  </r>
  <r>
    <s v="WAHV"/>
    <x v="8"/>
    <s v="Utrecht"/>
    <x v="39"/>
    <x v="128"/>
    <x v="1"/>
    <n v="53"/>
  </r>
  <r>
    <s v="WAHV"/>
    <x v="8"/>
    <s v="Zuid-Holland"/>
    <x v="123"/>
    <x v="388"/>
    <x v="1"/>
    <n v="53"/>
  </r>
  <r>
    <s v="WAHV"/>
    <x v="8"/>
    <s v="Zuid-Holland"/>
    <x v="88"/>
    <x v="599"/>
    <x v="1"/>
    <n v="53"/>
  </r>
  <r>
    <s v="WAHV"/>
    <x v="9"/>
    <s v="Noord-Brabant"/>
    <x v="141"/>
    <x v="650"/>
    <x v="1"/>
    <n v="53"/>
  </r>
  <r>
    <s v="WAHV"/>
    <x v="9"/>
    <s v="Utrecht"/>
    <x v="87"/>
    <x v="547"/>
    <x v="1"/>
    <n v="53"/>
  </r>
  <r>
    <s v="WAHV"/>
    <x v="11"/>
    <s v="Flevoland"/>
    <x v="97"/>
    <x v="475"/>
    <x v="1"/>
    <n v="53"/>
  </r>
  <r>
    <s v="WAHV"/>
    <x v="11"/>
    <s v="Limburg"/>
    <x v="24"/>
    <x v="592"/>
    <x v="0"/>
    <n v="53"/>
  </r>
  <r>
    <s v="WAHV"/>
    <x v="11"/>
    <s v="Noord-Brabant"/>
    <x v="28"/>
    <x v="615"/>
    <x v="0"/>
    <n v="53"/>
  </r>
  <r>
    <s v="WAHV"/>
    <x v="11"/>
    <s v="Noord-Holland"/>
    <x v="62"/>
    <x v="597"/>
    <x v="1"/>
    <n v="53"/>
  </r>
  <r>
    <s v="WAHV"/>
    <x v="11"/>
    <s v="Noord-Holland"/>
    <x v="118"/>
    <x v="357"/>
    <x v="1"/>
    <n v="53"/>
  </r>
  <r>
    <s v="WAHV"/>
    <x v="11"/>
    <s v="Overijssel"/>
    <x v="84"/>
    <x v="334"/>
    <x v="1"/>
    <n v="53"/>
  </r>
  <r>
    <s v="WAHV"/>
    <x v="11"/>
    <s v="Zeeland"/>
    <x v="99"/>
    <x v="229"/>
    <x v="1"/>
    <n v="53"/>
  </r>
  <r>
    <s v="WAHV"/>
    <x v="10"/>
    <s v="Noord-Brabant"/>
    <x v="3"/>
    <x v="655"/>
    <x v="0"/>
    <n v="53"/>
  </r>
  <r>
    <s v="WAHV"/>
    <x v="10"/>
    <s v="Noord-Brabant"/>
    <x v="28"/>
    <x v="615"/>
    <x v="0"/>
    <n v="53"/>
  </r>
  <r>
    <s v="WAHV"/>
    <x v="10"/>
    <s v="Noord-Holland"/>
    <x v="8"/>
    <x v="129"/>
    <x v="1"/>
    <n v="53"/>
  </r>
  <r>
    <s v="WAHV"/>
    <x v="10"/>
    <s v="Noord-Holland"/>
    <x v="50"/>
    <x v="513"/>
    <x v="1"/>
    <n v="53"/>
  </r>
  <r>
    <s v="WAHV"/>
    <x v="10"/>
    <s v="Zuid-Holland"/>
    <x v="123"/>
    <x v="455"/>
    <x v="1"/>
    <n v="53"/>
  </r>
  <r>
    <s v="WAHV"/>
    <x v="4"/>
    <s v="Groningen"/>
    <x v="60"/>
    <x v="619"/>
    <x v="0"/>
    <n v="53"/>
  </r>
  <r>
    <s v="WAHV"/>
    <x v="4"/>
    <s v="Noord-Holland"/>
    <x v="67"/>
    <x v="604"/>
    <x v="0"/>
    <n v="53"/>
  </r>
  <r>
    <s v="WAHV"/>
    <x v="4"/>
    <s v="Zuid-Holland"/>
    <x v="100"/>
    <x v="591"/>
    <x v="0"/>
    <n v="53"/>
  </r>
  <r>
    <s v="WAHV"/>
    <x v="1"/>
    <s v="Limburg"/>
    <x v="136"/>
    <x v="656"/>
    <x v="0"/>
    <n v="53"/>
  </r>
  <r>
    <s v="WAHV"/>
    <x v="1"/>
    <s v="Noord-Brabant"/>
    <x v="3"/>
    <x v="655"/>
    <x v="0"/>
    <n v="53"/>
  </r>
  <r>
    <s v="WAHV"/>
    <x v="1"/>
    <s v="Overijssel"/>
    <x v="80"/>
    <x v="653"/>
    <x v="1"/>
    <n v="53"/>
  </r>
  <r>
    <s v="WAHV"/>
    <x v="0"/>
    <s v="Noord-Brabant"/>
    <x v="3"/>
    <x v="628"/>
    <x v="0"/>
    <n v="53"/>
  </r>
  <r>
    <s v="WAHV"/>
    <x v="3"/>
    <s v="Noord-Holland"/>
    <x v="67"/>
    <x v="439"/>
    <x v="1"/>
    <n v="53"/>
  </r>
  <r>
    <s v="WAHV"/>
    <x v="5"/>
    <s v="Noord-Brabant"/>
    <x v="28"/>
    <x v="581"/>
    <x v="0"/>
    <n v="53"/>
  </r>
  <r>
    <s v="WAHV"/>
    <x v="5"/>
    <s v="Zuid-Holland"/>
    <x v="43"/>
    <x v="605"/>
    <x v="0"/>
    <n v="53"/>
  </r>
  <r>
    <s v="WAHV"/>
    <x v="5"/>
    <s v="Zuid-Holland"/>
    <x v="12"/>
    <x v="555"/>
    <x v="0"/>
    <n v="53"/>
  </r>
  <r>
    <s v="WAHV"/>
    <x v="5"/>
    <s v="Zuid-Holland"/>
    <x v="88"/>
    <x v="599"/>
    <x v="1"/>
    <n v="53"/>
  </r>
  <r>
    <s v="WAHV"/>
    <x v="2"/>
    <s v="Groningen"/>
    <x v="11"/>
    <x v="611"/>
    <x v="1"/>
    <n v="53"/>
  </r>
  <r>
    <s v="WAHV"/>
    <x v="2"/>
    <s v="Utrecht"/>
    <x v="87"/>
    <x v="625"/>
    <x v="0"/>
    <n v="53"/>
  </r>
  <r>
    <s v="WAHV"/>
    <x v="2"/>
    <s v="Zeeland"/>
    <x v="125"/>
    <x v="541"/>
    <x v="0"/>
    <n v="53"/>
  </r>
  <r>
    <s v="WAHV"/>
    <x v="6"/>
    <s v="Drenthe"/>
    <x v="108"/>
    <x v="539"/>
    <x v="0"/>
    <n v="53"/>
  </r>
  <r>
    <s v="WAHV"/>
    <x v="6"/>
    <s v="Utrecht"/>
    <x v="129"/>
    <x v="594"/>
    <x v="0"/>
    <n v="53"/>
  </r>
  <r>
    <s v="WAHV"/>
    <x v="6"/>
    <s v="Zeeland"/>
    <x v="99"/>
    <x v="259"/>
    <x v="1"/>
    <n v="53"/>
  </r>
  <r>
    <s v="WAHV"/>
    <x v="6"/>
    <s v="Zuid-Holland"/>
    <x v="2"/>
    <x v="635"/>
    <x v="1"/>
    <n v="53"/>
  </r>
  <r>
    <s v="WAHV"/>
    <x v="6"/>
    <s v="Zuid-Holland"/>
    <x v="43"/>
    <x v="288"/>
    <x v="1"/>
    <n v="53"/>
  </r>
  <r>
    <s v="WAHV"/>
    <x v="6"/>
    <s v="Zuid-Holland"/>
    <x v="12"/>
    <x v="353"/>
    <x v="1"/>
    <n v="53"/>
  </r>
  <r>
    <s v="WAHV"/>
    <x v="7"/>
    <s v="Zuid-Holland"/>
    <x v="100"/>
    <x v="626"/>
    <x v="0"/>
    <n v="52"/>
  </r>
  <r>
    <s v="WAHV"/>
    <x v="7"/>
    <s v="Zuid-Holland"/>
    <x v="47"/>
    <x v="577"/>
    <x v="0"/>
    <n v="52"/>
  </r>
  <r>
    <s v="WAHV"/>
    <x v="8"/>
    <s v="Noord-Brabant"/>
    <x v="111"/>
    <x v="607"/>
    <x v="0"/>
    <n v="52"/>
  </r>
  <r>
    <s v="WAHV"/>
    <x v="8"/>
    <s v="Utrecht"/>
    <x v="39"/>
    <x v="523"/>
    <x v="1"/>
    <n v="52"/>
  </r>
  <r>
    <s v="WAHV"/>
    <x v="8"/>
    <s v="Zuid-Holland"/>
    <x v="95"/>
    <x v="362"/>
    <x v="1"/>
    <n v="52"/>
  </r>
  <r>
    <s v="WAHV"/>
    <x v="8"/>
    <s v="Zuid-Holland"/>
    <x v="100"/>
    <x v="234"/>
    <x v="1"/>
    <n v="52"/>
  </r>
  <r>
    <s v="WAHV"/>
    <x v="9"/>
    <s v="Noord-Brabant"/>
    <x v="28"/>
    <x v="644"/>
    <x v="0"/>
    <n v="52"/>
  </r>
  <r>
    <s v="WAHV"/>
    <x v="9"/>
    <s v="Noord-Holland"/>
    <x v="78"/>
    <x v="630"/>
    <x v="0"/>
    <n v="52"/>
  </r>
  <r>
    <s v="WAHV"/>
    <x v="11"/>
    <s v="Noord-Brabant"/>
    <x v="3"/>
    <x v="655"/>
    <x v="0"/>
    <n v="52"/>
  </r>
  <r>
    <s v="WAHV"/>
    <x v="11"/>
    <s v="Zuid-Holland"/>
    <x v="43"/>
    <x v="568"/>
    <x v="0"/>
    <n v="52"/>
  </r>
  <r>
    <s v="WAHV"/>
    <x v="10"/>
    <s v="Noord-Brabant"/>
    <x v="3"/>
    <x v="629"/>
    <x v="0"/>
    <n v="52"/>
  </r>
  <r>
    <s v="WAHV"/>
    <x v="10"/>
    <s v="Noord-Holland"/>
    <x v="118"/>
    <x v="357"/>
    <x v="1"/>
    <n v="52"/>
  </r>
  <r>
    <s v="WAHV"/>
    <x v="10"/>
    <s v="Zuid-Holland"/>
    <x v="2"/>
    <x v="86"/>
    <x v="1"/>
    <n v="52"/>
  </r>
  <r>
    <s v="WAHV"/>
    <x v="4"/>
    <s v="Flevoland"/>
    <x v="10"/>
    <x v="500"/>
    <x v="0"/>
    <n v="52"/>
  </r>
  <r>
    <s v="WAHV"/>
    <x v="4"/>
    <s v="Gelderland"/>
    <x v="0"/>
    <x v="580"/>
    <x v="0"/>
    <n v="52"/>
  </r>
  <r>
    <s v="WAHV"/>
    <x v="4"/>
    <s v="Gelderland"/>
    <x v="0"/>
    <x v="580"/>
    <x v="1"/>
    <n v="52"/>
  </r>
  <r>
    <s v="WAHV"/>
    <x v="4"/>
    <s v="Noord-Brabant"/>
    <x v="28"/>
    <x v="646"/>
    <x v="0"/>
    <n v="52"/>
  </r>
  <r>
    <s v="WAHV"/>
    <x v="4"/>
    <s v="Zuid-Holland"/>
    <x v="2"/>
    <x v="558"/>
    <x v="1"/>
    <n v="52"/>
  </r>
  <r>
    <s v="WAHV"/>
    <x v="1"/>
    <s v="Gelderland"/>
    <x v="82"/>
    <x v="533"/>
    <x v="1"/>
    <n v="52"/>
  </r>
  <r>
    <s v="WAHV"/>
    <x v="1"/>
    <s v="Gelderland"/>
    <x v="65"/>
    <x v="621"/>
    <x v="0"/>
    <n v="52"/>
  </r>
  <r>
    <s v="WAHV"/>
    <x v="1"/>
    <s v="Overijssel"/>
    <x v="54"/>
    <x v="380"/>
    <x v="1"/>
    <n v="52"/>
  </r>
  <r>
    <s v="WAHV"/>
    <x v="1"/>
    <s v="Zuid-Holland"/>
    <x v="2"/>
    <x v="635"/>
    <x v="1"/>
    <n v="52"/>
  </r>
  <r>
    <s v="WAHV"/>
    <x v="0"/>
    <s v="Noord-Holland"/>
    <x v="62"/>
    <x v="166"/>
    <x v="1"/>
    <n v="52"/>
  </r>
  <r>
    <s v="WAHV"/>
    <x v="0"/>
    <s v="Utrecht"/>
    <x v="87"/>
    <x v="625"/>
    <x v="0"/>
    <n v="52"/>
  </r>
  <r>
    <s v="WAHV"/>
    <x v="0"/>
    <s v="Zuid-Holland"/>
    <x v="12"/>
    <x v="14"/>
    <x v="1"/>
    <n v="52"/>
  </r>
  <r>
    <s v="WAHV"/>
    <x v="3"/>
    <s v="Noord-Brabant"/>
    <x v="28"/>
    <x v="610"/>
    <x v="1"/>
    <n v="52"/>
  </r>
  <r>
    <s v="WAHV"/>
    <x v="3"/>
    <s v="Noord-Holland"/>
    <x v="62"/>
    <x v="565"/>
    <x v="0"/>
    <n v="52"/>
  </r>
  <r>
    <s v="WAHV"/>
    <x v="3"/>
    <s v="Noord-Holland"/>
    <x v="118"/>
    <x v="654"/>
    <x v="0"/>
    <n v="52"/>
  </r>
  <r>
    <s v="WAHV"/>
    <x v="3"/>
    <s v="Zuid-Holland"/>
    <x v="47"/>
    <x v="577"/>
    <x v="0"/>
    <n v="52"/>
  </r>
  <r>
    <s v="WAHV"/>
    <x v="5"/>
    <s v="Drenthe"/>
    <x v="108"/>
    <x v="539"/>
    <x v="0"/>
    <n v="52"/>
  </r>
  <r>
    <s v="WAHV"/>
    <x v="5"/>
    <s v="Gelderland"/>
    <x v="0"/>
    <x v="580"/>
    <x v="0"/>
    <n v="52"/>
  </r>
  <r>
    <s v="WAHV"/>
    <x v="5"/>
    <s v="Noord-Holland"/>
    <x v="67"/>
    <x v="557"/>
    <x v="0"/>
    <n v="52"/>
  </r>
  <r>
    <s v="WAHV"/>
    <x v="5"/>
    <s v="Zuid-Holland"/>
    <x v="43"/>
    <x v="585"/>
    <x v="0"/>
    <n v="52"/>
  </r>
  <r>
    <s v="WAHV"/>
    <x v="5"/>
    <s v="Zuid-Holland"/>
    <x v="49"/>
    <x v="553"/>
    <x v="0"/>
    <n v="52"/>
  </r>
  <r>
    <s v="WAHV"/>
    <x v="2"/>
    <s v="Zuid-Holland"/>
    <x v="2"/>
    <x v="435"/>
    <x v="0"/>
    <n v="52"/>
  </r>
  <r>
    <s v="WAHV"/>
    <x v="6"/>
    <s v="Overijssel"/>
    <x v="84"/>
    <x v="334"/>
    <x v="1"/>
    <n v="52"/>
  </r>
  <r>
    <s v="WAHV"/>
    <x v="6"/>
    <s v="Zuid-Holland"/>
    <x v="47"/>
    <x v="577"/>
    <x v="1"/>
    <n v="52"/>
  </r>
  <r>
    <s v="WAHV"/>
    <x v="7"/>
    <s v="Gelderland"/>
    <x v="82"/>
    <x v="279"/>
    <x v="1"/>
    <n v="51"/>
  </r>
  <r>
    <s v="WAHV"/>
    <x v="7"/>
    <s v="Overijssel"/>
    <x v="86"/>
    <x v="573"/>
    <x v="0"/>
    <n v="51"/>
  </r>
  <r>
    <s v="WAHV"/>
    <x v="7"/>
    <s v="Utrecht"/>
    <x v="87"/>
    <x v="606"/>
    <x v="0"/>
    <n v="51"/>
  </r>
  <r>
    <s v="WAHV"/>
    <x v="8"/>
    <s v="Noord-Brabant"/>
    <x v="14"/>
    <x v="369"/>
    <x v="1"/>
    <n v="51"/>
  </r>
  <r>
    <s v="WAHV"/>
    <x v="8"/>
    <s v="Noord-Holland"/>
    <x v="46"/>
    <x v="588"/>
    <x v="1"/>
    <n v="51"/>
  </r>
  <r>
    <s v="WAHV"/>
    <x v="8"/>
    <s v="Zuid-Holland"/>
    <x v="90"/>
    <x v="598"/>
    <x v="0"/>
    <n v="51"/>
  </r>
  <r>
    <s v="WAHV"/>
    <x v="8"/>
    <s v="Zuid-Holland"/>
    <x v="43"/>
    <x v="612"/>
    <x v="0"/>
    <n v="51"/>
  </r>
  <r>
    <s v="WAHV"/>
    <x v="8"/>
    <s v="Zuid-Holland"/>
    <x v="100"/>
    <x v="591"/>
    <x v="1"/>
    <n v="51"/>
  </r>
  <r>
    <s v="WAHV"/>
    <x v="9"/>
    <s v="Noord-Holland"/>
    <x v="78"/>
    <x v="141"/>
    <x v="1"/>
    <n v="51"/>
  </r>
  <r>
    <s v="WAHV"/>
    <x v="9"/>
    <s v="Overijssel"/>
    <x v="84"/>
    <x v="334"/>
    <x v="1"/>
    <n v="51"/>
  </r>
  <r>
    <s v="WAHV"/>
    <x v="9"/>
    <s v="Zuid-Holland"/>
    <x v="98"/>
    <x v="226"/>
    <x v="1"/>
    <n v="51"/>
  </r>
  <r>
    <s v="WAHV"/>
    <x v="11"/>
    <s v="Noord-Holland"/>
    <x v="118"/>
    <x v="600"/>
    <x v="0"/>
    <n v="51"/>
  </r>
  <r>
    <s v="WAHV"/>
    <x v="11"/>
    <s v="Zuid-Holland"/>
    <x v="2"/>
    <x v="635"/>
    <x v="1"/>
    <n v="51"/>
  </r>
  <r>
    <s v="WAHV"/>
    <x v="11"/>
    <s v="Zuid-Holland"/>
    <x v="73"/>
    <x v="132"/>
    <x v="1"/>
    <n v="51"/>
  </r>
  <r>
    <s v="WAHV"/>
    <x v="11"/>
    <s v="Zuid-Holland"/>
    <x v="16"/>
    <x v="595"/>
    <x v="1"/>
    <n v="51"/>
  </r>
  <r>
    <s v="WAHV"/>
    <x v="11"/>
    <s v="Zuid-Holland"/>
    <x v="5"/>
    <x v="284"/>
    <x v="1"/>
    <n v="51"/>
  </r>
  <r>
    <s v="WAHV"/>
    <x v="10"/>
    <s v="Gelderland"/>
    <x v="65"/>
    <x v="437"/>
    <x v="0"/>
    <n v="51"/>
  </r>
  <r>
    <s v="WAHV"/>
    <x v="10"/>
    <s v="Noord-Holland"/>
    <x v="62"/>
    <x v="306"/>
    <x v="0"/>
    <n v="51"/>
  </r>
  <r>
    <s v="WAHV"/>
    <x v="10"/>
    <s v="Noord-Holland"/>
    <x v="67"/>
    <x v="604"/>
    <x v="0"/>
    <n v="51"/>
  </r>
  <r>
    <s v="WAHV"/>
    <x v="10"/>
    <s v="Utrecht"/>
    <x v="87"/>
    <x v="623"/>
    <x v="0"/>
    <n v="51"/>
  </r>
  <r>
    <s v="WAHV"/>
    <x v="10"/>
    <s v="Zuid-Holland"/>
    <x v="43"/>
    <x v="605"/>
    <x v="0"/>
    <n v="51"/>
  </r>
  <r>
    <s v="WAHV"/>
    <x v="4"/>
    <s v="Noord-Brabant"/>
    <x v="28"/>
    <x v="610"/>
    <x v="1"/>
    <n v="51"/>
  </r>
  <r>
    <s v="WAHV"/>
    <x v="4"/>
    <s v="Noord-Brabant"/>
    <x v="92"/>
    <x v="196"/>
    <x v="1"/>
    <n v="51"/>
  </r>
  <r>
    <s v="WAHV"/>
    <x v="4"/>
    <s v="Noord-Holland"/>
    <x v="46"/>
    <x v="609"/>
    <x v="0"/>
    <n v="51"/>
  </r>
  <r>
    <s v="WAHV"/>
    <x v="4"/>
    <s v="Noord-Holland"/>
    <x v="46"/>
    <x v="609"/>
    <x v="1"/>
    <n v="51"/>
  </r>
  <r>
    <s v="WAHV"/>
    <x v="4"/>
    <s v="Utrecht"/>
    <x v="87"/>
    <x v="434"/>
    <x v="1"/>
    <n v="51"/>
  </r>
  <r>
    <s v="WAHV"/>
    <x v="4"/>
    <s v="Zuid-Holland"/>
    <x v="123"/>
    <x v="455"/>
    <x v="1"/>
    <n v="51"/>
  </r>
  <r>
    <s v="WAHV"/>
    <x v="1"/>
    <s v="Noord-Brabant"/>
    <x v="3"/>
    <x v="628"/>
    <x v="1"/>
    <n v="51"/>
  </r>
  <r>
    <s v="WAHV"/>
    <x v="1"/>
    <s v="Noord-Brabant"/>
    <x v="28"/>
    <x v="615"/>
    <x v="0"/>
    <n v="51"/>
  </r>
  <r>
    <s v="WAHV"/>
    <x v="1"/>
    <s v="Zuid-Holland"/>
    <x v="2"/>
    <x v="463"/>
    <x v="0"/>
    <n v="51"/>
  </r>
  <r>
    <s v="WAHV"/>
    <x v="1"/>
    <s v="Zuid-Holland"/>
    <x v="90"/>
    <x v="657"/>
    <x v="0"/>
    <n v="51"/>
  </r>
  <r>
    <s v="WAHV"/>
    <x v="1"/>
    <s v="Zuid-Holland"/>
    <x v="98"/>
    <x v="226"/>
    <x v="1"/>
    <n v="51"/>
  </r>
  <r>
    <s v="WAHV"/>
    <x v="0"/>
    <s v="Noord-Brabant"/>
    <x v="111"/>
    <x v="607"/>
    <x v="0"/>
    <n v="51"/>
  </r>
  <r>
    <s v="WAHV"/>
    <x v="0"/>
    <s v="Noord-Brabant"/>
    <x v="28"/>
    <x v="581"/>
    <x v="0"/>
    <n v="51"/>
  </r>
  <r>
    <s v="WAHV"/>
    <x v="0"/>
    <s v="Noord-Holland"/>
    <x v="78"/>
    <x v="141"/>
    <x v="1"/>
    <n v="51"/>
  </r>
  <r>
    <s v="WAHV"/>
    <x v="0"/>
    <s v="Zuid-Holland"/>
    <x v="5"/>
    <x v="180"/>
    <x v="1"/>
    <n v="51"/>
  </r>
  <r>
    <s v="WAHV"/>
    <x v="3"/>
    <s v="Gelderland"/>
    <x v="0"/>
    <x v="580"/>
    <x v="0"/>
    <n v="51"/>
  </r>
  <r>
    <s v="WAHV"/>
    <x v="3"/>
    <s v="Gelderland"/>
    <x v="65"/>
    <x v="491"/>
    <x v="0"/>
    <n v="51"/>
  </r>
  <r>
    <s v="WAHV"/>
    <x v="3"/>
    <s v="Zuid-Holland"/>
    <x v="88"/>
    <x v="599"/>
    <x v="1"/>
    <n v="51"/>
  </r>
  <r>
    <s v="WAHV"/>
    <x v="5"/>
    <s v="Noord-Brabant"/>
    <x v="28"/>
    <x v="34"/>
    <x v="1"/>
    <n v="51"/>
  </r>
  <r>
    <s v="WAHV"/>
    <x v="2"/>
    <s v="Gelderland"/>
    <x v="82"/>
    <x v="361"/>
    <x v="1"/>
    <n v="51"/>
  </r>
  <r>
    <s v="WAHV"/>
    <x v="2"/>
    <s v="Gelderland"/>
    <x v="65"/>
    <x v="437"/>
    <x v="1"/>
    <n v="51"/>
  </r>
  <r>
    <s v="WAHV"/>
    <x v="2"/>
    <s v="Noord-Holland"/>
    <x v="139"/>
    <x v="624"/>
    <x v="1"/>
    <n v="51"/>
  </r>
  <r>
    <s v="WAHV"/>
    <x v="2"/>
    <s v="Zuid-Holland"/>
    <x v="16"/>
    <x v="595"/>
    <x v="1"/>
    <n v="51"/>
  </r>
  <r>
    <s v="WAHV"/>
    <x v="2"/>
    <s v="Zuid-Holland"/>
    <x v="88"/>
    <x v="599"/>
    <x v="1"/>
    <n v="51"/>
  </r>
  <r>
    <s v="WAHV"/>
    <x v="6"/>
    <s v="Gelderland"/>
    <x v="65"/>
    <x v="446"/>
    <x v="1"/>
    <n v="51"/>
  </r>
  <r>
    <s v="WAHV"/>
    <x v="6"/>
    <s v="Noord-Brabant"/>
    <x v="94"/>
    <x v="375"/>
    <x v="0"/>
    <n v="51"/>
  </r>
  <r>
    <s v="WAHV"/>
    <x v="6"/>
    <s v="Overijssel"/>
    <x v="86"/>
    <x v="360"/>
    <x v="1"/>
    <n v="51"/>
  </r>
  <r>
    <s v="WAHV"/>
    <x v="6"/>
    <s v="Utrecht"/>
    <x v="39"/>
    <x v="535"/>
    <x v="1"/>
    <n v="51"/>
  </r>
  <r>
    <s v="WAHV"/>
    <x v="7"/>
    <s v="Noord-Brabant"/>
    <x v="28"/>
    <x v="644"/>
    <x v="0"/>
    <n v="50"/>
  </r>
  <r>
    <s v="WAHV"/>
    <x v="7"/>
    <s v="Noord-Holland"/>
    <x v="8"/>
    <x v="95"/>
    <x v="1"/>
    <n v="50"/>
  </r>
  <r>
    <s v="WAHV"/>
    <x v="8"/>
    <s v="Groningen"/>
    <x v="11"/>
    <x v="260"/>
    <x v="0"/>
    <n v="50"/>
  </r>
  <r>
    <s v="WAHV"/>
    <x v="8"/>
    <s v="Noord-Brabant"/>
    <x v="28"/>
    <x v="644"/>
    <x v="0"/>
    <n v="50"/>
  </r>
  <r>
    <s v="WAHV"/>
    <x v="8"/>
    <s v="Noord-Holland"/>
    <x v="118"/>
    <x v="600"/>
    <x v="1"/>
    <n v="50"/>
  </r>
  <r>
    <s v="WAHV"/>
    <x v="8"/>
    <s v="Zuid-Holland"/>
    <x v="73"/>
    <x v="587"/>
    <x v="1"/>
    <n v="50"/>
  </r>
  <r>
    <s v="WAHV"/>
    <x v="9"/>
    <s v="Zuid-Holland"/>
    <x v="5"/>
    <x v="492"/>
    <x v="1"/>
    <n v="50"/>
  </r>
  <r>
    <s v="WAHV"/>
    <x v="11"/>
    <s v="Gelderland"/>
    <x v="65"/>
    <x v="394"/>
    <x v="1"/>
    <n v="50"/>
  </r>
  <r>
    <s v="WAHV"/>
    <x v="11"/>
    <s v="Noord-Brabant"/>
    <x v="3"/>
    <x v="629"/>
    <x v="0"/>
    <n v="50"/>
  </r>
  <r>
    <s v="WAHV"/>
    <x v="11"/>
    <s v="Overijssel"/>
    <x v="86"/>
    <x v="573"/>
    <x v="1"/>
    <n v="50"/>
  </r>
  <r>
    <s v="WAHV"/>
    <x v="11"/>
    <s v="Zuid-Holland"/>
    <x v="47"/>
    <x v="577"/>
    <x v="0"/>
    <n v="50"/>
  </r>
  <r>
    <s v="WAHV"/>
    <x v="10"/>
    <s v="Limburg"/>
    <x v="51"/>
    <x v="531"/>
    <x v="0"/>
    <n v="50"/>
  </r>
  <r>
    <s v="WAHV"/>
    <x v="10"/>
    <s v="Noord-Brabant"/>
    <x v="14"/>
    <x v="601"/>
    <x v="0"/>
    <n v="50"/>
  </r>
  <r>
    <s v="WAHV"/>
    <x v="10"/>
    <s v="Zeeland"/>
    <x v="99"/>
    <x v="259"/>
    <x v="1"/>
    <n v="50"/>
  </r>
  <r>
    <s v="WAHV"/>
    <x v="10"/>
    <s v="Zuid-Holland"/>
    <x v="2"/>
    <x v="463"/>
    <x v="0"/>
    <n v="50"/>
  </r>
  <r>
    <s v="WAHV"/>
    <x v="4"/>
    <s v="Friesland"/>
    <x v="104"/>
    <x v="349"/>
    <x v="1"/>
    <n v="50"/>
  </r>
  <r>
    <s v="WAHV"/>
    <x v="4"/>
    <s v="Noord-Brabant"/>
    <x v="26"/>
    <x v="412"/>
    <x v="1"/>
    <n v="50"/>
  </r>
  <r>
    <s v="WAHV"/>
    <x v="4"/>
    <s v="Zuid-Holland"/>
    <x v="73"/>
    <x v="132"/>
    <x v="1"/>
    <n v="50"/>
  </r>
  <r>
    <s v="WAHV"/>
    <x v="1"/>
    <s v="Limburg"/>
    <x v="75"/>
    <x v="649"/>
    <x v="0"/>
    <n v="50"/>
  </r>
  <r>
    <s v="WAHV"/>
    <x v="1"/>
    <s v="Noord-Brabant"/>
    <x v="141"/>
    <x v="650"/>
    <x v="1"/>
    <n v="50"/>
  </r>
  <r>
    <s v="WAHV"/>
    <x v="1"/>
    <s v="Overijssel"/>
    <x v="84"/>
    <x v="334"/>
    <x v="1"/>
    <n v="50"/>
  </r>
  <r>
    <s v="WAHV"/>
    <x v="1"/>
    <s v="Zuid-Holland"/>
    <x v="2"/>
    <x v="552"/>
    <x v="0"/>
    <n v="50"/>
  </r>
  <r>
    <s v="WAHV"/>
    <x v="1"/>
    <s v="Zuid-Holland"/>
    <x v="100"/>
    <x v="298"/>
    <x v="1"/>
    <n v="50"/>
  </r>
  <r>
    <s v="WAHV"/>
    <x v="1"/>
    <s v="Zuid-Holland"/>
    <x v="100"/>
    <x v="234"/>
    <x v="1"/>
    <n v="50"/>
  </r>
  <r>
    <s v="WAHV"/>
    <x v="0"/>
    <s v="Noord-Brabant"/>
    <x v="28"/>
    <x v="613"/>
    <x v="1"/>
    <n v="50"/>
  </r>
  <r>
    <s v="WAHV"/>
    <x v="0"/>
    <s v="Overijssel"/>
    <x v="80"/>
    <x v="549"/>
    <x v="1"/>
    <n v="50"/>
  </r>
  <r>
    <s v="WAHV"/>
    <x v="0"/>
    <s v="Zuid-Holland"/>
    <x v="2"/>
    <x v="463"/>
    <x v="0"/>
    <n v="50"/>
  </r>
  <r>
    <s v="WAHV"/>
    <x v="0"/>
    <s v="Zuid-Holland"/>
    <x v="100"/>
    <x v="626"/>
    <x v="1"/>
    <n v="50"/>
  </r>
  <r>
    <s v="WAHV"/>
    <x v="0"/>
    <s v="Zuid-Holland"/>
    <x v="88"/>
    <x v="599"/>
    <x v="1"/>
    <n v="50"/>
  </r>
  <r>
    <s v="WAHV"/>
    <x v="0"/>
    <s v="Zuid-Holland"/>
    <x v="122"/>
    <x v="387"/>
    <x v="1"/>
    <n v="50"/>
  </r>
  <r>
    <s v="WAHV"/>
    <x v="3"/>
    <s v="Noord-Brabant"/>
    <x v="26"/>
    <x v="412"/>
    <x v="1"/>
    <n v="50"/>
  </r>
  <r>
    <s v="WAHV"/>
    <x v="3"/>
    <s v="Noord-Brabant"/>
    <x v="3"/>
    <x v="628"/>
    <x v="0"/>
    <n v="50"/>
  </r>
  <r>
    <s v="WAHV"/>
    <x v="3"/>
    <s v="Noord-Holland"/>
    <x v="46"/>
    <x v="609"/>
    <x v="0"/>
    <n v="50"/>
  </r>
  <r>
    <s v="WAHV"/>
    <x v="3"/>
    <s v="Utrecht"/>
    <x v="87"/>
    <x v="623"/>
    <x v="0"/>
    <n v="50"/>
  </r>
  <r>
    <s v="WAHV"/>
    <x v="3"/>
    <s v="Utrecht"/>
    <x v="87"/>
    <x v="614"/>
    <x v="0"/>
    <n v="50"/>
  </r>
  <r>
    <s v="WAHV"/>
    <x v="3"/>
    <s v="Utrecht"/>
    <x v="87"/>
    <x v="625"/>
    <x v="0"/>
    <n v="50"/>
  </r>
  <r>
    <s v="WAHV"/>
    <x v="5"/>
    <s v="Gelderland"/>
    <x v="82"/>
    <x v="533"/>
    <x v="1"/>
    <n v="50"/>
  </r>
  <r>
    <s v="WAHV"/>
    <x v="5"/>
    <s v="Utrecht"/>
    <x v="39"/>
    <x v="535"/>
    <x v="1"/>
    <n v="50"/>
  </r>
  <r>
    <s v="WAHV"/>
    <x v="5"/>
    <s v="Zuid-Holland"/>
    <x v="4"/>
    <x v="400"/>
    <x v="0"/>
    <n v="50"/>
  </r>
  <r>
    <s v="WAHV"/>
    <x v="2"/>
    <s v="Flevoland"/>
    <x v="10"/>
    <x v="300"/>
    <x v="1"/>
    <n v="50"/>
  </r>
  <r>
    <s v="WAHV"/>
    <x v="2"/>
    <s v="Utrecht"/>
    <x v="87"/>
    <x v="606"/>
    <x v="0"/>
    <n v="50"/>
  </r>
  <r>
    <s v="WAHV"/>
    <x v="6"/>
    <s v="Gelderland"/>
    <x v="82"/>
    <x v="361"/>
    <x v="1"/>
    <n v="50"/>
  </r>
  <r>
    <s v="WAHV"/>
    <x v="6"/>
    <s v="Noord-Holland"/>
    <x v="8"/>
    <x v="129"/>
    <x v="1"/>
    <n v="50"/>
  </r>
  <r>
    <s v="WAHV"/>
    <x v="6"/>
    <s v="Utrecht"/>
    <x v="39"/>
    <x v="128"/>
    <x v="1"/>
    <n v="50"/>
  </r>
  <r>
    <s v="WAHV"/>
    <x v="7"/>
    <s v="Gelderland"/>
    <x v="65"/>
    <x v="420"/>
    <x v="1"/>
    <n v="49"/>
  </r>
  <r>
    <s v="WAHV"/>
    <x v="7"/>
    <s v="Utrecht"/>
    <x v="29"/>
    <x v="652"/>
    <x v="0"/>
    <n v="49"/>
  </r>
  <r>
    <s v="WAHV"/>
    <x v="7"/>
    <s v="Zuid-Holland"/>
    <x v="100"/>
    <x v="591"/>
    <x v="1"/>
    <n v="49"/>
  </r>
  <r>
    <s v="WAHV"/>
    <x v="8"/>
    <s v="Limburg"/>
    <x v="24"/>
    <x v="592"/>
    <x v="0"/>
    <n v="49"/>
  </r>
  <r>
    <s v="WAHV"/>
    <x v="8"/>
    <s v="Noord-Brabant"/>
    <x v="3"/>
    <x v="655"/>
    <x v="0"/>
    <n v="49"/>
  </r>
  <r>
    <s v="WAHV"/>
    <x v="8"/>
    <s v="Zuid-Holland"/>
    <x v="2"/>
    <x v="381"/>
    <x v="0"/>
    <n v="49"/>
  </r>
  <r>
    <s v="WAHV"/>
    <x v="8"/>
    <s v="Zuid-Holland"/>
    <x v="43"/>
    <x v="288"/>
    <x v="1"/>
    <n v="49"/>
  </r>
  <r>
    <s v="WAHV"/>
    <x v="8"/>
    <s v="Zuid-Holland"/>
    <x v="5"/>
    <x v="384"/>
    <x v="1"/>
    <n v="49"/>
  </r>
  <r>
    <s v="WAHV"/>
    <x v="9"/>
    <s v="Gelderland"/>
    <x v="23"/>
    <x v="185"/>
    <x v="1"/>
    <n v="49"/>
  </r>
  <r>
    <s v="WAHV"/>
    <x v="9"/>
    <s v="Noord-Brabant"/>
    <x v="3"/>
    <x v="655"/>
    <x v="0"/>
    <n v="49"/>
  </r>
  <r>
    <s v="WAHV"/>
    <x v="9"/>
    <s v="Zuid-Holland"/>
    <x v="4"/>
    <x v="400"/>
    <x v="1"/>
    <n v="49"/>
  </r>
  <r>
    <s v="WAHV"/>
    <x v="11"/>
    <s v="Limburg"/>
    <x v="142"/>
    <x v="658"/>
    <x v="0"/>
    <n v="49"/>
  </r>
  <r>
    <s v="WAHV"/>
    <x v="11"/>
    <s v="Noord-Brabant"/>
    <x v="28"/>
    <x v="659"/>
    <x v="0"/>
    <n v="49"/>
  </r>
  <r>
    <s v="WAHV"/>
    <x v="11"/>
    <s v="Noord-Brabant"/>
    <x v="28"/>
    <x v="644"/>
    <x v="0"/>
    <n v="49"/>
  </r>
  <r>
    <s v="WAHV"/>
    <x v="11"/>
    <s v="Noord-Holland"/>
    <x v="78"/>
    <x v="244"/>
    <x v="1"/>
    <n v="49"/>
  </r>
  <r>
    <s v="WAHV"/>
    <x v="11"/>
    <s v="Utrecht"/>
    <x v="87"/>
    <x v="623"/>
    <x v="0"/>
    <n v="49"/>
  </r>
  <r>
    <s v="WAHV"/>
    <x v="11"/>
    <s v="Zeeland"/>
    <x v="125"/>
    <x v="541"/>
    <x v="0"/>
    <n v="49"/>
  </r>
  <r>
    <s v="WAHV"/>
    <x v="11"/>
    <s v="Zuid-Holland"/>
    <x v="49"/>
    <x v="651"/>
    <x v="0"/>
    <n v="49"/>
  </r>
  <r>
    <s v="WAHV"/>
    <x v="11"/>
    <s v="Zuid-Holland"/>
    <x v="95"/>
    <x v="637"/>
    <x v="0"/>
    <n v="49"/>
  </r>
  <r>
    <s v="WAHV"/>
    <x v="11"/>
    <s v="Zuid-Holland"/>
    <x v="123"/>
    <x v="455"/>
    <x v="1"/>
    <n v="49"/>
  </r>
  <r>
    <s v="WAHV"/>
    <x v="10"/>
    <s v="Limburg"/>
    <x v="68"/>
    <x v="546"/>
    <x v="1"/>
    <n v="49"/>
  </r>
  <r>
    <s v="WAHV"/>
    <x v="10"/>
    <s v="Noord-Holland"/>
    <x v="46"/>
    <x v="609"/>
    <x v="1"/>
    <n v="49"/>
  </r>
  <r>
    <s v="WAHV"/>
    <x v="10"/>
    <s v="Overijssel"/>
    <x v="84"/>
    <x v="334"/>
    <x v="1"/>
    <n v="49"/>
  </r>
  <r>
    <s v="WAHV"/>
    <x v="10"/>
    <s v="Overijssel"/>
    <x v="113"/>
    <x v="331"/>
    <x v="1"/>
    <n v="49"/>
  </r>
  <r>
    <s v="WAHV"/>
    <x v="10"/>
    <s v="Utrecht"/>
    <x v="129"/>
    <x v="594"/>
    <x v="0"/>
    <n v="49"/>
  </r>
  <r>
    <s v="WAHV"/>
    <x v="4"/>
    <s v="Drenthe"/>
    <x v="108"/>
    <x v="660"/>
    <x v="0"/>
    <n v="49"/>
  </r>
  <r>
    <s v="WAHV"/>
    <x v="4"/>
    <s v="Groningen"/>
    <x v="11"/>
    <x v="260"/>
    <x v="1"/>
    <n v="49"/>
  </r>
  <r>
    <s v="WAHV"/>
    <x v="4"/>
    <s v="Overijssel"/>
    <x v="84"/>
    <x v="334"/>
    <x v="1"/>
    <n v="49"/>
  </r>
  <r>
    <s v="WAHV"/>
    <x v="4"/>
    <s v="Zuid-Holland"/>
    <x v="2"/>
    <x v="86"/>
    <x v="1"/>
    <n v="49"/>
  </r>
  <r>
    <s v="WAHV"/>
    <x v="4"/>
    <s v="Zuid-Holland"/>
    <x v="95"/>
    <x v="529"/>
    <x v="1"/>
    <n v="49"/>
  </r>
  <r>
    <s v="WAHV"/>
    <x v="4"/>
    <s v="Zuid-Holland"/>
    <x v="95"/>
    <x v="637"/>
    <x v="0"/>
    <n v="49"/>
  </r>
  <r>
    <s v="WAHV"/>
    <x v="1"/>
    <s v="Noord-Holland"/>
    <x v="74"/>
    <x v="134"/>
    <x v="0"/>
    <n v="49"/>
  </r>
  <r>
    <s v="WAHV"/>
    <x v="1"/>
    <s v="Noord-Holland"/>
    <x v="18"/>
    <x v="52"/>
    <x v="1"/>
    <n v="49"/>
  </r>
  <r>
    <s v="WAHV"/>
    <x v="0"/>
    <s v="Flevoland"/>
    <x v="97"/>
    <x v="572"/>
    <x v="0"/>
    <n v="49"/>
  </r>
  <r>
    <s v="WAHV"/>
    <x v="0"/>
    <s v="Noord-Holland"/>
    <x v="78"/>
    <x v="486"/>
    <x v="0"/>
    <n v="49"/>
  </r>
  <r>
    <s v="WAHV"/>
    <x v="0"/>
    <s v="Noord-Holland"/>
    <x v="59"/>
    <x v="575"/>
    <x v="0"/>
    <n v="49"/>
  </r>
  <r>
    <s v="WAHV"/>
    <x v="0"/>
    <s v="Noord-Holland"/>
    <x v="18"/>
    <x v="616"/>
    <x v="1"/>
    <n v="49"/>
  </r>
  <r>
    <s v="WAHV"/>
    <x v="0"/>
    <s v="Zuid-Holland"/>
    <x v="90"/>
    <x v="566"/>
    <x v="0"/>
    <n v="49"/>
  </r>
  <r>
    <s v="WAHV"/>
    <x v="0"/>
    <s v="Zuid-Holland"/>
    <x v="43"/>
    <x v="605"/>
    <x v="0"/>
    <n v="49"/>
  </r>
  <r>
    <s v="WAHV"/>
    <x v="0"/>
    <s v="Zuid-Holland"/>
    <x v="95"/>
    <x v="637"/>
    <x v="1"/>
    <n v="49"/>
  </r>
  <r>
    <s v="WAHV"/>
    <x v="3"/>
    <s v="Gelderland"/>
    <x v="82"/>
    <x v="533"/>
    <x v="1"/>
    <n v="49"/>
  </r>
  <r>
    <s v="WAHV"/>
    <x v="3"/>
    <s v="Limburg"/>
    <x v="96"/>
    <x v="308"/>
    <x v="1"/>
    <n v="49"/>
  </r>
  <r>
    <s v="WAHV"/>
    <x v="3"/>
    <s v="Zuid-Holland"/>
    <x v="100"/>
    <x v="626"/>
    <x v="1"/>
    <n v="49"/>
  </r>
  <r>
    <s v="WAHV"/>
    <x v="5"/>
    <s v="Utrecht"/>
    <x v="39"/>
    <x v="128"/>
    <x v="1"/>
    <n v="49"/>
  </r>
  <r>
    <s v="WAHV"/>
    <x v="2"/>
    <s v="Gelderland"/>
    <x v="0"/>
    <x v="580"/>
    <x v="0"/>
    <n v="49"/>
  </r>
  <r>
    <s v="WAHV"/>
    <x v="2"/>
    <s v="Limburg"/>
    <x v="68"/>
    <x v="527"/>
    <x v="0"/>
    <n v="49"/>
  </r>
  <r>
    <s v="WAHV"/>
    <x v="2"/>
    <s v="Noord-Brabant"/>
    <x v="28"/>
    <x v="581"/>
    <x v="0"/>
    <n v="49"/>
  </r>
  <r>
    <s v="WAHV"/>
    <x v="2"/>
    <s v="Noord-Holland"/>
    <x v="118"/>
    <x v="600"/>
    <x v="0"/>
    <n v="49"/>
  </r>
  <r>
    <s v="WAHV"/>
    <x v="2"/>
    <s v="Overijssel"/>
    <x v="84"/>
    <x v="334"/>
    <x v="1"/>
    <n v="49"/>
  </r>
  <r>
    <s v="WAHV"/>
    <x v="2"/>
    <s v="Zuid-Holland"/>
    <x v="100"/>
    <x v="626"/>
    <x v="1"/>
    <n v="49"/>
  </r>
  <r>
    <s v="WAHV"/>
    <x v="6"/>
    <s v="Flevoland"/>
    <x v="10"/>
    <x v="300"/>
    <x v="1"/>
    <n v="49"/>
  </r>
  <r>
    <s v="WAHV"/>
    <x v="6"/>
    <s v="Groningen"/>
    <x v="11"/>
    <x v="542"/>
    <x v="0"/>
    <n v="49"/>
  </r>
  <r>
    <s v="WAHV"/>
    <x v="6"/>
    <s v="Noord-Holland"/>
    <x v="118"/>
    <x v="600"/>
    <x v="0"/>
    <n v="49"/>
  </r>
  <r>
    <s v="WAHV"/>
    <x v="6"/>
    <s v="Utrecht"/>
    <x v="87"/>
    <x v="625"/>
    <x v="0"/>
    <n v="49"/>
  </r>
  <r>
    <s v="WAHV"/>
    <x v="7"/>
    <s v="Limburg"/>
    <x v="24"/>
    <x v="592"/>
    <x v="0"/>
    <n v="48"/>
  </r>
  <r>
    <s v="WAHV"/>
    <x v="7"/>
    <s v="Noord-Holland"/>
    <x v="62"/>
    <x v="565"/>
    <x v="1"/>
    <n v="48"/>
  </r>
  <r>
    <s v="WAHV"/>
    <x v="7"/>
    <s v="Zuid-Holland"/>
    <x v="90"/>
    <x v="598"/>
    <x v="0"/>
    <n v="48"/>
  </r>
  <r>
    <s v="WAHV"/>
    <x v="8"/>
    <s v="Utrecht"/>
    <x v="39"/>
    <x v="633"/>
    <x v="1"/>
    <n v="48"/>
  </r>
  <r>
    <s v="WAHV"/>
    <x v="9"/>
    <s v="Flevoland"/>
    <x v="10"/>
    <x v="300"/>
    <x v="1"/>
    <n v="48"/>
  </r>
  <r>
    <s v="WAHV"/>
    <x v="9"/>
    <s v="Noord-Brabant"/>
    <x v="28"/>
    <x v="659"/>
    <x v="0"/>
    <n v="48"/>
  </r>
  <r>
    <s v="WAHV"/>
    <x v="9"/>
    <s v="Noord-Brabant"/>
    <x v="28"/>
    <x v="34"/>
    <x v="1"/>
    <n v="48"/>
  </r>
  <r>
    <s v="WAHV"/>
    <x v="9"/>
    <s v="Utrecht"/>
    <x v="61"/>
    <x v="137"/>
    <x v="1"/>
    <n v="48"/>
  </r>
  <r>
    <s v="WAHV"/>
    <x v="9"/>
    <s v="Zeeland"/>
    <x v="125"/>
    <x v="541"/>
    <x v="1"/>
    <n v="48"/>
  </r>
  <r>
    <s v="WAHV"/>
    <x v="11"/>
    <s v="Gelderland"/>
    <x v="82"/>
    <x v="361"/>
    <x v="1"/>
    <n v="48"/>
  </r>
  <r>
    <s v="WAHV"/>
    <x v="11"/>
    <s v="Groningen"/>
    <x v="11"/>
    <x v="260"/>
    <x v="0"/>
    <n v="48"/>
  </r>
  <r>
    <s v="WAHV"/>
    <x v="11"/>
    <s v="Noord-Holland"/>
    <x v="62"/>
    <x v="493"/>
    <x v="0"/>
    <n v="48"/>
  </r>
  <r>
    <s v="WAHV"/>
    <x v="11"/>
    <s v="Noord-Holland"/>
    <x v="78"/>
    <x v="141"/>
    <x v="1"/>
    <n v="48"/>
  </r>
  <r>
    <s v="WAHV"/>
    <x v="10"/>
    <s v="Groningen"/>
    <x v="60"/>
    <x v="619"/>
    <x v="0"/>
    <n v="48"/>
  </r>
  <r>
    <s v="WAHV"/>
    <x v="10"/>
    <s v="Noord-Brabant"/>
    <x v="28"/>
    <x v="646"/>
    <x v="0"/>
    <n v="48"/>
  </r>
  <r>
    <s v="WAHV"/>
    <x v="10"/>
    <s v="Zuid-Holland"/>
    <x v="5"/>
    <x v="240"/>
    <x v="0"/>
    <n v="48"/>
  </r>
  <r>
    <s v="WAHV"/>
    <x v="10"/>
    <s v="Zuid-Holland"/>
    <x v="5"/>
    <x v="492"/>
    <x v="1"/>
    <n v="48"/>
  </r>
  <r>
    <s v="WAHV"/>
    <x v="4"/>
    <s v="Gelderland"/>
    <x v="65"/>
    <x v="632"/>
    <x v="1"/>
    <n v="48"/>
  </r>
  <r>
    <s v="WAHV"/>
    <x v="4"/>
    <s v="Noord-Brabant"/>
    <x v="26"/>
    <x v="488"/>
    <x v="1"/>
    <n v="48"/>
  </r>
  <r>
    <s v="WAHV"/>
    <x v="4"/>
    <s v="Zuid-Holland"/>
    <x v="43"/>
    <x v="313"/>
    <x v="1"/>
    <n v="48"/>
  </r>
  <r>
    <s v="WAHV"/>
    <x v="4"/>
    <s v="Zuid-Holland"/>
    <x v="15"/>
    <x v="617"/>
    <x v="0"/>
    <n v="48"/>
  </r>
  <r>
    <s v="WAHV"/>
    <x v="1"/>
    <s v="Zeeland"/>
    <x v="125"/>
    <x v="472"/>
    <x v="1"/>
    <n v="48"/>
  </r>
  <r>
    <s v="WAHV"/>
    <x v="0"/>
    <s v="Groningen"/>
    <x v="11"/>
    <x v="631"/>
    <x v="1"/>
    <n v="48"/>
  </r>
  <r>
    <s v="WAHV"/>
    <x v="0"/>
    <s v="Overijssel"/>
    <x v="84"/>
    <x v="334"/>
    <x v="1"/>
    <n v="48"/>
  </r>
  <r>
    <s v="WAHV"/>
    <x v="3"/>
    <s v="Drenthe"/>
    <x v="108"/>
    <x v="660"/>
    <x v="0"/>
    <n v="48"/>
  </r>
  <r>
    <s v="WAHV"/>
    <x v="3"/>
    <s v="Noord-Brabant"/>
    <x v="94"/>
    <x v="274"/>
    <x v="1"/>
    <n v="48"/>
  </r>
  <r>
    <s v="WAHV"/>
    <x v="3"/>
    <s v="Zeeland"/>
    <x v="125"/>
    <x v="472"/>
    <x v="0"/>
    <n v="48"/>
  </r>
  <r>
    <s v="WAHV"/>
    <x v="5"/>
    <s v="Noord-Brabant"/>
    <x v="28"/>
    <x v="307"/>
    <x v="1"/>
    <n v="48"/>
  </r>
  <r>
    <s v="WAHV"/>
    <x v="5"/>
    <s v="Noord-Brabant"/>
    <x v="28"/>
    <x v="117"/>
    <x v="1"/>
    <n v="48"/>
  </r>
  <r>
    <s v="WAHV"/>
    <x v="5"/>
    <s v="Zuid-Holland"/>
    <x v="43"/>
    <x v="612"/>
    <x v="0"/>
    <n v="48"/>
  </r>
  <r>
    <s v="WAHV"/>
    <x v="5"/>
    <s v="Zuid-Holland"/>
    <x v="5"/>
    <x v="180"/>
    <x v="1"/>
    <n v="48"/>
  </r>
  <r>
    <s v="WAHV"/>
    <x v="2"/>
    <s v="Utrecht"/>
    <x v="40"/>
    <x v="520"/>
    <x v="0"/>
    <n v="48"/>
  </r>
  <r>
    <s v="WAHV"/>
    <x v="6"/>
    <s v="Limburg"/>
    <x v="24"/>
    <x v="586"/>
    <x v="1"/>
    <n v="48"/>
  </r>
  <r>
    <s v="WAHV"/>
    <x v="6"/>
    <s v="Utrecht"/>
    <x v="39"/>
    <x v="173"/>
    <x v="1"/>
    <n v="48"/>
  </r>
  <r>
    <s v="WAHV"/>
    <x v="6"/>
    <s v="Zuid-Holland"/>
    <x v="90"/>
    <x v="661"/>
    <x v="0"/>
    <n v="48"/>
  </r>
  <r>
    <s v="WAHV"/>
    <x v="6"/>
    <s v="Zuid-Holland"/>
    <x v="5"/>
    <x v="492"/>
    <x v="1"/>
    <n v="48"/>
  </r>
  <r>
    <s v="WAHV"/>
    <x v="7"/>
    <s v="Noord-Holland"/>
    <x v="134"/>
    <x v="496"/>
    <x v="1"/>
    <n v="47"/>
  </r>
  <r>
    <s v="WAHV"/>
    <x v="7"/>
    <s v="Noord-Holland"/>
    <x v="118"/>
    <x v="600"/>
    <x v="1"/>
    <n v="47"/>
  </r>
  <r>
    <s v="WAHV"/>
    <x v="7"/>
    <s v="Zuid-Holland"/>
    <x v="32"/>
    <x v="571"/>
    <x v="0"/>
    <n v="47"/>
  </r>
  <r>
    <s v="WAHV"/>
    <x v="8"/>
    <s v="Noord-Holland"/>
    <x v="8"/>
    <x v="526"/>
    <x v="1"/>
    <n v="47"/>
  </r>
  <r>
    <s v="WAHV"/>
    <x v="8"/>
    <s v="Utrecht"/>
    <x v="87"/>
    <x v="401"/>
    <x v="0"/>
    <n v="47"/>
  </r>
  <r>
    <s v="WAHV"/>
    <x v="8"/>
    <s v="Zuid-Holland"/>
    <x v="73"/>
    <x v="262"/>
    <x v="1"/>
    <n v="47"/>
  </r>
  <r>
    <s v="WAHV"/>
    <x v="9"/>
    <s v="Flevoland"/>
    <x v="97"/>
    <x v="572"/>
    <x v="0"/>
    <n v="47"/>
  </r>
  <r>
    <s v="WAHV"/>
    <x v="9"/>
    <s v="Zuid-Holland"/>
    <x v="12"/>
    <x v="555"/>
    <x v="0"/>
    <n v="47"/>
  </r>
  <r>
    <s v="WAHV"/>
    <x v="9"/>
    <s v="Zuid-Holland"/>
    <x v="95"/>
    <x v="637"/>
    <x v="1"/>
    <n v="47"/>
  </r>
  <r>
    <s v="WAHV"/>
    <x v="9"/>
    <s v="Zuid-Holland"/>
    <x v="100"/>
    <x v="591"/>
    <x v="0"/>
    <n v="47"/>
  </r>
  <r>
    <s v="WAHV"/>
    <x v="9"/>
    <s v="Zuid-Holland"/>
    <x v="47"/>
    <x v="577"/>
    <x v="1"/>
    <n v="47"/>
  </r>
  <r>
    <s v="WAHV"/>
    <x v="11"/>
    <s v="Flevoland"/>
    <x v="97"/>
    <x v="572"/>
    <x v="0"/>
    <n v="47"/>
  </r>
  <r>
    <s v="WAHV"/>
    <x v="11"/>
    <s v="Limburg"/>
    <x v="24"/>
    <x v="618"/>
    <x v="0"/>
    <n v="47"/>
  </r>
  <r>
    <s v="WAHV"/>
    <x v="11"/>
    <s v="Noord-Holland"/>
    <x v="18"/>
    <x v="616"/>
    <x v="1"/>
    <n v="47"/>
  </r>
  <r>
    <s v="WAHV"/>
    <x v="11"/>
    <s v="Zuid-Holland"/>
    <x v="49"/>
    <x v="525"/>
    <x v="0"/>
    <n v="47"/>
  </r>
  <r>
    <s v="WAHV"/>
    <x v="11"/>
    <s v="Zuid-Holland"/>
    <x v="5"/>
    <x v="408"/>
    <x v="1"/>
    <n v="47"/>
  </r>
  <r>
    <s v="WAHV"/>
    <x v="11"/>
    <s v="Zuid-Holland"/>
    <x v="5"/>
    <x v="384"/>
    <x v="1"/>
    <n v="47"/>
  </r>
  <r>
    <s v="WAHV"/>
    <x v="10"/>
    <s v="Noord-Brabant"/>
    <x v="111"/>
    <x v="392"/>
    <x v="1"/>
    <n v="47"/>
  </r>
  <r>
    <s v="WAHV"/>
    <x v="10"/>
    <s v="Overijssel"/>
    <x v="86"/>
    <x v="573"/>
    <x v="1"/>
    <n v="47"/>
  </r>
  <r>
    <s v="WAHV"/>
    <x v="10"/>
    <s v="Utrecht"/>
    <x v="87"/>
    <x v="401"/>
    <x v="1"/>
    <n v="47"/>
  </r>
  <r>
    <s v="WAHV"/>
    <x v="10"/>
    <s v="Zuid-Holland"/>
    <x v="2"/>
    <x v="402"/>
    <x v="1"/>
    <n v="47"/>
  </r>
  <r>
    <s v="WAHV"/>
    <x v="10"/>
    <s v="Zuid-Holland"/>
    <x v="2"/>
    <x v="312"/>
    <x v="0"/>
    <n v="47"/>
  </r>
  <r>
    <s v="WAHV"/>
    <x v="10"/>
    <s v="Zuid-Holland"/>
    <x v="95"/>
    <x v="637"/>
    <x v="1"/>
    <n v="47"/>
  </r>
  <r>
    <s v="WAHV"/>
    <x v="10"/>
    <s v="Zuid-Holland"/>
    <x v="47"/>
    <x v="602"/>
    <x v="0"/>
    <n v="47"/>
  </r>
  <r>
    <s v="WAHV"/>
    <x v="4"/>
    <s v="Gelderland"/>
    <x v="82"/>
    <x v="361"/>
    <x v="1"/>
    <n v="47"/>
  </r>
  <r>
    <s v="WAHV"/>
    <x v="4"/>
    <s v="Gelderland"/>
    <x v="82"/>
    <x v="533"/>
    <x v="1"/>
    <n v="47"/>
  </r>
  <r>
    <s v="WAHV"/>
    <x v="4"/>
    <s v="Noord-Brabant"/>
    <x v="28"/>
    <x v="615"/>
    <x v="0"/>
    <n v="47"/>
  </r>
  <r>
    <s v="WAHV"/>
    <x v="4"/>
    <s v="Zuid-Holland"/>
    <x v="4"/>
    <x v="400"/>
    <x v="1"/>
    <n v="47"/>
  </r>
  <r>
    <s v="WAHV"/>
    <x v="1"/>
    <s v="Drenthe"/>
    <x v="108"/>
    <x v="660"/>
    <x v="0"/>
    <n v="47"/>
  </r>
  <r>
    <s v="WAHV"/>
    <x v="1"/>
    <s v="Noord-Brabant"/>
    <x v="3"/>
    <x v="629"/>
    <x v="0"/>
    <n v="47"/>
  </r>
  <r>
    <s v="WAHV"/>
    <x v="1"/>
    <s v="Noord-Holland"/>
    <x v="118"/>
    <x v="600"/>
    <x v="1"/>
    <n v="47"/>
  </r>
  <r>
    <s v="WAHV"/>
    <x v="1"/>
    <s v="Utrecht"/>
    <x v="39"/>
    <x v="523"/>
    <x v="1"/>
    <n v="47"/>
  </r>
  <r>
    <s v="WAHV"/>
    <x v="0"/>
    <s v="Noord-Brabant"/>
    <x v="28"/>
    <x v="307"/>
    <x v="1"/>
    <n v="47"/>
  </r>
  <r>
    <s v="WAHV"/>
    <x v="0"/>
    <s v="Noord-Holland"/>
    <x v="118"/>
    <x v="654"/>
    <x v="0"/>
    <n v="47"/>
  </r>
  <r>
    <s v="WAHV"/>
    <x v="0"/>
    <s v="Noord-Holland"/>
    <x v="18"/>
    <x v="101"/>
    <x v="1"/>
    <n v="47"/>
  </r>
  <r>
    <s v="WAHV"/>
    <x v="3"/>
    <s v="Flevoland"/>
    <x v="10"/>
    <x v="300"/>
    <x v="1"/>
    <n v="47"/>
  </r>
  <r>
    <s v="WAHV"/>
    <x v="3"/>
    <s v="Noord-Brabant"/>
    <x v="14"/>
    <x v="264"/>
    <x v="1"/>
    <n v="47"/>
  </r>
  <r>
    <s v="WAHV"/>
    <x v="3"/>
    <s v="Zuid-Holland"/>
    <x v="16"/>
    <x v="595"/>
    <x v="1"/>
    <n v="47"/>
  </r>
  <r>
    <s v="WAHV"/>
    <x v="3"/>
    <s v="Zuid-Holland"/>
    <x v="95"/>
    <x v="362"/>
    <x v="1"/>
    <n v="47"/>
  </r>
  <r>
    <s v="WAHV"/>
    <x v="5"/>
    <s v="Flevoland"/>
    <x v="10"/>
    <x v="102"/>
    <x v="1"/>
    <n v="47"/>
  </r>
  <r>
    <s v="WAHV"/>
    <x v="5"/>
    <s v="Noord-Brabant"/>
    <x v="28"/>
    <x v="610"/>
    <x v="1"/>
    <n v="47"/>
  </r>
  <r>
    <s v="WAHV"/>
    <x v="5"/>
    <s v="Noord-Holland"/>
    <x v="139"/>
    <x v="624"/>
    <x v="1"/>
    <n v="47"/>
  </r>
  <r>
    <s v="WAHV"/>
    <x v="5"/>
    <s v="Utrecht"/>
    <x v="87"/>
    <x v="623"/>
    <x v="0"/>
    <n v="47"/>
  </r>
  <r>
    <s v="WAHV"/>
    <x v="5"/>
    <s v="Zuid-Holland"/>
    <x v="100"/>
    <x v="591"/>
    <x v="0"/>
    <n v="47"/>
  </r>
  <r>
    <s v="WAHV"/>
    <x v="2"/>
    <s v="Gelderland"/>
    <x v="82"/>
    <x v="533"/>
    <x v="1"/>
    <n v="47"/>
  </r>
  <r>
    <s v="WAHV"/>
    <x v="2"/>
    <s v="Limburg"/>
    <x v="68"/>
    <x v="546"/>
    <x v="1"/>
    <n v="47"/>
  </r>
  <r>
    <s v="WAHV"/>
    <x v="2"/>
    <s v="Limburg"/>
    <x v="96"/>
    <x v="308"/>
    <x v="1"/>
    <n v="47"/>
  </r>
  <r>
    <s v="WAHV"/>
    <x v="2"/>
    <s v="Noord-Holland"/>
    <x v="67"/>
    <x v="557"/>
    <x v="0"/>
    <n v="47"/>
  </r>
  <r>
    <s v="WAHV"/>
    <x v="2"/>
    <s v="Noord-Holland"/>
    <x v="67"/>
    <x v="604"/>
    <x v="0"/>
    <n v="47"/>
  </r>
  <r>
    <s v="WAHV"/>
    <x v="2"/>
    <s v="Utrecht"/>
    <x v="40"/>
    <x v="61"/>
    <x v="1"/>
    <n v="47"/>
  </r>
  <r>
    <s v="WAHV"/>
    <x v="2"/>
    <s v="Zuid-Holland"/>
    <x v="98"/>
    <x v="226"/>
    <x v="1"/>
    <n v="47"/>
  </r>
  <r>
    <s v="WAHV"/>
    <x v="6"/>
    <s v="Noord-Brabant"/>
    <x v="14"/>
    <x v="256"/>
    <x v="1"/>
    <n v="47"/>
  </r>
  <r>
    <s v="WAHV"/>
    <x v="6"/>
    <s v="Noord-Holland"/>
    <x v="46"/>
    <x v="609"/>
    <x v="1"/>
    <n v="47"/>
  </r>
  <r>
    <s v="WAHV"/>
    <x v="6"/>
    <s v="Utrecht"/>
    <x v="87"/>
    <x v="401"/>
    <x v="1"/>
    <n v="47"/>
  </r>
  <r>
    <s v="WAHV"/>
    <x v="6"/>
    <s v="Utrecht"/>
    <x v="129"/>
    <x v="454"/>
    <x v="0"/>
    <n v="47"/>
  </r>
  <r>
    <s v="WAHV"/>
    <x v="7"/>
    <s v="Gelderland"/>
    <x v="65"/>
    <x v="632"/>
    <x v="1"/>
    <n v="46"/>
  </r>
  <r>
    <s v="WAHV"/>
    <x v="7"/>
    <s v="Zuid-Holland"/>
    <x v="12"/>
    <x v="555"/>
    <x v="1"/>
    <n v="46"/>
  </r>
  <r>
    <s v="WAHV"/>
    <x v="8"/>
    <s v="Flevoland"/>
    <x v="97"/>
    <x v="475"/>
    <x v="1"/>
    <n v="46"/>
  </r>
  <r>
    <s v="WAHV"/>
    <x v="8"/>
    <s v="Gelderland"/>
    <x v="65"/>
    <x v="632"/>
    <x v="1"/>
    <n v="46"/>
  </r>
  <r>
    <s v="WAHV"/>
    <x v="8"/>
    <s v="Zeeland"/>
    <x v="99"/>
    <x v="229"/>
    <x v="1"/>
    <n v="46"/>
  </r>
  <r>
    <s v="WAHV"/>
    <x v="9"/>
    <s v="Drenthe"/>
    <x v="108"/>
    <x v="660"/>
    <x v="0"/>
    <n v="46"/>
  </r>
  <r>
    <s v="WAHV"/>
    <x v="9"/>
    <s v="Flevoland"/>
    <x v="10"/>
    <x v="500"/>
    <x v="0"/>
    <n v="46"/>
  </r>
  <r>
    <s v="WAHV"/>
    <x v="9"/>
    <s v="Zeeland"/>
    <x v="99"/>
    <x v="259"/>
    <x v="1"/>
    <n v="46"/>
  </r>
  <r>
    <s v="WAHV"/>
    <x v="9"/>
    <s v="Zuid-Holland"/>
    <x v="2"/>
    <x v="635"/>
    <x v="1"/>
    <n v="46"/>
  </r>
  <r>
    <s v="WAHV"/>
    <x v="11"/>
    <s v="Gelderland"/>
    <x v="65"/>
    <x v="621"/>
    <x v="0"/>
    <n v="46"/>
  </r>
  <r>
    <s v="WAHV"/>
    <x v="11"/>
    <s v="Overijssel"/>
    <x v="54"/>
    <x v="380"/>
    <x v="1"/>
    <n v="46"/>
  </r>
  <r>
    <s v="WAHV"/>
    <x v="10"/>
    <s v="Gelderland"/>
    <x v="0"/>
    <x v="265"/>
    <x v="1"/>
    <n v="46"/>
  </r>
  <r>
    <s v="WAHV"/>
    <x v="10"/>
    <s v="Limburg"/>
    <x v="24"/>
    <x v="643"/>
    <x v="0"/>
    <n v="46"/>
  </r>
  <r>
    <s v="WAHV"/>
    <x v="10"/>
    <s v="Noord-Brabant"/>
    <x v="28"/>
    <x v="34"/>
    <x v="1"/>
    <n v="46"/>
  </r>
  <r>
    <s v="WAHV"/>
    <x v="10"/>
    <s v="Noord-Holland"/>
    <x v="62"/>
    <x v="493"/>
    <x v="0"/>
    <n v="46"/>
  </r>
  <r>
    <s v="WAHV"/>
    <x v="10"/>
    <s v="Utrecht"/>
    <x v="61"/>
    <x v="108"/>
    <x v="1"/>
    <n v="46"/>
  </r>
  <r>
    <s v="WAHV"/>
    <x v="10"/>
    <s v="Zuid-Holland"/>
    <x v="95"/>
    <x v="662"/>
    <x v="1"/>
    <n v="46"/>
  </r>
  <r>
    <s v="WAHV"/>
    <x v="10"/>
    <s v="Zuid-Holland"/>
    <x v="122"/>
    <x v="387"/>
    <x v="1"/>
    <n v="46"/>
  </r>
  <r>
    <s v="WAHV"/>
    <x v="4"/>
    <s v="Limburg"/>
    <x v="24"/>
    <x v="643"/>
    <x v="0"/>
    <n v="46"/>
  </r>
  <r>
    <s v="WAHV"/>
    <x v="4"/>
    <s v="Noord-Brabant"/>
    <x v="3"/>
    <x v="583"/>
    <x v="1"/>
    <n v="46"/>
  </r>
  <r>
    <s v="WAHV"/>
    <x v="4"/>
    <s v="Utrecht"/>
    <x v="39"/>
    <x v="535"/>
    <x v="1"/>
    <n v="46"/>
  </r>
  <r>
    <s v="WAHV"/>
    <x v="4"/>
    <s v="Zuid-Holland"/>
    <x v="2"/>
    <x v="381"/>
    <x v="1"/>
    <n v="46"/>
  </r>
  <r>
    <s v="WAHV"/>
    <x v="1"/>
    <s v="Flevoland"/>
    <x v="10"/>
    <x v="300"/>
    <x v="1"/>
    <n v="46"/>
  </r>
  <r>
    <s v="WAHV"/>
    <x v="1"/>
    <s v="Gelderland"/>
    <x v="137"/>
    <x v="512"/>
    <x v="1"/>
    <n v="46"/>
  </r>
  <r>
    <s v="WAHV"/>
    <x v="1"/>
    <s v="Noord-Brabant"/>
    <x v="3"/>
    <x v="583"/>
    <x v="1"/>
    <n v="46"/>
  </r>
  <r>
    <s v="WAHV"/>
    <x v="1"/>
    <s v="Noord-Brabant"/>
    <x v="28"/>
    <x v="34"/>
    <x v="1"/>
    <n v="46"/>
  </r>
  <r>
    <s v="WAHV"/>
    <x v="1"/>
    <s v="Noord-Holland"/>
    <x v="118"/>
    <x v="357"/>
    <x v="1"/>
    <n v="46"/>
  </r>
  <r>
    <s v="WAHV"/>
    <x v="1"/>
    <s v="Utrecht"/>
    <x v="87"/>
    <x v="547"/>
    <x v="1"/>
    <n v="46"/>
  </r>
  <r>
    <s v="WAHV"/>
    <x v="1"/>
    <s v="Zeeland"/>
    <x v="143"/>
    <x v="663"/>
    <x v="0"/>
    <n v="46"/>
  </r>
  <r>
    <s v="WAHV"/>
    <x v="1"/>
    <s v="Zuid-Holland"/>
    <x v="47"/>
    <x v="602"/>
    <x v="0"/>
    <n v="46"/>
  </r>
  <r>
    <s v="WAHV"/>
    <x v="0"/>
    <s v="Flevoland"/>
    <x v="10"/>
    <x v="500"/>
    <x v="0"/>
    <n v="46"/>
  </r>
  <r>
    <s v="WAHV"/>
    <x v="0"/>
    <s v="Noord-Brabant"/>
    <x v="94"/>
    <x v="274"/>
    <x v="1"/>
    <n v="46"/>
  </r>
  <r>
    <s v="WAHV"/>
    <x v="3"/>
    <s v="Noord-Brabant"/>
    <x v="141"/>
    <x v="650"/>
    <x v="1"/>
    <n v="46"/>
  </r>
  <r>
    <s v="WAHV"/>
    <x v="3"/>
    <s v="Noord-Brabant"/>
    <x v="14"/>
    <x v="99"/>
    <x v="1"/>
    <n v="46"/>
  </r>
  <r>
    <s v="WAHV"/>
    <x v="3"/>
    <s v="Noord-Holland"/>
    <x v="118"/>
    <x v="600"/>
    <x v="0"/>
    <n v="46"/>
  </r>
  <r>
    <s v="WAHV"/>
    <x v="3"/>
    <s v="Noord-Holland"/>
    <x v="18"/>
    <x v="101"/>
    <x v="1"/>
    <n v="46"/>
  </r>
  <r>
    <s v="WAHV"/>
    <x v="5"/>
    <s v="Noord-Brabant"/>
    <x v="28"/>
    <x v="644"/>
    <x v="0"/>
    <n v="46"/>
  </r>
  <r>
    <s v="WAHV"/>
    <x v="5"/>
    <s v="Noord-Holland"/>
    <x v="8"/>
    <x v="526"/>
    <x v="1"/>
    <n v="46"/>
  </r>
  <r>
    <s v="WAHV"/>
    <x v="2"/>
    <s v="Noord-Brabant"/>
    <x v="28"/>
    <x v="293"/>
    <x v="1"/>
    <n v="46"/>
  </r>
  <r>
    <s v="WAHV"/>
    <x v="2"/>
    <s v="Zuid-Holland"/>
    <x v="100"/>
    <x v="626"/>
    <x v="0"/>
    <n v="46"/>
  </r>
  <r>
    <s v="WAHV"/>
    <x v="2"/>
    <s v="Zuid-Holland"/>
    <x v="5"/>
    <x v="514"/>
    <x v="1"/>
    <n v="46"/>
  </r>
  <r>
    <s v="WAHV"/>
    <x v="6"/>
    <s v="Noord-Holland"/>
    <x v="134"/>
    <x v="496"/>
    <x v="0"/>
    <n v="46"/>
  </r>
  <r>
    <s v="WAHV"/>
    <x v="6"/>
    <s v="Utrecht"/>
    <x v="87"/>
    <x v="606"/>
    <x v="0"/>
    <n v="46"/>
  </r>
  <r>
    <s v="WAHV"/>
    <x v="6"/>
    <s v="Zuid-Holland"/>
    <x v="100"/>
    <x v="626"/>
    <x v="0"/>
    <n v="46"/>
  </r>
  <r>
    <s v="WAHV"/>
    <x v="6"/>
    <s v="Zuid-Holland"/>
    <x v="100"/>
    <x v="591"/>
    <x v="0"/>
    <n v="46"/>
  </r>
  <r>
    <s v="WAHV"/>
    <x v="7"/>
    <s v="Gelderland"/>
    <x v="82"/>
    <x v="533"/>
    <x v="1"/>
    <n v="45"/>
  </r>
  <r>
    <s v="WAHV"/>
    <x v="7"/>
    <s v="Noord-Brabant"/>
    <x v="14"/>
    <x v="256"/>
    <x v="1"/>
    <n v="45"/>
  </r>
  <r>
    <s v="WAHV"/>
    <x v="7"/>
    <s v="Noord-Holland"/>
    <x v="78"/>
    <x v="622"/>
    <x v="0"/>
    <n v="45"/>
  </r>
  <r>
    <s v="WAHV"/>
    <x v="8"/>
    <s v="Flevoland"/>
    <x v="10"/>
    <x v="300"/>
    <x v="1"/>
    <n v="45"/>
  </r>
  <r>
    <s v="WAHV"/>
    <x v="8"/>
    <s v="Noord-Brabant"/>
    <x v="111"/>
    <x v="636"/>
    <x v="0"/>
    <n v="45"/>
  </r>
  <r>
    <s v="WAHV"/>
    <x v="8"/>
    <s v="Noord-Brabant"/>
    <x v="14"/>
    <x v="264"/>
    <x v="1"/>
    <n v="45"/>
  </r>
  <r>
    <s v="WAHV"/>
    <x v="8"/>
    <s v="Noord-Holland"/>
    <x v="62"/>
    <x v="565"/>
    <x v="0"/>
    <n v="45"/>
  </r>
  <r>
    <s v="WAHV"/>
    <x v="8"/>
    <s v="Utrecht"/>
    <x v="87"/>
    <x v="547"/>
    <x v="1"/>
    <n v="45"/>
  </r>
  <r>
    <s v="WAHV"/>
    <x v="8"/>
    <s v="Zuid-Holland"/>
    <x v="2"/>
    <x v="558"/>
    <x v="0"/>
    <n v="45"/>
  </r>
  <r>
    <s v="WAHV"/>
    <x v="8"/>
    <s v="Zuid-Holland"/>
    <x v="15"/>
    <x v="617"/>
    <x v="0"/>
    <n v="45"/>
  </r>
  <r>
    <s v="WAHV"/>
    <x v="9"/>
    <s v="Noord-Brabant"/>
    <x v="28"/>
    <x v="307"/>
    <x v="1"/>
    <n v="45"/>
  </r>
  <r>
    <s v="WAHV"/>
    <x v="9"/>
    <s v="Noord-Holland"/>
    <x v="67"/>
    <x v="604"/>
    <x v="0"/>
    <n v="45"/>
  </r>
  <r>
    <s v="WAHV"/>
    <x v="9"/>
    <s v="Utrecht"/>
    <x v="87"/>
    <x v="606"/>
    <x v="1"/>
    <n v="45"/>
  </r>
  <r>
    <s v="WAHV"/>
    <x v="9"/>
    <s v="Utrecht"/>
    <x v="61"/>
    <x v="356"/>
    <x v="1"/>
    <n v="45"/>
  </r>
  <r>
    <s v="WAHV"/>
    <x v="9"/>
    <s v="Zuid-Holland"/>
    <x v="2"/>
    <x v="552"/>
    <x v="1"/>
    <n v="45"/>
  </r>
  <r>
    <s v="WAHV"/>
    <x v="9"/>
    <s v="Zuid-Holland"/>
    <x v="73"/>
    <x v="132"/>
    <x v="1"/>
    <n v="45"/>
  </r>
  <r>
    <s v="WAHV"/>
    <x v="11"/>
    <s v="Utrecht"/>
    <x v="39"/>
    <x v="128"/>
    <x v="1"/>
    <n v="45"/>
  </r>
  <r>
    <s v="WAHV"/>
    <x v="11"/>
    <s v="Zuid-Holland"/>
    <x v="43"/>
    <x v="612"/>
    <x v="0"/>
    <n v="45"/>
  </r>
  <r>
    <s v="WAHV"/>
    <x v="10"/>
    <s v="Noord-Brabant"/>
    <x v="28"/>
    <x v="638"/>
    <x v="1"/>
    <n v="45"/>
  </r>
  <r>
    <s v="WAHV"/>
    <x v="10"/>
    <s v="Noord-Holland"/>
    <x v="78"/>
    <x v="141"/>
    <x v="1"/>
    <n v="45"/>
  </r>
  <r>
    <s v="WAHV"/>
    <x v="10"/>
    <s v="Noord-Holland"/>
    <x v="118"/>
    <x v="424"/>
    <x v="1"/>
    <n v="45"/>
  </r>
  <r>
    <s v="WAHV"/>
    <x v="10"/>
    <s v="Utrecht"/>
    <x v="87"/>
    <x v="625"/>
    <x v="0"/>
    <n v="45"/>
  </r>
  <r>
    <s v="WAHV"/>
    <x v="4"/>
    <s v="Limburg"/>
    <x v="136"/>
    <x v="656"/>
    <x v="0"/>
    <n v="45"/>
  </r>
  <r>
    <s v="WAHV"/>
    <x v="4"/>
    <s v="Noord-Brabant"/>
    <x v="28"/>
    <x v="307"/>
    <x v="1"/>
    <n v="45"/>
  </r>
  <r>
    <s v="WAHV"/>
    <x v="4"/>
    <s v="Zeeland"/>
    <x v="99"/>
    <x v="259"/>
    <x v="1"/>
    <n v="45"/>
  </r>
  <r>
    <s v="WAHV"/>
    <x v="4"/>
    <s v="Zeeland"/>
    <x v="143"/>
    <x v="663"/>
    <x v="0"/>
    <n v="45"/>
  </r>
  <r>
    <s v="WAHV"/>
    <x v="4"/>
    <s v="Zuid-Holland"/>
    <x v="2"/>
    <x v="463"/>
    <x v="0"/>
    <n v="45"/>
  </r>
  <r>
    <s v="WAHV"/>
    <x v="4"/>
    <s v="Zuid-Holland"/>
    <x v="43"/>
    <x v="647"/>
    <x v="1"/>
    <n v="45"/>
  </r>
  <r>
    <s v="WAHV"/>
    <x v="1"/>
    <s v="Limburg"/>
    <x v="69"/>
    <x v="121"/>
    <x v="0"/>
    <n v="45"/>
  </r>
  <r>
    <s v="WAHV"/>
    <x v="1"/>
    <s v="Noord-Brabant"/>
    <x v="94"/>
    <x v="274"/>
    <x v="1"/>
    <n v="45"/>
  </r>
  <r>
    <s v="WAHV"/>
    <x v="1"/>
    <s v="Noord-Holland"/>
    <x v="8"/>
    <x v="526"/>
    <x v="1"/>
    <n v="45"/>
  </r>
  <r>
    <s v="WAHV"/>
    <x v="1"/>
    <s v="Noord-Holland"/>
    <x v="118"/>
    <x v="600"/>
    <x v="0"/>
    <n v="45"/>
  </r>
  <r>
    <s v="WAHV"/>
    <x v="1"/>
    <s v="Utrecht"/>
    <x v="87"/>
    <x v="614"/>
    <x v="0"/>
    <n v="45"/>
  </r>
  <r>
    <s v="WAHV"/>
    <x v="0"/>
    <s v="Noord-Brabant"/>
    <x v="28"/>
    <x v="117"/>
    <x v="1"/>
    <n v="45"/>
  </r>
  <r>
    <s v="WAHV"/>
    <x v="0"/>
    <s v="Noord-Holland"/>
    <x v="8"/>
    <x v="664"/>
    <x v="1"/>
    <n v="45"/>
  </r>
  <r>
    <s v="WAHV"/>
    <x v="0"/>
    <s v="Noord-Holland"/>
    <x v="118"/>
    <x v="357"/>
    <x v="1"/>
    <n v="45"/>
  </r>
  <r>
    <s v="WAHV"/>
    <x v="0"/>
    <s v="Utrecht"/>
    <x v="39"/>
    <x v="535"/>
    <x v="0"/>
    <n v="45"/>
  </r>
  <r>
    <s v="WAHV"/>
    <x v="0"/>
    <s v="Zuid-Holland"/>
    <x v="100"/>
    <x v="591"/>
    <x v="0"/>
    <n v="45"/>
  </r>
  <r>
    <s v="WAHV"/>
    <x v="3"/>
    <s v="Utrecht"/>
    <x v="39"/>
    <x v="535"/>
    <x v="1"/>
    <n v="45"/>
  </r>
  <r>
    <s v="WAHV"/>
    <x v="3"/>
    <s v="Zuid-Holland"/>
    <x v="5"/>
    <x v="492"/>
    <x v="1"/>
    <n v="45"/>
  </r>
  <r>
    <s v="WAHV"/>
    <x v="5"/>
    <s v="Gelderland"/>
    <x v="23"/>
    <x v="185"/>
    <x v="1"/>
    <n v="45"/>
  </r>
  <r>
    <s v="WAHV"/>
    <x v="5"/>
    <s v="Noord-Brabant"/>
    <x v="28"/>
    <x v="646"/>
    <x v="0"/>
    <n v="45"/>
  </r>
  <r>
    <s v="WAHV"/>
    <x v="5"/>
    <s v="Zuid-Holland"/>
    <x v="95"/>
    <x v="662"/>
    <x v="1"/>
    <n v="45"/>
  </r>
  <r>
    <s v="WAHV"/>
    <x v="2"/>
    <s v="Noord-Brabant"/>
    <x v="94"/>
    <x v="570"/>
    <x v="1"/>
    <n v="45"/>
  </r>
  <r>
    <s v="WAHV"/>
    <x v="2"/>
    <s v="Noord-Brabant"/>
    <x v="94"/>
    <x v="378"/>
    <x v="0"/>
    <n v="45"/>
  </r>
  <r>
    <s v="WAHV"/>
    <x v="2"/>
    <s v="Noord-Brabant"/>
    <x v="94"/>
    <x v="428"/>
    <x v="0"/>
    <n v="45"/>
  </r>
  <r>
    <s v="WAHV"/>
    <x v="2"/>
    <s v="Noord-Brabant"/>
    <x v="28"/>
    <x v="646"/>
    <x v="0"/>
    <n v="45"/>
  </r>
  <r>
    <s v="WAHV"/>
    <x v="2"/>
    <s v="Noord-Holland"/>
    <x v="8"/>
    <x v="414"/>
    <x v="1"/>
    <n v="45"/>
  </r>
  <r>
    <s v="WAHV"/>
    <x v="2"/>
    <s v="Overijssel"/>
    <x v="86"/>
    <x v="360"/>
    <x v="1"/>
    <n v="45"/>
  </r>
  <r>
    <s v="WAHV"/>
    <x v="2"/>
    <s v="Overijssel"/>
    <x v="54"/>
    <x v="567"/>
    <x v="0"/>
    <n v="45"/>
  </r>
  <r>
    <s v="WAHV"/>
    <x v="2"/>
    <s v="Zuid-Holland"/>
    <x v="5"/>
    <x v="240"/>
    <x v="1"/>
    <n v="45"/>
  </r>
  <r>
    <s v="WAHV"/>
    <x v="2"/>
    <s v="Zuid-Holland"/>
    <x v="5"/>
    <x v="385"/>
    <x v="1"/>
    <n v="45"/>
  </r>
  <r>
    <s v="WAHV"/>
    <x v="6"/>
    <s v="Flevoland"/>
    <x v="97"/>
    <x v="475"/>
    <x v="1"/>
    <n v="45"/>
  </r>
  <r>
    <s v="WAHV"/>
    <x v="6"/>
    <s v="Noord-Holland"/>
    <x v="62"/>
    <x v="597"/>
    <x v="1"/>
    <n v="45"/>
  </r>
  <r>
    <s v="WAHV"/>
    <x v="6"/>
    <s v="Zuid-Holland"/>
    <x v="49"/>
    <x v="651"/>
    <x v="0"/>
    <n v="45"/>
  </r>
  <r>
    <s v="WAHV"/>
    <x v="7"/>
    <s v="Noord-Holland"/>
    <x v="62"/>
    <x v="565"/>
    <x v="0"/>
    <n v="44"/>
  </r>
  <r>
    <s v="WAHV"/>
    <x v="8"/>
    <s v="Noord-Brabant"/>
    <x v="28"/>
    <x v="646"/>
    <x v="0"/>
    <n v="44"/>
  </r>
  <r>
    <s v="WAHV"/>
    <x v="8"/>
    <s v="Noord-Holland"/>
    <x v="118"/>
    <x v="600"/>
    <x v="0"/>
    <n v="44"/>
  </r>
  <r>
    <s v="WAHV"/>
    <x v="8"/>
    <s v="Zuid-Holland"/>
    <x v="122"/>
    <x v="387"/>
    <x v="1"/>
    <n v="44"/>
  </r>
  <r>
    <s v="WAHV"/>
    <x v="9"/>
    <s v="Noord-Holland"/>
    <x v="62"/>
    <x v="565"/>
    <x v="0"/>
    <n v="44"/>
  </r>
  <r>
    <s v="WAHV"/>
    <x v="9"/>
    <s v="Noord-Holland"/>
    <x v="50"/>
    <x v="513"/>
    <x v="1"/>
    <n v="44"/>
  </r>
  <r>
    <s v="WAHV"/>
    <x v="9"/>
    <s v="Noord-Holland"/>
    <x v="18"/>
    <x v="52"/>
    <x v="1"/>
    <n v="44"/>
  </r>
  <r>
    <s v="WAHV"/>
    <x v="9"/>
    <s v="Utrecht"/>
    <x v="87"/>
    <x v="401"/>
    <x v="1"/>
    <n v="44"/>
  </r>
  <r>
    <s v="WAHV"/>
    <x v="9"/>
    <s v="Zuid-Holland"/>
    <x v="2"/>
    <x v="463"/>
    <x v="0"/>
    <n v="44"/>
  </r>
  <r>
    <s v="WAHV"/>
    <x v="9"/>
    <s v="Zuid-Holland"/>
    <x v="5"/>
    <x v="324"/>
    <x v="1"/>
    <n v="44"/>
  </r>
  <r>
    <s v="WAHV"/>
    <x v="9"/>
    <s v="Zuid-Holland"/>
    <x v="5"/>
    <x v="240"/>
    <x v="1"/>
    <n v="44"/>
  </r>
  <r>
    <s v="WAHV"/>
    <x v="11"/>
    <s v="Groningen"/>
    <x v="11"/>
    <x v="631"/>
    <x v="0"/>
    <n v="44"/>
  </r>
  <r>
    <s v="WAHV"/>
    <x v="11"/>
    <s v="Zeeland"/>
    <x v="125"/>
    <x v="407"/>
    <x v="1"/>
    <n v="44"/>
  </r>
  <r>
    <s v="WAHV"/>
    <x v="11"/>
    <s v="Zeeland"/>
    <x v="99"/>
    <x v="259"/>
    <x v="1"/>
    <n v="44"/>
  </r>
  <r>
    <s v="WAHV"/>
    <x v="10"/>
    <s v="Flevoland"/>
    <x v="10"/>
    <x v="102"/>
    <x v="1"/>
    <n v="44"/>
  </r>
  <r>
    <s v="WAHV"/>
    <x v="10"/>
    <s v="Groningen"/>
    <x v="11"/>
    <x v="631"/>
    <x v="1"/>
    <n v="44"/>
  </r>
  <r>
    <s v="WAHV"/>
    <x v="10"/>
    <s v="Zuid-Holland"/>
    <x v="43"/>
    <x v="647"/>
    <x v="0"/>
    <n v="44"/>
  </r>
  <r>
    <s v="WAHV"/>
    <x v="4"/>
    <s v="Drenthe"/>
    <x v="108"/>
    <x v="665"/>
    <x v="1"/>
    <n v="44"/>
  </r>
  <r>
    <s v="WAHV"/>
    <x v="4"/>
    <s v="Noord-Brabant"/>
    <x v="94"/>
    <x v="666"/>
    <x v="1"/>
    <n v="44"/>
  </r>
  <r>
    <s v="WAHV"/>
    <x v="4"/>
    <s v="Utrecht"/>
    <x v="87"/>
    <x v="606"/>
    <x v="0"/>
    <n v="44"/>
  </r>
  <r>
    <s v="WAHV"/>
    <x v="4"/>
    <s v="Zuid-Holland"/>
    <x v="100"/>
    <x v="626"/>
    <x v="1"/>
    <n v="44"/>
  </r>
  <r>
    <s v="WAHV"/>
    <x v="0"/>
    <s v="Limburg"/>
    <x v="42"/>
    <x v="667"/>
    <x v="1"/>
    <n v="44"/>
  </r>
  <r>
    <s v="WAHV"/>
    <x v="0"/>
    <s v="Noord-Brabant"/>
    <x v="3"/>
    <x v="668"/>
    <x v="1"/>
    <n v="44"/>
  </r>
  <r>
    <s v="WAHV"/>
    <x v="0"/>
    <s v="Noord-Holland"/>
    <x v="8"/>
    <x v="414"/>
    <x v="1"/>
    <n v="44"/>
  </r>
  <r>
    <s v="WAHV"/>
    <x v="0"/>
    <s v="Zeeland"/>
    <x v="125"/>
    <x v="472"/>
    <x v="0"/>
    <n v="44"/>
  </r>
  <r>
    <s v="WAHV"/>
    <x v="3"/>
    <s v="Noord-Brabant"/>
    <x v="3"/>
    <x v="629"/>
    <x v="1"/>
    <n v="44"/>
  </r>
  <r>
    <s v="WAHV"/>
    <x v="3"/>
    <s v="Noord-Brabant"/>
    <x v="63"/>
    <x v="377"/>
    <x v="0"/>
    <n v="44"/>
  </r>
  <r>
    <s v="WAHV"/>
    <x v="3"/>
    <s v="Utrecht"/>
    <x v="87"/>
    <x v="606"/>
    <x v="1"/>
    <n v="44"/>
  </r>
  <r>
    <s v="WAHV"/>
    <x v="3"/>
    <s v="Zuid-Holland"/>
    <x v="15"/>
    <x v="617"/>
    <x v="0"/>
    <n v="44"/>
  </r>
  <r>
    <s v="WAHV"/>
    <x v="3"/>
    <s v="Zuid-Holland"/>
    <x v="5"/>
    <x v="436"/>
    <x v="1"/>
    <n v="44"/>
  </r>
  <r>
    <s v="WAHV"/>
    <x v="5"/>
    <s v="Gelderland"/>
    <x v="65"/>
    <x v="394"/>
    <x v="1"/>
    <n v="44"/>
  </r>
  <r>
    <s v="WAHV"/>
    <x v="5"/>
    <s v="Overijssel"/>
    <x v="86"/>
    <x v="360"/>
    <x v="1"/>
    <n v="44"/>
  </r>
  <r>
    <s v="WAHV"/>
    <x v="2"/>
    <s v="Groningen"/>
    <x v="11"/>
    <x v="165"/>
    <x v="0"/>
    <n v="44"/>
  </r>
  <r>
    <s v="WAHV"/>
    <x v="2"/>
    <s v="Noord-Brabant"/>
    <x v="28"/>
    <x v="34"/>
    <x v="1"/>
    <n v="44"/>
  </r>
  <r>
    <s v="WAHV"/>
    <x v="2"/>
    <s v="Noord-Holland"/>
    <x v="8"/>
    <x v="129"/>
    <x v="1"/>
    <n v="44"/>
  </r>
  <r>
    <s v="WAHV"/>
    <x v="2"/>
    <s v="Noord-Holland"/>
    <x v="46"/>
    <x v="609"/>
    <x v="1"/>
    <n v="44"/>
  </r>
  <r>
    <s v="WAHV"/>
    <x v="2"/>
    <s v="Utrecht"/>
    <x v="87"/>
    <x v="489"/>
    <x v="1"/>
    <n v="44"/>
  </r>
  <r>
    <s v="WAHV"/>
    <x v="2"/>
    <s v="Utrecht"/>
    <x v="129"/>
    <x v="594"/>
    <x v="0"/>
    <n v="44"/>
  </r>
  <r>
    <s v="WAHV"/>
    <x v="2"/>
    <s v="Zuid-Holland"/>
    <x v="5"/>
    <x v="253"/>
    <x v="1"/>
    <n v="44"/>
  </r>
  <r>
    <s v="WAHV"/>
    <x v="6"/>
    <s v="Limburg"/>
    <x v="133"/>
    <x v="485"/>
    <x v="0"/>
    <n v="44"/>
  </r>
  <r>
    <s v="WAHV"/>
    <x v="6"/>
    <s v="Noord-Brabant"/>
    <x v="26"/>
    <x v="412"/>
    <x v="1"/>
    <n v="44"/>
  </r>
  <r>
    <s v="WAHV"/>
    <x v="6"/>
    <s v="Utrecht"/>
    <x v="87"/>
    <x v="489"/>
    <x v="1"/>
    <n v="44"/>
  </r>
  <r>
    <s v="WAHV"/>
    <x v="6"/>
    <s v="Utrecht"/>
    <x v="87"/>
    <x v="606"/>
    <x v="1"/>
    <n v="44"/>
  </r>
  <r>
    <s v="WAHV"/>
    <x v="6"/>
    <s v="Zuid-Holland"/>
    <x v="100"/>
    <x v="626"/>
    <x v="1"/>
    <n v="44"/>
  </r>
  <r>
    <s v="WAHV"/>
    <x v="6"/>
    <s v="Zuid-Holland"/>
    <x v="5"/>
    <x v="408"/>
    <x v="1"/>
    <n v="44"/>
  </r>
  <r>
    <s v="WAHV"/>
    <x v="7"/>
    <s v="Noord-Brabant"/>
    <x v="111"/>
    <x v="636"/>
    <x v="0"/>
    <n v="43"/>
  </r>
  <r>
    <s v="WAHV"/>
    <x v="7"/>
    <s v="Noord-Holland"/>
    <x v="67"/>
    <x v="497"/>
    <x v="0"/>
    <n v="43"/>
  </r>
  <r>
    <s v="WAHV"/>
    <x v="7"/>
    <s v="Zuid-Holland"/>
    <x v="43"/>
    <x v="605"/>
    <x v="0"/>
    <n v="43"/>
  </r>
  <r>
    <s v="WAHV"/>
    <x v="8"/>
    <s v="Noord-Holland"/>
    <x v="78"/>
    <x v="630"/>
    <x v="0"/>
    <n v="43"/>
  </r>
  <r>
    <s v="WAHV"/>
    <x v="9"/>
    <s v="Noord-Brabant"/>
    <x v="3"/>
    <x v="629"/>
    <x v="1"/>
    <n v="43"/>
  </r>
  <r>
    <s v="WAHV"/>
    <x v="9"/>
    <s v="Zuid-Holland"/>
    <x v="16"/>
    <x v="206"/>
    <x v="1"/>
    <n v="43"/>
  </r>
  <r>
    <s v="WAHV"/>
    <x v="10"/>
    <s v="Limburg"/>
    <x v="128"/>
    <x v="669"/>
    <x v="1"/>
    <n v="43"/>
  </r>
  <r>
    <s v="WAHV"/>
    <x v="10"/>
    <s v="Utrecht"/>
    <x v="87"/>
    <x v="547"/>
    <x v="1"/>
    <n v="43"/>
  </r>
  <r>
    <s v="WAHV"/>
    <x v="10"/>
    <s v="Zuid-Holland"/>
    <x v="2"/>
    <x v="558"/>
    <x v="1"/>
    <n v="43"/>
  </r>
  <r>
    <s v="WAHV"/>
    <x v="10"/>
    <s v="Zuid-Holland"/>
    <x v="73"/>
    <x v="132"/>
    <x v="1"/>
    <n v="43"/>
  </r>
  <r>
    <s v="WAHV"/>
    <x v="4"/>
    <s v="Gelderland"/>
    <x v="65"/>
    <x v="621"/>
    <x v="1"/>
    <n v="43"/>
  </r>
  <r>
    <s v="WAHV"/>
    <x v="4"/>
    <s v="Limburg"/>
    <x v="24"/>
    <x v="618"/>
    <x v="0"/>
    <n v="43"/>
  </r>
  <r>
    <s v="WAHV"/>
    <x v="4"/>
    <s v="Noord-Holland"/>
    <x v="118"/>
    <x v="424"/>
    <x v="1"/>
    <n v="43"/>
  </r>
  <r>
    <s v="WAHV"/>
    <x v="4"/>
    <s v="Noord-Holland"/>
    <x v="18"/>
    <x v="616"/>
    <x v="1"/>
    <n v="43"/>
  </r>
  <r>
    <s v="WAHV"/>
    <x v="4"/>
    <s v="Zuid-Holland"/>
    <x v="12"/>
    <x v="14"/>
    <x v="1"/>
    <n v="43"/>
  </r>
  <r>
    <s v="WAHV"/>
    <x v="1"/>
    <s v="Gelderland"/>
    <x v="0"/>
    <x v="265"/>
    <x v="1"/>
    <n v="43"/>
  </r>
  <r>
    <s v="WAHV"/>
    <x v="1"/>
    <s v="Limburg"/>
    <x v="142"/>
    <x v="658"/>
    <x v="0"/>
    <n v="43"/>
  </r>
  <r>
    <s v="WAHV"/>
    <x v="1"/>
    <s v="Zuid-Holland"/>
    <x v="73"/>
    <x v="648"/>
    <x v="0"/>
    <n v="43"/>
  </r>
  <r>
    <s v="WAHV"/>
    <x v="1"/>
    <s v="Zuid-Holland"/>
    <x v="16"/>
    <x v="595"/>
    <x v="1"/>
    <n v="43"/>
  </r>
  <r>
    <s v="WAHV"/>
    <x v="0"/>
    <s v="Noord-Brabant"/>
    <x v="141"/>
    <x v="650"/>
    <x v="1"/>
    <n v="43"/>
  </r>
  <r>
    <s v="WAHV"/>
    <x v="0"/>
    <s v="Noord-Holland"/>
    <x v="139"/>
    <x v="624"/>
    <x v="0"/>
    <n v="43"/>
  </r>
  <r>
    <s v="WAHV"/>
    <x v="0"/>
    <s v="Noord-Holland"/>
    <x v="62"/>
    <x v="493"/>
    <x v="0"/>
    <n v="43"/>
  </r>
  <r>
    <s v="WAHV"/>
    <x v="0"/>
    <s v="Zuid-Holland"/>
    <x v="16"/>
    <x v="595"/>
    <x v="1"/>
    <n v="43"/>
  </r>
  <r>
    <s v="WAHV"/>
    <x v="3"/>
    <s v="Noord-Brabant"/>
    <x v="3"/>
    <x v="629"/>
    <x v="0"/>
    <n v="43"/>
  </r>
  <r>
    <s v="WAHV"/>
    <x v="3"/>
    <s v="Noord-Brabant"/>
    <x v="28"/>
    <x v="646"/>
    <x v="0"/>
    <n v="43"/>
  </r>
  <r>
    <s v="WAHV"/>
    <x v="3"/>
    <s v="Noord-Brabant"/>
    <x v="14"/>
    <x v="256"/>
    <x v="1"/>
    <n v="43"/>
  </r>
  <r>
    <s v="WAHV"/>
    <x v="3"/>
    <s v="Noord-Holland"/>
    <x v="8"/>
    <x v="414"/>
    <x v="1"/>
    <n v="43"/>
  </r>
  <r>
    <s v="WAHV"/>
    <x v="3"/>
    <s v="Noord-Holland"/>
    <x v="62"/>
    <x v="493"/>
    <x v="0"/>
    <n v="43"/>
  </r>
  <r>
    <s v="WAHV"/>
    <x v="3"/>
    <s v="Noord-Holland"/>
    <x v="50"/>
    <x v="513"/>
    <x v="1"/>
    <n v="43"/>
  </r>
  <r>
    <s v="WAHV"/>
    <x v="3"/>
    <s v="Overijssel"/>
    <x v="80"/>
    <x v="653"/>
    <x v="1"/>
    <n v="43"/>
  </r>
  <r>
    <s v="WAHV"/>
    <x v="3"/>
    <s v="Overijssel"/>
    <x v="54"/>
    <x v="373"/>
    <x v="1"/>
    <n v="43"/>
  </r>
  <r>
    <s v="WAHV"/>
    <x v="3"/>
    <s v="Utrecht"/>
    <x v="39"/>
    <x v="523"/>
    <x v="1"/>
    <n v="43"/>
  </r>
  <r>
    <s v="WAHV"/>
    <x v="3"/>
    <s v="Zuid-Holland"/>
    <x v="98"/>
    <x v="226"/>
    <x v="1"/>
    <n v="43"/>
  </r>
  <r>
    <s v="WAHV"/>
    <x v="5"/>
    <s v="Gelderland"/>
    <x v="0"/>
    <x v="265"/>
    <x v="1"/>
    <n v="43"/>
  </r>
  <r>
    <s v="WAHV"/>
    <x v="5"/>
    <s v="Zeeland"/>
    <x v="99"/>
    <x v="259"/>
    <x v="1"/>
    <n v="43"/>
  </r>
  <r>
    <s v="WAHV"/>
    <x v="5"/>
    <s v="Zuid-Holland"/>
    <x v="100"/>
    <x v="626"/>
    <x v="0"/>
    <n v="43"/>
  </r>
  <r>
    <s v="WAHV"/>
    <x v="2"/>
    <s v="Gelderland"/>
    <x v="23"/>
    <x v="185"/>
    <x v="1"/>
    <n v="43"/>
  </r>
  <r>
    <s v="WAHV"/>
    <x v="2"/>
    <s v="Noord-Holland"/>
    <x v="62"/>
    <x v="597"/>
    <x v="1"/>
    <n v="43"/>
  </r>
  <r>
    <s v="WAHV"/>
    <x v="6"/>
    <s v="Noord-Holland"/>
    <x v="78"/>
    <x v="141"/>
    <x v="1"/>
    <n v="43"/>
  </r>
  <r>
    <s v="WAHV"/>
    <x v="6"/>
    <s v="Zuid-Holland"/>
    <x v="32"/>
    <x v="571"/>
    <x v="0"/>
    <n v="43"/>
  </r>
  <r>
    <s v="WAHV"/>
    <x v="7"/>
    <s v="Groningen"/>
    <x v="140"/>
    <x v="627"/>
    <x v="0"/>
    <n v="42"/>
  </r>
  <r>
    <s v="WAHV"/>
    <x v="7"/>
    <s v="Noord-Brabant"/>
    <x v="3"/>
    <x v="583"/>
    <x v="1"/>
    <n v="42"/>
  </r>
  <r>
    <s v="WAHV"/>
    <x v="7"/>
    <s v="Noord-Holland"/>
    <x v="67"/>
    <x v="557"/>
    <x v="0"/>
    <n v="42"/>
  </r>
  <r>
    <s v="WAHV"/>
    <x v="7"/>
    <s v="Utrecht"/>
    <x v="39"/>
    <x v="633"/>
    <x v="1"/>
    <n v="42"/>
  </r>
  <r>
    <s v="WAHV"/>
    <x v="8"/>
    <s v="Utrecht"/>
    <x v="39"/>
    <x v="535"/>
    <x v="1"/>
    <n v="42"/>
  </r>
  <r>
    <s v="WAHV"/>
    <x v="8"/>
    <s v="Utrecht"/>
    <x v="129"/>
    <x v="594"/>
    <x v="0"/>
    <n v="42"/>
  </r>
  <r>
    <s v="WAHV"/>
    <x v="8"/>
    <s v="Zeeland"/>
    <x v="99"/>
    <x v="259"/>
    <x v="1"/>
    <n v="42"/>
  </r>
  <r>
    <s v="WAHV"/>
    <x v="8"/>
    <s v="Zuid-Holland"/>
    <x v="100"/>
    <x v="626"/>
    <x v="0"/>
    <n v="42"/>
  </r>
  <r>
    <s v="WAHV"/>
    <x v="9"/>
    <s v="Noord-Holland"/>
    <x v="62"/>
    <x v="493"/>
    <x v="0"/>
    <n v="42"/>
  </r>
  <r>
    <s v="WAHV"/>
    <x v="9"/>
    <s v="Zuid-Holland"/>
    <x v="123"/>
    <x v="455"/>
    <x v="1"/>
    <n v="42"/>
  </r>
  <r>
    <s v="WAHV"/>
    <x v="11"/>
    <s v="Gelderland"/>
    <x v="65"/>
    <x v="632"/>
    <x v="1"/>
    <n v="42"/>
  </r>
  <r>
    <s v="WAHV"/>
    <x v="11"/>
    <s v="Noord-Brabant"/>
    <x v="141"/>
    <x v="650"/>
    <x v="1"/>
    <n v="42"/>
  </r>
  <r>
    <s v="WAHV"/>
    <x v="11"/>
    <s v="Noord-Holland"/>
    <x v="50"/>
    <x v="513"/>
    <x v="1"/>
    <n v="42"/>
  </r>
  <r>
    <s v="WAHV"/>
    <x v="11"/>
    <s v="Utrecht"/>
    <x v="87"/>
    <x v="547"/>
    <x v="1"/>
    <n v="42"/>
  </r>
  <r>
    <s v="WAHV"/>
    <x v="11"/>
    <s v="Zuid-Holland"/>
    <x v="90"/>
    <x v="657"/>
    <x v="0"/>
    <n v="42"/>
  </r>
  <r>
    <s v="WAHV"/>
    <x v="11"/>
    <s v="Zuid-Holland"/>
    <x v="47"/>
    <x v="577"/>
    <x v="1"/>
    <n v="42"/>
  </r>
  <r>
    <s v="WAHV"/>
    <x v="10"/>
    <s v="Gelderland"/>
    <x v="0"/>
    <x v="580"/>
    <x v="1"/>
    <n v="42"/>
  </r>
  <r>
    <s v="WAHV"/>
    <x v="10"/>
    <s v="Groningen"/>
    <x v="11"/>
    <x v="260"/>
    <x v="0"/>
    <n v="42"/>
  </r>
  <r>
    <s v="WAHV"/>
    <x v="10"/>
    <s v="Limburg"/>
    <x v="24"/>
    <x v="55"/>
    <x v="1"/>
    <n v="42"/>
  </r>
  <r>
    <s v="WAHV"/>
    <x v="10"/>
    <s v="Utrecht"/>
    <x v="61"/>
    <x v="543"/>
    <x v="1"/>
    <n v="42"/>
  </r>
  <r>
    <s v="WAHV"/>
    <x v="10"/>
    <s v="Zuid-Holland"/>
    <x v="2"/>
    <x v="312"/>
    <x v="1"/>
    <n v="42"/>
  </r>
  <r>
    <s v="WAHV"/>
    <x v="4"/>
    <s v="Noord-Brabant"/>
    <x v="3"/>
    <x v="640"/>
    <x v="0"/>
    <n v="42"/>
  </r>
  <r>
    <s v="WAHV"/>
    <x v="4"/>
    <s v="Zuid-Holland"/>
    <x v="5"/>
    <x v="324"/>
    <x v="1"/>
    <n v="42"/>
  </r>
  <r>
    <s v="WAHV"/>
    <x v="4"/>
    <s v="Zuid-Holland"/>
    <x v="22"/>
    <x v="386"/>
    <x v="1"/>
    <n v="42"/>
  </r>
  <r>
    <s v="WAHV"/>
    <x v="1"/>
    <s v="Noord-Holland"/>
    <x v="18"/>
    <x v="101"/>
    <x v="1"/>
    <n v="42"/>
  </r>
  <r>
    <s v="WAHV"/>
    <x v="1"/>
    <s v="Utrecht"/>
    <x v="61"/>
    <x v="543"/>
    <x v="1"/>
    <n v="42"/>
  </r>
  <r>
    <s v="WAHV"/>
    <x v="1"/>
    <s v="Zuid-Holland"/>
    <x v="2"/>
    <x v="19"/>
    <x v="1"/>
    <n v="42"/>
  </r>
  <r>
    <s v="WAHV"/>
    <x v="0"/>
    <s v="Gelderland"/>
    <x v="65"/>
    <x v="632"/>
    <x v="1"/>
    <n v="42"/>
  </r>
  <r>
    <s v="WAHV"/>
    <x v="0"/>
    <s v="Groningen"/>
    <x v="60"/>
    <x v="619"/>
    <x v="0"/>
    <n v="42"/>
  </r>
  <r>
    <s v="WAHV"/>
    <x v="0"/>
    <s v="Noord-Brabant"/>
    <x v="3"/>
    <x v="629"/>
    <x v="0"/>
    <n v="42"/>
  </r>
  <r>
    <s v="WAHV"/>
    <x v="0"/>
    <s v="Zuid-Holland"/>
    <x v="12"/>
    <x v="555"/>
    <x v="1"/>
    <n v="42"/>
  </r>
  <r>
    <s v="WAHV"/>
    <x v="3"/>
    <s v="Zeeland"/>
    <x v="125"/>
    <x v="541"/>
    <x v="0"/>
    <n v="42"/>
  </r>
  <r>
    <s v="WAHV"/>
    <x v="5"/>
    <s v="Utrecht"/>
    <x v="87"/>
    <x v="401"/>
    <x v="1"/>
    <n v="42"/>
  </r>
  <r>
    <s v="WAHV"/>
    <x v="5"/>
    <s v="Utrecht"/>
    <x v="87"/>
    <x v="434"/>
    <x v="1"/>
    <n v="42"/>
  </r>
  <r>
    <s v="WAHV"/>
    <x v="5"/>
    <s v="Utrecht"/>
    <x v="87"/>
    <x v="606"/>
    <x v="0"/>
    <n v="42"/>
  </r>
  <r>
    <s v="WAHV"/>
    <x v="5"/>
    <s v="Zuid-Holland"/>
    <x v="47"/>
    <x v="577"/>
    <x v="0"/>
    <n v="42"/>
  </r>
  <r>
    <s v="WAHV"/>
    <x v="2"/>
    <s v="Utrecht"/>
    <x v="39"/>
    <x v="535"/>
    <x v="1"/>
    <n v="42"/>
  </r>
  <r>
    <s v="WAHV"/>
    <x v="2"/>
    <s v="Zuid-Holland"/>
    <x v="47"/>
    <x v="577"/>
    <x v="0"/>
    <n v="42"/>
  </r>
  <r>
    <s v="WAHV"/>
    <x v="6"/>
    <s v="Noord-Brabant"/>
    <x v="28"/>
    <x v="646"/>
    <x v="0"/>
    <n v="42"/>
  </r>
  <r>
    <s v="WAHV"/>
    <x v="6"/>
    <s v="Zuid-Holland"/>
    <x v="16"/>
    <x v="595"/>
    <x v="1"/>
    <n v="42"/>
  </r>
  <r>
    <s v="WAHV"/>
    <x v="6"/>
    <s v="Zuid-Holland"/>
    <x v="123"/>
    <x v="522"/>
    <x v="0"/>
    <n v="42"/>
  </r>
  <r>
    <s v="WAHV"/>
    <x v="7"/>
    <s v="Noord-Brabant"/>
    <x v="28"/>
    <x v="158"/>
    <x v="1"/>
    <n v="41"/>
  </r>
  <r>
    <s v="WAHV"/>
    <x v="7"/>
    <s v="Noord-Brabant"/>
    <x v="28"/>
    <x v="610"/>
    <x v="1"/>
    <n v="41"/>
  </r>
  <r>
    <s v="WAHV"/>
    <x v="7"/>
    <s v="Noord-Brabant"/>
    <x v="14"/>
    <x v="264"/>
    <x v="1"/>
    <n v="41"/>
  </r>
  <r>
    <s v="WAHV"/>
    <x v="7"/>
    <s v="Noord-Holland"/>
    <x v="78"/>
    <x v="141"/>
    <x v="1"/>
    <n v="41"/>
  </r>
  <r>
    <s v="WAHV"/>
    <x v="7"/>
    <s v="Utrecht"/>
    <x v="87"/>
    <x v="625"/>
    <x v="0"/>
    <n v="41"/>
  </r>
  <r>
    <s v="WAHV"/>
    <x v="7"/>
    <s v="Zeeland"/>
    <x v="99"/>
    <x v="229"/>
    <x v="1"/>
    <n v="41"/>
  </r>
  <r>
    <s v="WAHV"/>
    <x v="7"/>
    <s v="Zuid-Holland"/>
    <x v="16"/>
    <x v="595"/>
    <x v="1"/>
    <n v="41"/>
  </r>
  <r>
    <s v="WAHV"/>
    <x v="7"/>
    <s v="Zuid-Holland"/>
    <x v="15"/>
    <x v="617"/>
    <x v="0"/>
    <n v="41"/>
  </r>
  <r>
    <s v="WAHV"/>
    <x v="8"/>
    <s v="Noord-Brabant"/>
    <x v="3"/>
    <x v="583"/>
    <x v="1"/>
    <n v="41"/>
  </r>
  <r>
    <s v="WAHV"/>
    <x v="8"/>
    <s v="Noord-Holland"/>
    <x v="8"/>
    <x v="95"/>
    <x v="1"/>
    <n v="41"/>
  </r>
  <r>
    <s v="WAHV"/>
    <x v="8"/>
    <s v="Noord-Holland"/>
    <x v="78"/>
    <x v="141"/>
    <x v="1"/>
    <n v="41"/>
  </r>
  <r>
    <s v="WAHV"/>
    <x v="8"/>
    <s v="Overijssel"/>
    <x v="86"/>
    <x v="573"/>
    <x v="0"/>
    <n v="41"/>
  </r>
  <r>
    <s v="WAHV"/>
    <x v="8"/>
    <s v="Utrecht"/>
    <x v="87"/>
    <x v="625"/>
    <x v="0"/>
    <n v="41"/>
  </r>
  <r>
    <s v="WAHV"/>
    <x v="8"/>
    <s v="Zeeland"/>
    <x v="125"/>
    <x v="541"/>
    <x v="0"/>
    <n v="41"/>
  </r>
  <r>
    <s v="WAHV"/>
    <x v="8"/>
    <s v="Zuid-Holland"/>
    <x v="43"/>
    <x v="603"/>
    <x v="1"/>
    <n v="41"/>
  </r>
  <r>
    <s v="WAHV"/>
    <x v="8"/>
    <s v="Zuid-Holland"/>
    <x v="49"/>
    <x v="651"/>
    <x v="0"/>
    <n v="41"/>
  </r>
  <r>
    <s v="WAHV"/>
    <x v="8"/>
    <s v="Zuid-Holland"/>
    <x v="4"/>
    <x v="400"/>
    <x v="1"/>
    <n v="41"/>
  </r>
  <r>
    <s v="WAHV"/>
    <x v="9"/>
    <s v="Groningen"/>
    <x v="11"/>
    <x v="631"/>
    <x v="0"/>
    <n v="41"/>
  </r>
  <r>
    <s v="WAHV"/>
    <x v="9"/>
    <s v="Noord-Brabant"/>
    <x v="26"/>
    <x v="488"/>
    <x v="1"/>
    <n v="41"/>
  </r>
  <r>
    <s v="WAHV"/>
    <x v="9"/>
    <s v="Noord-Brabant"/>
    <x v="28"/>
    <x v="117"/>
    <x v="1"/>
    <n v="41"/>
  </r>
  <r>
    <s v="WAHV"/>
    <x v="11"/>
    <s v="Noord-Holland"/>
    <x v="118"/>
    <x v="600"/>
    <x v="1"/>
    <n v="41"/>
  </r>
  <r>
    <s v="WAHV"/>
    <x v="10"/>
    <s v="Utrecht"/>
    <x v="87"/>
    <x v="614"/>
    <x v="0"/>
    <n v="41"/>
  </r>
  <r>
    <s v="WAHV"/>
    <x v="10"/>
    <s v="Utrecht"/>
    <x v="144"/>
    <x v="670"/>
    <x v="1"/>
    <n v="41"/>
  </r>
  <r>
    <s v="WAHV"/>
    <x v="10"/>
    <s v="Zuid-Holland"/>
    <x v="32"/>
    <x v="671"/>
    <x v="1"/>
    <n v="41"/>
  </r>
  <r>
    <s v="WAHV"/>
    <x v="4"/>
    <s v="Gelderland"/>
    <x v="65"/>
    <x v="420"/>
    <x v="1"/>
    <n v="41"/>
  </r>
  <r>
    <s v="WAHV"/>
    <x v="4"/>
    <s v="Noord-Brabant"/>
    <x v="28"/>
    <x v="293"/>
    <x v="1"/>
    <n v="41"/>
  </r>
  <r>
    <s v="WAHV"/>
    <x v="4"/>
    <s v="Zuid-Holland"/>
    <x v="49"/>
    <x v="672"/>
    <x v="1"/>
    <n v="41"/>
  </r>
  <r>
    <s v="WAHV"/>
    <x v="1"/>
    <s v="Utrecht"/>
    <x v="37"/>
    <x v="53"/>
    <x v="1"/>
    <n v="41"/>
  </r>
  <r>
    <s v="WAHV"/>
    <x v="1"/>
    <s v="Zuid-Holland"/>
    <x v="9"/>
    <x v="11"/>
    <x v="1"/>
    <n v="41"/>
  </r>
  <r>
    <s v="WAHV"/>
    <x v="1"/>
    <s v="Zuid-Holland"/>
    <x v="5"/>
    <x v="492"/>
    <x v="1"/>
    <n v="41"/>
  </r>
  <r>
    <s v="WAHV"/>
    <x v="0"/>
    <s v="Gelderland"/>
    <x v="0"/>
    <x v="580"/>
    <x v="1"/>
    <n v="41"/>
  </r>
  <r>
    <s v="WAHV"/>
    <x v="0"/>
    <s v="Gelderland"/>
    <x v="65"/>
    <x v="621"/>
    <x v="0"/>
    <n v="41"/>
  </r>
  <r>
    <s v="WAHV"/>
    <x v="0"/>
    <s v="Zuid-Holland"/>
    <x v="4"/>
    <x v="243"/>
    <x v="1"/>
    <n v="41"/>
  </r>
  <r>
    <s v="WAHV"/>
    <x v="3"/>
    <s v="Gelderland"/>
    <x v="82"/>
    <x v="361"/>
    <x v="1"/>
    <n v="41"/>
  </r>
  <r>
    <s v="WAHV"/>
    <x v="3"/>
    <s v="Noord-Brabant"/>
    <x v="3"/>
    <x v="655"/>
    <x v="0"/>
    <n v="41"/>
  </r>
  <r>
    <s v="WAHV"/>
    <x v="3"/>
    <s v="Noord-Brabant"/>
    <x v="3"/>
    <x v="668"/>
    <x v="0"/>
    <n v="41"/>
  </r>
  <r>
    <s v="WAHV"/>
    <x v="3"/>
    <s v="Zuid-Holland"/>
    <x v="2"/>
    <x v="558"/>
    <x v="1"/>
    <n v="41"/>
  </r>
  <r>
    <s v="WAHV"/>
    <x v="5"/>
    <s v="Groningen"/>
    <x v="11"/>
    <x v="611"/>
    <x v="1"/>
    <n v="41"/>
  </r>
  <r>
    <s v="WAHV"/>
    <x v="5"/>
    <s v="Limburg"/>
    <x v="56"/>
    <x v="574"/>
    <x v="0"/>
    <n v="41"/>
  </r>
  <r>
    <s v="WAHV"/>
    <x v="5"/>
    <s v="Noord-Brabant"/>
    <x v="94"/>
    <x v="330"/>
    <x v="1"/>
    <n v="41"/>
  </r>
  <r>
    <s v="WAHV"/>
    <x v="5"/>
    <s v="Noord-Brabant"/>
    <x v="3"/>
    <x v="628"/>
    <x v="0"/>
    <n v="41"/>
  </r>
  <r>
    <s v="WAHV"/>
    <x v="5"/>
    <s v="Noord-Brabant"/>
    <x v="14"/>
    <x v="264"/>
    <x v="1"/>
    <n v="41"/>
  </r>
  <r>
    <s v="WAHV"/>
    <x v="5"/>
    <s v="Noord-Holland"/>
    <x v="50"/>
    <x v="513"/>
    <x v="1"/>
    <n v="41"/>
  </r>
  <r>
    <s v="WAHV"/>
    <x v="2"/>
    <s v="Zuid-Holland"/>
    <x v="95"/>
    <x v="362"/>
    <x v="1"/>
    <n v="41"/>
  </r>
  <r>
    <s v="WAHV"/>
    <x v="6"/>
    <s v="Flevoland"/>
    <x v="10"/>
    <x v="102"/>
    <x v="1"/>
    <n v="41"/>
  </r>
  <r>
    <s v="WAHV"/>
    <x v="6"/>
    <s v="Noord-Holland"/>
    <x v="67"/>
    <x v="557"/>
    <x v="0"/>
    <n v="41"/>
  </r>
  <r>
    <s v="WAHV"/>
    <x v="6"/>
    <s v="Utrecht"/>
    <x v="39"/>
    <x v="578"/>
    <x v="1"/>
    <n v="41"/>
  </r>
  <r>
    <s v="WAHV"/>
    <x v="6"/>
    <s v="Zuid-Holland"/>
    <x v="43"/>
    <x v="612"/>
    <x v="0"/>
    <n v="41"/>
  </r>
  <r>
    <s v="WAHV"/>
    <x v="6"/>
    <s v="Zuid-Holland"/>
    <x v="138"/>
    <x v="562"/>
    <x v="1"/>
    <n v="41"/>
  </r>
  <r>
    <s v="WAHV"/>
    <x v="7"/>
    <s v="Gelderland"/>
    <x v="65"/>
    <x v="394"/>
    <x v="1"/>
    <n v="40"/>
  </r>
  <r>
    <s v="WAHV"/>
    <x v="8"/>
    <s v="Gelderland"/>
    <x v="82"/>
    <x v="533"/>
    <x v="1"/>
    <n v="40"/>
  </r>
  <r>
    <s v="WAHV"/>
    <x v="8"/>
    <s v="Overijssel"/>
    <x v="86"/>
    <x v="360"/>
    <x v="1"/>
    <n v="40"/>
  </r>
  <r>
    <s v="WAHV"/>
    <x v="8"/>
    <s v="Overijssel"/>
    <x v="86"/>
    <x v="573"/>
    <x v="1"/>
    <n v="40"/>
  </r>
  <r>
    <s v="WAHV"/>
    <x v="8"/>
    <s v="Overijssel"/>
    <x v="54"/>
    <x v="673"/>
    <x v="0"/>
    <n v="40"/>
  </r>
  <r>
    <s v="WAHV"/>
    <x v="8"/>
    <s v="Overijssel"/>
    <x v="54"/>
    <x v="567"/>
    <x v="0"/>
    <n v="40"/>
  </r>
  <r>
    <s v="WAHV"/>
    <x v="8"/>
    <s v="Utrecht"/>
    <x v="87"/>
    <x v="606"/>
    <x v="0"/>
    <n v="40"/>
  </r>
  <r>
    <s v="WAHV"/>
    <x v="8"/>
    <s v="Utrecht"/>
    <x v="61"/>
    <x v="137"/>
    <x v="1"/>
    <n v="40"/>
  </r>
  <r>
    <s v="WAHV"/>
    <x v="8"/>
    <s v="Zuid-Holland"/>
    <x v="43"/>
    <x v="537"/>
    <x v="1"/>
    <n v="40"/>
  </r>
  <r>
    <s v="WAHV"/>
    <x v="8"/>
    <s v="Zuid-Holland"/>
    <x v="43"/>
    <x v="354"/>
    <x v="1"/>
    <n v="40"/>
  </r>
  <r>
    <s v="WAHV"/>
    <x v="8"/>
    <s v="Zuid-Holland"/>
    <x v="100"/>
    <x v="626"/>
    <x v="1"/>
    <n v="40"/>
  </r>
  <r>
    <s v="WAHV"/>
    <x v="8"/>
    <s v="Zuid-Holland"/>
    <x v="100"/>
    <x v="298"/>
    <x v="1"/>
    <n v="40"/>
  </r>
  <r>
    <s v="WAHV"/>
    <x v="9"/>
    <s v="Gelderland"/>
    <x v="0"/>
    <x v="580"/>
    <x v="1"/>
    <n v="40"/>
  </r>
  <r>
    <s v="WAHV"/>
    <x v="9"/>
    <s v="Noord-Brabant"/>
    <x v="28"/>
    <x v="615"/>
    <x v="0"/>
    <n v="40"/>
  </r>
  <r>
    <s v="WAHV"/>
    <x v="9"/>
    <s v="Noord-Brabant"/>
    <x v="14"/>
    <x v="264"/>
    <x v="1"/>
    <n v="40"/>
  </r>
  <r>
    <s v="WAHV"/>
    <x v="9"/>
    <s v="Zuid-Holland"/>
    <x v="100"/>
    <x v="626"/>
    <x v="0"/>
    <n v="40"/>
  </r>
  <r>
    <s v="WAHV"/>
    <x v="9"/>
    <s v="Zuid-Holland"/>
    <x v="15"/>
    <x v="674"/>
    <x v="1"/>
    <n v="40"/>
  </r>
  <r>
    <s v="WAHV"/>
    <x v="11"/>
    <s v="Flevoland"/>
    <x v="10"/>
    <x v="300"/>
    <x v="1"/>
    <n v="40"/>
  </r>
  <r>
    <s v="WAHV"/>
    <x v="11"/>
    <s v="Limburg"/>
    <x v="24"/>
    <x v="643"/>
    <x v="0"/>
    <n v="40"/>
  </r>
  <r>
    <s v="WAHV"/>
    <x v="11"/>
    <s v="Noord-Brabant"/>
    <x v="3"/>
    <x v="268"/>
    <x v="1"/>
    <n v="40"/>
  </r>
  <r>
    <s v="WAHV"/>
    <x v="11"/>
    <s v="Noord-Holland"/>
    <x v="8"/>
    <x v="526"/>
    <x v="1"/>
    <n v="40"/>
  </r>
  <r>
    <s v="WAHV"/>
    <x v="11"/>
    <s v="Noord-Holland"/>
    <x v="59"/>
    <x v="575"/>
    <x v="0"/>
    <n v="40"/>
  </r>
  <r>
    <s v="WAHV"/>
    <x v="11"/>
    <s v="Zuid-Holland"/>
    <x v="2"/>
    <x v="552"/>
    <x v="1"/>
    <n v="40"/>
  </r>
  <r>
    <s v="WAHV"/>
    <x v="11"/>
    <s v="Zuid-Holland"/>
    <x v="5"/>
    <x v="240"/>
    <x v="1"/>
    <n v="40"/>
  </r>
  <r>
    <s v="WAHV"/>
    <x v="10"/>
    <s v="Groningen"/>
    <x v="140"/>
    <x v="627"/>
    <x v="0"/>
    <n v="40"/>
  </r>
  <r>
    <s v="WAHV"/>
    <x v="10"/>
    <s v="Limburg"/>
    <x v="24"/>
    <x v="618"/>
    <x v="0"/>
    <n v="40"/>
  </r>
  <r>
    <s v="WAHV"/>
    <x v="10"/>
    <s v="Limburg"/>
    <x v="24"/>
    <x v="202"/>
    <x v="1"/>
    <n v="40"/>
  </r>
  <r>
    <s v="WAHV"/>
    <x v="10"/>
    <s v="Noord-Brabant"/>
    <x v="26"/>
    <x v="488"/>
    <x v="1"/>
    <n v="40"/>
  </r>
  <r>
    <s v="WAHV"/>
    <x v="10"/>
    <s v="Noord-Brabant"/>
    <x v="3"/>
    <x v="629"/>
    <x v="1"/>
    <n v="40"/>
  </r>
  <r>
    <s v="WAHV"/>
    <x v="10"/>
    <s v="Overijssel"/>
    <x v="86"/>
    <x v="360"/>
    <x v="1"/>
    <n v="40"/>
  </r>
  <r>
    <s v="WAHV"/>
    <x v="10"/>
    <s v="Zuid-Holland"/>
    <x v="43"/>
    <x v="568"/>
    <x v="0"/>
    <n v="40"/>
  </r>
  <r>
    <s v="WAHV"/>
    <x v="10"/>
    <s v="Zuid-Holland"/>
    <x v="32"/>
    <x v="671"/>
    <x v="0"/>
    <n v="40"/>
  </r>
  <r>
    <s v="WAHV"/>
    <x v="10"/>
    <s v="Zuid-Holland"/>
    <x v="5"/>
    <x v="284"/>
    <x v="1"/>
    <n v="40"/>
  </r>
  <r>
    <s v="WAHV"/>
    <x v="4"/>
    <s v="Limburg"/>
    <x v="128"/>
    <x v="669"/>
    <x v="1"/>
    <n v="40"/>
  </r>
  <r>
    <s v="WAHV"/>
    <x v="4"/>
    <s v="Noord-Brabant"/>
    <x v="28"/>
    <x v="158"/>
    <x v="1"/>
    <n v="40"/>
  </r>
  <r>
    <s v="WAHV"/>
    <x v="4"/>
    <s v="Noord-Holland"/>
    <x v="78"/>
    <x v="630"/>
    <x v="0"/>
    <n v="40"/>
  </r>
  <r>
    <s v="WAHV"/>
    <x v="4"/>
    <s v="Noord-Holland"/>
    <x v="50"/>
    <x v="513"/>
    <x v="1"/>
    <n v="40"/>
  </r>
  <r>
    <s v="WAHV"/>
    <x v="4"/>
    <s v="Utrecht"/>
    <x v="61"/>
    <x v="108"/>
    <x v="1"/>
    <n v="40"/>
  </r>
  <r>
    <s v="WAHV"/>
    <x v="4"/>
    <s v="Zuid-Holland"/>
    <x v="2"/>
    <x v="552"/>
    <x v="1"/>
    <n v="40"/>
  </r>
  <r>
    <s v="WAHV"/>
    <x v="1"/>
    <s v="Gelderland"/>
    <x v="23"/>
    <x v="185"/>
    <x v="1"/>
    <n v="40"/>
  </r>
  <r>
    <s v="WAHV"/>
    <x v="1"/>
    <s v="Noord-Brabant"/>
    <x v="3"/>
    <x v="668"/>
    <x v="0"/>
    <n v="40"/>
  </r>
  <r>
    <s v="WAHV"/>
    <x v="1"/>
    <s v="Noord-Brabant"/>
    <x v="28"/>
    <x v="117"/>
    <x v="1"/>
    <n v="40"/>
  </r>
  <r>
    <s v="WAHV"/>
    <x v="1"/>
    <s v="Noord-Holland"/>
    <x v="118"/>
    <x v="654"/>
    <x v="0"/>
    <n v="40"/>
  </r>
  <r>
    <s v="WAHV"/>
    <x v="1"/>
    <s v="Utrecht"/>
    <x v="39"/>
    <x v="578"/>
    <x v="1"/>
    <n v="40"/>
  </r>
  <r>
    <s v="WAHV"/>
    <x v="1"/>
    <s v="Zuid-Holland"/>
    <x v="15"/>
    <x v="674"/>
    <x v="0"/>
    <n v="40"/>
  </r>
  <r>
    <s v="WAHV"/>
    <x v="0"/>
    <s v="Noord-Brabant"/>
    <x v="3"/>
    <x v="655"/>
    <x v="0"/>
    <n v="40"/>
  </r>
  <r>
    <s v="WAHV"/>
    <x v="0"/>
    <s v="Noord-Brabant"/>
    <x v="28"/>
    <x v="646"/>
    <x v="0"/>
    <n v="40"/>
  </r>
  <r>
    <s v="WAHV"/>
    <x v="3"/>
    <s v="Flevoland"/>
    <x v="10"/>
    <x v="102"/>
    <x v="1"/>
    <n v="40"/>
  </r>
  <r>
    <s v="WAHV"/>
    <x v="3"/>
    <s v="Noord-Brabant"/>
    <x v="111"/>
    <x v="607"/>
    <x v="0"/>
    <n v="40"/>
  </r>
  <r>
    <s v="WAHV"/>
    <x v="3"/>
    <s v="Noord-Brabant"/>
    <x v="14"/>
    <x v="369"/>
    <x v="1"/>
    <n v="40"/>
  </r>
  <r>
    <s v="WAHV"/>
    <x v="3"/>
    <s v="Noord-Holland"/>
    <x v="18"/>
    <x v="52"/>
    <x v="1"/>
    <n v="40"/>
  </r>
  <r>
    <s v="WAHV"/>
    <x v="3"/>
    <s v="Zuid-Holland"/>
    <x v="73"/>
    <x v="132"/>
    <x v="1"/>
    <n v="40"/>
  </r>
  <r>
    <s v="WAHV"/>
    <x v="3"/>
    <s v="Zuid-Holland"/>
    <x v="12"/>
    <x v="14"/>
    <x v="1"/>
    <n v="40"/>
  </r>
  <r>
    <s v="WAHV"/>
    <x v="5"/>
    <s v="Limburg"/>
    <x v="68"/>
    <x v="546"/>
    <x v="1"/>
    <n v="40"/>
  </r>
  <r>
    <s v="WAHV"/>
    <x v="5"/>
    <s v="Noord-Brabant"/>
    <x v="3"/>
    <x v="655"/>
    <x v="0"/>
    <n v="40"/>
  </r>
  <r>
    <s v="WAHV"/>
    <x v="5"/>
    <s v="Noord-Holland"/>
    <x v="18"/>
    <x v="101"/>
    <x v="1"/>
    <n v="40"/>
  </r>
  <r>
    <s v="WAHV"/>
    <x v="5"/>
    <s v="Zeeland"/>
    <x v="125"/>
    <x v="541"/>
    <x v="0"/>
    <n v="40"/>
  </r>
  <r>
    <s v="WAHV"/>
    <x v="5"/>
    <s v="Zuid-Holland"/>
    <x v="5"/>
    <x v="215"/>
    <x v="1"/>
    <n v="40"/>
  </r>
  <r>
    <s v="WAHV"/>
    <x v="2"/>
    <s v="Noord-Brabant"/>
    <x v="28"/>
    <x v="613"/>
    <x v="0"/>
    <n v="40"/>
  </r>
  <r>
    <s v="WAHV"/>
    <x v="2"/>
    <s v="Noord-Brabant"/>
    <x v="28"/>
    <x v="307"/>
    <x v="1"/>
    <n v="40"/>
  </r>
  <r>
    <s v="WAHV"/>
    <x v="2"/>
    <s v="Noord-Brabant"/>
    <x v="14"/>
    <x v="264"/>
    <x v="1"/>
    <n v="40"/>
  </r>
  <r>
    <s v="WAHV"/>
    <x v="2"/>
    <s v="Noord-Holland"/>
    <x v="46"/>
    <x v="70"/>
    <x v="1"/>
    <n v="40"/>
  </r>
  <r>
    <s v="WAHV"/>
    <x v="2"/>
    <s v="Noord-Holland"/>
    <x v="18"/>
    <x v="52"/>
    <x v="1"/>
    <n v="40"/>
  </r>
  <r>
    <s v="WAHV"/>
    <x v="2"/>
    <s v="Zuid-Holland"/>
    <x v="32"/>
    <x v="671"/>
    <x v="1"/>
    <n v="40"/>
  </r>
  <r>
    <s v="WAHV"/>
    <x v="2"/>
    <s v="Zuid-Holland"/>
    <x v="5"/>
    <x v="180"/>
    <x v="1"/>
    <n v="40"/>
  </r>
  <r>
    <s v="WAHV"/>
    <x v="6"/>
    <s v="Gelderland"/>
    <x v="0"/>
    <x v="265"/>
    <x v="1"/>
    <n v="40"/>
  </r>
  <r>
    <s v="WAHV"/>
    <x v="6"/>
    <s v="Limburg"/>
    <x v="51"/>
    <x v="531"/>
    <x v="0"/>
    <n v="40"/>
  </r>
  <r>
    <s v="WAHV"/>
    <x v="6"/>
    <s v="Limburg"/>
    <x v="96"/>
    <x v="308"/>
    <x v="1"/>
    <n v="40"/>
  </r>
  <r>
    <s v="WAHV"/>
    <x v="6"/>
    <s v="Noord-Brabant"/>
    <x v="94"/>
    <x v="675"/>
    <x v="0"/>
    <n v="40"/>
  </r>
  <r>
    <s v="WAHV"/>
    <x v="6"/>
    <s v="Noord-Brabant"/>
    <x v="28"/>
    <x v="293"/>
    <x v="1"/>
    <n v="40"/>
  </r>
  <r>
    <s v="WAHV"/>
    <x v="6"/>
    <s v="Noord-Holland"/>
    <x v="62"/>
    <x v="438"/>
    <x v="0"/>
    <n v="40"/>
  </r>
  <r>
    <s v="WAHV"/>
    <x v="6"/>
    <s v="Utrecht"/>
    <x v="57"/>
    <x v="98"/>
    <x v="1"/>
    <n v="40"/>
  </r>
  <r>
    <s v="WAHV"/>
    <x v="6"/>
    <s v="Zuid-Holland"/>
    <x v="5"/>
    <x v="180"/>
    <x v="1"/>
    <n v="40"/>
  </r>
  <r>
    <s v="WAHV"/>
    <x v="7"/>
    <s v="Noord-Brabant"/>
    <x v="3"/>
    <x v="628"/>
    <x v="0"/>
    <n v="39"/>
  </r>
  <r>
    <s v="WAHV"/>
    <x v="7"/>
    <s v="Utrecht"/>
    <x v="129"/>
    <x v="594"/>
    <x v="0"/>
    <n v="39"/>
  </r>
  <r>
    <s v="WAHV"/>
    <x v="7"/>
    <s v="Zuid-Holland"/>
    <x v="5"/>
    <x v="492"/>
    <x v="1"/>
    <n v="39"/>
  </r>
  <r>
    <s v="WAHV"/>
    <x v="8"/>
    <s v="Gelderland"/>
    <x v="0"/>
    <x v="265"/>
    <x v="1"/>
    <n v="39"/>
  </r>
  <r>
    <s v="WAHV"/>
    <x v="8"/>
    <s v="Groningen"/>
    <x v="140"/>
    <x v="627"/>
    <x v="0"/>
    <n v="39"/>
  </r>
  <r>
    <s v="WAHV"/>
    <x v="8"/>
    <s v="Noord-Holland"/>
    <x v="67"/>
    <x v="439"/>
    <x v="1"/>
    <n v="39"/>
  </r>
  <r>
    <s v="WAHV"/>
    <x v="8"/>
    <s v="Noord-Holland"/>
    <x v="18"/>
    <x v="634"/>
    <x v="1"/>
    <n v="39"/>
  </r>
  <r>
    <s v="WAHV"/>
    <x v="8"/>
    <s v="Zuid-Holland"/>
    <x v="47"/>
    <x v="577"/>
    <x v="1"/>
    <n v="39"/>
  </r>
  <r>
    <s v="WAHV"/>
    <x v="9"/>
    <s v="Drenthe"/>
    <x v="108"/>
    <x v="665"/>
    <x v="1"/>
    <n v="39"/>
  </r>
  <r>
    <s v="WAHV"/>
    <x v="9"/>
    <s v="Gelderland"/>
    <x v="65"/>
    <x v="437"/>
    <x v="1"/>
    <n v="39"/>
  </r>
  <r>
    <s v="WAHV"/>
    <x v="9"/>
    <s v="Noord-Brabant"/>
    <x v="94"/>
    <x v="645"/>
    <x v="0"/>
    <n v="39"/>
  </r>
  <r>
    <s v="WAHV"/>
    <x v="9"/>
    <s v="Noord-Brabant"/>
    <x v="3"/>
    <x v="628"/>
    <x v="0"/>
    <n v="39"/>
  </r>
  <r>
    <s v="WAHV"/>
    <x v="9"/>
    <s v="Noord-Brabant"/>
    <x v="3"/>
    <x v="628"/>
    <x v="1"/>
    <n v="39"/>
  </r>
  <r>
    <s v="WAHV"/>
    <x v="9"/>
    <s v="Noord-Brabant"/>
    <x v="14"/>
    <x v="256"/>
    <x v="1"/>
    <n v="39"/>
  </r>
  <r>
    <s v="WAHV"/>
    <x v="9"/>
    <s v="Noord-Holland"/>
    <x v="8"/>
    <x v="526"/>
    <x v="1"/>
    <n v="39"/>
  </r>
  <r>
    <s v="WAHV"/>
    <x v="9"/>
    <s v="Noord-Holland"/>
    <x v="62"/>
    <x v="498"/>
    <x v="0"/>
    <n v="39"/>
  </r>
  <r>
    <s v="WAHV"/>
    <x v="9"/>
    <s v="Utrecht"/>
    <x v="87"/>
    <x v="434"/>
    <x v="1"/>
    <n v="39"/>
  </r>
  <r>
    <s v="WAHV"/>
    <x v="9"/>
    <s v="Zuid-Holland"/>
    <x v="73"/>
    <x v="648"/>
    <x v="1"/>
    <n v="39"/>
  </r>
  <r>
    <s v="WAHV"/>
    <x v="9"/>
    <s v="Zuid-Holland"/>
    <x v="123"/>
    <x v="522"/>
    <x v="1"/>
    <n v="39"/>
  </r>
  <r>
    <s v="WAHV"/>
    <x v="11"/>
    <s v="Gelderland"/>
    <x v="23"/>
    <x v="185"/>
    <x v="1"/>
    <n v="39"/>
  </r>
  <r>
    <s v="WAHV"/>
    <x v="11"/>
    <s v="Overijssel"/>
    <x v="86"/>
    <x v="573"/>
    <x v="0"/>
    <n v="39"/>
  </r>
  <r>
    <s v="WAHV"/>
    <x v="11"/>
    <s v="Zuid-Holland"/>
    <x v="95"/>
    <x v="662"/>
    <x v="1"/>
    <n v="39"/>
  </r>
  <r>
    <s v="WAHV"/>
    <x v="11"/>
    <s v="Zuid-Holland"/>
    <x v="100"/>
    <x v="591"/>
    <x v="0"/>
    <n v="39"/>
  </r>
  <r>
    <s v="WAHV"/>
    <x v="10"/>
    <s v="Gelderland"/>
    <x v="65"/>
    <x v="621"/>
    <x v="0"/>
    <n v="39"/>
  </r>
  <r>
    <s v="WAHV"/>
    <x v="10"/>
    <s v="Groningen"/>
    <x v="11"/>
    <x v="611"/>
    <x v="1"/>
    <n v="39"/>
  </r>
  <r>
    <s v="WAHV"/>
    <x v="10"/>
    <s v="Noord-Brabant"/>
    <x v="3"/>
    <x v="640"/>
    <x v="0"/>
    <n v="39"/>
  </r>
  <r>
    <s v="WAHV"/>
    <x v="10"/>
    <s v="Noord-Holland"/>
    <x v="18"/>
    <x v="634"/>
    <x v="1"/>
    <n v="39"/>
  </r>
  <r>
    <s v="WAHV"/>
    <x v="10"/>
    <s v="Zuid-Holland"/>
    <x v="90"/>
    <x v="657"/>
    <x v="0"/>
    <n v="39"/>
  </r>
  <r>
    <s v="WAHV"/>
    <x v="10"/>
    <s v="Zuid-Holland"/>
    <x v="90"/>
    <x v="347"/>
    <x v="1"/>
    <n v="39"/>
  </r>
  <r>
    <s v="WAHV"/>
    <x v="10"/>
    <s v="Zuid-Holland"/>
    <x v="12"/>
    <x v="555"/>
    <x v="1"/>
    <n v="39"/>
  </r>
  <r>
    <s v="WAHV"/>
    <x v="4"/>
    <s v="Limburg"/>
    <x v="136"/>
    <x v="656"/>
    <x v="1"/>
    <n v="39"/>
  </r>
  <r>
    <s v="WAHV"/>
    <x v="4"/>
    <s v="Noord-Holland"/>
    <x v="8"/>
    <x v="414"/>
    <x v="1"/>
    <n v="39"/>
  </r>
  <r>
    <s v="WAHV"/>
    <x v="4"/>
    <s v="Utrecht"/>
    <x v="37"/>
    <x v="83"/>
    <x v="1"/>
    <n v="39"/>
  </r>
  <r>
    <s v="WAHV"/>
    <x v="1"/>
    <s v="Drenthe"/>
    <x v="108"/>
    <x v="660"/>
    <x v="1"/>
    <n v="39"/>
  </r>
  <r>
    <s v="WAHV"/>
    <x v="1"/>
    <s v="Zuid-Holland"/>
    <x v="73"/>
    <x v="132"/>
    <x v="1"/>
    <n v="39"/>
  </r>
  <r>
    <s v="WAHV"/>
    <x v="1"/>
    <s v="Zuid-Holland"/>
    <x v="95"/>
    <x v="637"/>
    <x v="1"/>
    <n v="39"/>
  </r>
  <r>
    <s v="WAHV"/>
    <x v="1"/>
    <s v="Zuid-Holland"/>
    <x v="4"/>
    <x v="243"/>
    <x v="1"/>
    <n v="39"/>
  </r>
  <r>
    <s v="WAHV"/>
    <x v="0"/>
    <s v="Gelderland"/>
    <x v="23"/>
    <x v="185"/>
    <x v="1"/>
    <n v="39"/>
  </r>
  <r>
    <s v="WAHV"/>
    <x v="0"/>
    <s v="Groningen"/>
    <x v="140"/>
    <x v="627"/>
    <x v="0"/>
    <n v="39"/>
  </r>
  <r>
    <s v="WAHV"/>
    <x v="0"/>
    <s v="Noord-Brabant"/>
    <x v="3"/>
    <x v="628"/>
    <x v="1"/>
    <n v="39"/>
  </r>
  <r>
    <s v="WAHV"/>
    <x v="0"/>
    <s v="Noord-Holland"/>
    <x v="46"/>
    <x v="609"/>
    <x v="0"/>
    <n v="39"/>
  </r>
  <r>
    <s v="WAHV"/>
    <x v="0"/>
    <s v="Zuid-Holland"/>
    <x v="2"/>
    <x v="552"/>
    <x v="1"/>
    <n v="39"/>
  </r>
  <r>
    <s v="WAHV"/>
    <x v="0"/>
    <s v="Zuid-Holland"/>
    <x v="49"/>
    <x v="299"/>
    <x v="1"/>
    <n v="39"/>
  </r>
  <r>
    <s v="WAHV"/>
    <x v="3"/>
    <s v="Limburg"/>
    <x v="75"/>
    <x v="649"/>
    <x v="0"/>
    <n v="39"/>
  </r>
  <r>
    <s v="WAHV"/>
    <x v="3"/>
    <s v="Utrecht"/>
    <x v="87"/>
    <x v="401"/>
    <x v="1"/>
    <n v="39"/>
  </r>
  <r>
    <s v="WAHV"/>
    <x v="3"/>
    <s v="Zuid-Holland"/>
    <x v="122"/>
    <x v="387"/>
    <x v="1"/>
    <n v="39"/>
  </r>
  <r>
    <s v="WAHV"/>
    <x v="5"/>
    <s v="Limburg"/>
    <x v="24"/>
    <x v="592"/>
    <x v="0"/>
    <n v="39"/>
  </r>
  <r>
    <s v="WAHV"/>
    <x v="5"/>
    <s v="Noord-Brabant"/>
    <x v="28"/>
    <x v="158"/>
    <x v="1"/>
    <n v="39"/>
  </r>
  <r>
    <s v="WAHV"/>
    <x v="5"/>
    <s v="Noord-Brabant"/>
    <x v="28"/>
    <x v="613"/>
    <x v="1"/>
    <n v="39"/>
  </r>
  <r>
    <s v="WAHV"/>
    <x v="5"/>
    <s v="Utrecht"/>
    <x v="129"/>
    <x v="594"/>
    <x v="0"/>
    <n v="39"/>
  </r>
  <r>
    <s v="WAHV"/>
    <x v="5"/>
    <s v="Zuid-Holland"/>
    <x v="16"/>
    <x v="595"/>
    <x v="1"/>
    <n v="39"/>
  </r>
  <r>
    <s v="WAHV"/>
    <x v="5"/>
    <s v="Zuid-Holland"/>
    <x v="4"/>
    <x v="243"/>
    <x v="1"/>
    <n v="39"/>
  </r>
  <r>
    <s v="WAHV"/>
    <x v="2"/>
    <s v="Drenthe"/>
    <x v="108"/>
    <x v="539"/>
    <x v="0"/>
    <n v="39"/>
  </r>
  <r>
    <s v="WAHV"/>
    <x v="2"/>
    <s v="Noord-Brabant"/>
    <x v="28"/>
    <x v="158"/>
    <x v="1"/>
    <n v="39"/>
  </r>
  <r>
    <s v="WAHV"/>
    <x v="2"/>
    <s v="Noord-Holland"/>
    <x v="118"/>
    <x v="654"/>
    <x v="0"/>
    <n v="39"/>
  </r>
  <r>
    <s v="WAHV"/>
    <x v="2"/>
    <s v="Overijssel"/>
    <x v="80"/>
    <x v="653"/>
    <x v="1"/>
    <n v="39"/>
  </r>
  <r>
    <s v="WAHV"/>
    <x v="2"/>
    <s v="Zuid-Holland"/>
    <x v="2"/>
    <x v="558"/>
    <x v="1"/>
    <n v="39"/>
  </r>
  <r>
    <s v="WAHV"/>
    <x v="2"/>
    <s v="Zuid-Holland"/>
    <x v="49"/>
    <x v="651"/>
    <x v="0"/>
    <n v="39"/>
  </r>
  <r>
    <s v="WAHV"/>
    <x v="6"/>
    <s v="Limburg"/>
    <x v="75"/>
    <x v="649"/>
    <x v="0"/>
    <n v="39"/>
  </r>
  <r>
    <s v="WAHV"/>
    <x v="6"/>
    <s v="Noord-Brabant"/>
    <x v="3"/>
    <x v="286"/>
    <x v="1"/>
    <n v="39"/>
  </r>
  <r>
    <s v="WAHV"/>
    <x v="6"/>
    <s v="Zuid-Holland"/>
    <x v="123"/>
    <x v="413"/>
    <x v="1"/>
    <n v="39"/>
  </r>
  <r>
    <s v="WAHV"/>
    <x v="7"/>
    <s v="Overijssel"/>
    <x v="86"/>
    <x v="360"/>
    <x v="1"/>
    <n v="38"/>
  </r>
  <r>
    <s v="WAHV"/>
    <x v="7"/>
    <s v="Utrecht"/>
    <x v="87"/>
    <x v="401"/>
    <x v="0"/>
    <n v="38"/>
  </r>
  <r>
    <s v="WAHV"/>
    <x v="7"/>
    <s v="Zuid-Holland"/>
    <x v="2"/>
    <x v="381"/>
    <x v="0"/>
    <n v="38"/>
  </r>
  <r>
    <s v="WAHV"/>
    <x v="7"/>
    <s v="Zuid-Holland"/>
    <x v="123"/>
    <x v="413"/>
    <x v="1"/>
    <n v="38"/>
  </r>
  <r>
    <s v="WAHV"/>
    <x v="7"/>
    <s v="Zuid-Holland"/>
    <x v="5"/>
    <x v="426"/>
    <x v="1"/>
    <n v="38"/>
  </r>
  <r>
    <s v="WAHV"/>
    <x v="8"/>
    <s v="Drenthe"/>
    <x v="108"/>
    <x v="665"/>
    <x v="1"/>
    <n v="38"/>
  </r>
  <r>
    <s v="WAHV"/>
    <x v="8"/>
    <s v="Noord-Brabant"/>
    <x v="3"/>
    <x v="628"/>
    <x v="0"/>
    <n v="38"/>
  </r>
  <r>
    <s v="WAHV"/>
    <x v="8"/>
    <s v="Zuid-Holland"/>
    <x v="2"/>
    <x v="463"/>
    <x v="0"/>
    <n v="38"/>
  </r>
  <r>
    <s v="WAHV"/>
    <x v="8"/>
    <s v="Zuid-Holland"/>
    <x v="73"/>
    <x v="132"/>
    <x v="0"/>
    <n v="38"/>
  </r>
  <r>
    <s v="WAHV"/>
    <x v="8"/>
    <s v="Zuid-Holland"/>
    <x v="95"/>
    <x v="637"/>
    <x v="1"/>
    <n v="38"/>
  </r>
  <r>
    <s v="WAHV"/>
    <x v="8"/>
    <s v="Zuid-Holland"/>
    <x v="5"/>
    <x v="620"/>
    <x v="0"/>
    <n v="38"/>
  </r>
  <r>
    <s v="WAHV"/>
    <x v="9"/>
    <s v="Groningen"/>
    <x v="11"/>
    <x v="631"/>
    <x v="1"/>
    <n v="38"/>
  </r>
  <r>
    <s v="WAHV"/>
    <x v="9"/>
    <s v="Noord-Brabant"/>
    <x v="3"/>
    <x v="629"/>
    <x v="0"/>
    <n v="38"/>
  </r>
  <r>
    <s v="WAHV"/>
    <x v="11"/>
    <s v="Drenthe"/>
    <x v="108"/>
    <x v="660"/>
    <x v="0"/>
    <n v="38"/>
  </r>
  <r>
    <s v="WAHV"/>
    <x v="11"/>
    <s v="Limburg"/>
    <x v="24"/>
    <x v="586"/>
    <x v="1"/>
    <n v="38"/>
  </r>
  <r>
    <s v="WAHV"/>
    <x v="11"/>
    <s v="Noord-Brabant"/>
    <x v="28"/>
    <x v="158"/>
    <x v="1"/>
    <n v="38"/>
  </r>
  <r>
    <s v="WAHV"/>
    <x v="11"/>
    <s v="Utrecht"/>
    <x v="87"/>
    <x v="401"/>
    <x v="1"/>
    <n v="38"/>
  </r>
  <r>
    <s v="WAHV"/>
    <x v="11"/>
    <s v="Zeeland"/>
    <x v="143"/>
    <x v="663"/>
    <x v="0"/>
    <n v="38"/>
  </r>
  <r>
    <s v="WAHV"/>
    <x v="11"/>
    <s v="Zuid-Holland"/>
    <x v="32"/>
    <x v="671"/>
    <x v="1"/>
    <n v="38"/>
  </r>
  <r>
    <s v="WAHV"/>
    <x v="11"/>
    <s v="Zuid-Holland"/>
    <x v="95"/>
    <x v="529"/>
    <x v="1"/>
    <n v="38"/>
  </r>
  <r>
    <s v="WAHV"/>
    <x v="11"/>
    <s v="Zuid-Holland"/>
    <x v="4"/>
    <x v="400"/>
    <x v="1"/>
    <n v="38"/>
  </r>
  <r>
    <s v="WAHV"/>
    <x v="10"/>
    <s v="Gelderland"/>
    <x v="23"/>
    <x v="185"/>
    <x v="1"/>
    <n v="38"/>
  </r>
  <r>
    <s v="WAHV"/>
    <x v="10"/>
    <s v="Limburg"/>
    <x v="75"/>
    <x v="649"/>
    <x v="0"/>
    <n v="38"/>
  </r>
  <r>
    <s v="WAHV"/>
    <x v="10"/>
    <s v="Limburg"/>
    <x v="96"/>
    <x v="308"/>
    <x v="1"/>
    <n v="38"/>
  </r>
  <r>
    <s v="WAHV"/>
    <x v="10"/>
    <s v="Noord-Holland"/>
    <x v="8"/>
    <x v="526"/>
    <x v="1"/>
    <n v="38"/>
  </r>
  <r>
    <s v="WAHV"/>
    <x v="10"/>
    <s v="Noord-Holland"/>
    <x v="62"/>
    <x v="597"/>
    <x v="0"/>
    <n v="38"/>
  </r>
  <r>
    <s v="WAHV"/>
    <x v="10"/>
    <s v="Overijssel"/>
    <x v="80"/>
    <x v="653"/>
    <x v="1"/>
    <n v="38"/>
  </r>
  <r>
    <s v="WAHV"/>
    <x v="10"/>
    <s v="Utrecht"/>
    <x v="87"/>
    <x v="434"/>
    <x v="1"/>
    <n v="38"/>
  </r>
  <r>
    <s v="WAHV"/>
    <x v="10"/>
    <s v="Utrecht"/>
    <x v="39"/>
    <x v="59"/>
    <x v="1"/>
    <n v="38"/>
  </r>
  <r>
    <s v="WAHV"/>
    <x v="10"/>
    <s v="Zuid-Holland"/>
    <x v="95"/>
    <x v="529"/>
    <x v="1"/>
    <n v="38"/>
  </r>
  <r>
    <s v="WAHV"/>
    <x v="10"/>
    <s v="Zuid-Holland"/>
    <x v="5"/>
    <x v="253"/>
    <x v="1"/>
    <n v="38"/>
  </r>
  <r>
    <s v="WAHV"/>
    <x v="4"/>
    <s v="Gelderland"/>
    <x v="82"/>
    <x v="316"/>
    <x v="1"/>
    <n v="38"/>
  </r>
  <r>
    <s v="WAHV"/>
    <x v="4"/>
    <s v="Zuid-Holland"/>
    <x v="123"/>
    <x v="522"/>
    <x v="1"/>
    <n v="38"/>
  </r>
  <r>
    <s v="WAHV"/>
    <x v="4"/>
    <s v="Zuid-Holland"/>
    <x v="5"/>
    <x v="514"/>
    <x v="1"/>
    <n v="38"/>
  </r>
  <r>
    <s v="WAHV"/>
    <x v="1"/>
    <s v="Gelderland"/>
    <x v="65"/>
    <x v="621"/>
    <x v="1"/>
    <n v="38"/>
  </r>
  <r>
    <s v="WAHV"/>
    <x v="1"/>
    <s v="Limburg"/>
    <x v="136"/>
    <x v="656"/>
    <x v="1"/>
    <n v="38"/>
  </r>
  <r>
    <s v="WAHV"/>
    <x v="1"/>
    <s v="Noord-Brabant"/>
    <x v="94"/>
    <x v="666"/>
    <x v="1"/>
    <n v="38"/>
  </r>
  <r>
    <s v="WAHV"/>
    <x v="1"/>
    <s v="Noord-Brabant"/>
    <x v="3"/>
    <x v="268"/>
    <x v="1"/>
    <n v="38"/>
  </r>
  <r>
    <s v="WAHV"/>
    <x v="1"/>
    <s v="Noord-Holland"/>
    <x v="46"/>
    <x v="609"/>
    <x v="1"/>
    <n v="38"/>
  </r>
  <r>
    <s v="WAHV"/>
    <x v="1"/>
    <s v="Overijssel"/>
    <x v="86"/>
    <x v="360"/>
    <x v="1"/>
    <n v="38"/>
  </r>
  <r>
    <s v="WAHV"/>
    <x v="1"/>
    <s v="Utrecht"/>
    <x v="87"/>
    <x v="606"/>
    <x v="1"/>
    <n v="38"/>
  </r>
  <r>
    <s v="WAHV"/>
    <x v="1"/>
    <s v="Zuid-Holland"/>
    <x v="32"/>
    <x v="671"/>
    <x v="0"/>
    <n v="38"/>
  </r>
  <r>
    <s v="WAHV"/>
    <x v="1"/>
    <s v="Zuid-Holland"/>
    <x v="49"/>
    <x v="651"/>
    <x v="0"/>
    <n v="38"/>
  </r>
  <r>
    <s v="WAHV"/>
    <x v="1"/>
    <s v="Zuid-Holland"/>
    <x v="98"/>
    <x v="676"/>
    <x v="0"/>
    <n v="38"/>
  </r>
  <r>
    <s v="WAHV"/>
    <x v="0"/>
    <s v="Limburg"/>
    <x v="24"/>
    <x v="618"/>
    <x v="0"/>
    <n v="38"/>
  </r>
  <r>
    <s v="WAHV"/>
    <x v="0"/>
    <s v="Noord-Brabant"/>
    <x v="28"/>
    <x v="615"/>
    <x v="0"/>
    <n v="38"/>
  </r>
  <r>
    <s v="WAHV"/>
    <x v="0"/>
    <s v="Zuid-Holland"/>
    <x v="2"/>
    <x v="558"/>
    <x v="1"/>
    <n v="38"/>
  </r>
  <r>
    <s v="WAHV"/>
    <x v="0"/>
    <s v="Zuid-Holland"/>
    <x v="49"/>
    <x v="651"/>
    <x v="0"/>
    <n v="38"/>
  </r>
  <r>
    <s v="WAHV"/>
    <x v="3"/>
    <s v="Noord-Brabant"/>
    <x v="14"/>
    <x v="601"/>
    <x v="0"/>
    <n v="38"/>
  </r>
  <r>
    <s v="WAHV"/>
    <x v="3"/>
    <s v="Overijssel"/>
    <x v="113"/>
    <x v="331"/>
    <x v="1"/>
    <n v="38"/>
  </r>
  <r>
    <s v="WAHV"/>
    <x v="3"/>
    <s v="Utrecht"/>
    <x v="37"/>
    <x v="53"/>
    <x v="1"/>
    <n v="38"/>
  </r>
  <r>
    <s v="WAHV"/>
    <x v="3"/>
    <s v="Zuid-Holland"/>
    <x v="2"/>
    <x v="552"/>
    <x v="1"/>
    <n v="38"/>
  </r>
  <r>
    <s v="WAHV"/>
    <x v="3"/>
    <s v="Zuid-Holland"/>
    <x v="43"/>
    <x v="647"/>
    <x v="0"/>
    <n v="38"/>
  </r>
  <r>
    <s v="WAHV"/>
    <x v="3"/>
    <s v="Zuid-Holland"/>
    <x v="100"/>
    <x v="591"/>
    <x v="0"/>
    <n v="38"/>
  </r>
  <r>
    <s v="WAHV"/>
    <x v="5"/>
    <s v="Gelderland"/>
    <x v="82"/>
    <x v="361"/>
    <x v="1"/>
    <n v="38"/>
  </r>
  <r>
    <s v="WAHV"/>
    <x v="5"/>
    <s v="Noord-Brabant"/>
    <x v="28"/>
    <x v="613"/>
    <x v="0"/>
    <n v="38"/>
  </r>
  <r>
    <s v="WAHV"/>
    <x v="5"/>
    <s v="Noord-Holland"/>
    <x v="8"/>
    <x v="664"/>
    <x v="1"/>
    <n v="38"/>
  </r>
  <r>
    <s v="WAHV"/>
    <x v="5"/>
    <s v="Noord-Holland"/>
    <x v="46"/>
    <x v="609"/>
    <x v="1"/>
    <n v="38"/>
  </r>
  <r>
    <s v="WAHV"/>
    <x v="5"/>
    <s v="Utrecht"/>
    <x v="87"/>
    <x v="625"/>
    <x v="0"/>
    <n v="38"/>
  </r>
  <r>
    <s v="WAHV"/>
    <x v="5"/>
    <s v="Utrecht"/>
    <x v="40"/>
    <x v="61"/>
    <x v="1"/>
    <n v="38"/>
  </r>
  <r>
    <s v="WAHV"/>
    <x v="5"/>
    <s v="Utrecht"/>
    <x v="57"/>
    <x v="98"/>
    <x v="1"/>
    <n v="38"/>
  </r>
  <r>
    <s v="WAHV"/>
    <x v="5"/>
    <s v="Zuid-Holland"/>
    <x v="2"/>
    <x v="463"/>
    <x v="0"/>
    <n v="38"/>
  </r>
  <r>
    <s v="WAHV"/>
    <x v="5"/>
    <s v="Zuid-Holland"/>
    <x v="2"/>
    <x v="635"/>
    <x v="1"/>
    <n v="38"/>
  </r>
  <r>
    <s v="WAHV"/>
    <x v="5"/>
    <s v="Zuid-Holland"/>
    <x v="73"/>
    <x v="132"/>
    <x v="1"/>
    <n v="38"/>
  </r>
  <r>
    <s v="WAHV"/>
    <x v="2"/>
    <s v="Limburg"/>
    <x v="75"/>
    <x v="649"/>
    <x v="0"/>
    <n v="38"/>
  </r>
  <r>
    <s v="WAHV"/>
    <x v="2"/>
    <s v="Noord-Brabant"/>
    <x v="3"/>
    <x v="528"/>
    <x v="1"/>
    <n v="38"/>
  </r>
  <r>
    <s v="WAHV"/>
    <x v="2"/>
    <s v="Noord-Holland"/>
    <x v="78"/>
    <x v="282"/>
    <x v="1"/>
    <n v="38"/>
  </r>
  <r>
    <s v="WAHV"/>
    <x v="2"/>
    <s v="Noord-Holland"/>
    <x v="78"/>
    <x v="141"/>
    <x v="1"/>
    <n v="38"/>
  </r>
  <r>
    <s v="WAHV"/>
    <x v="2"/>
    <s v="Zuid-Holland"/>
    <x v="123"/>
    <x v="522"/>
    <x v="1"/>
    <n v="38"/>
  </r>
  <r>
    <s v="WAHV"/>
    <x v="6"/>
    <s v="Gelderland"/>
    <x v="23"/>
    <x v="185"/>
    <x v="1"/>
    <n v="38"/>
  </r>
  <r>
    <s v="WAHV"/>
    <x v="6"/>
    <s v="Gelderland"/>
    <x v="65"/>
    <x v="437"/>
    <x v="1"/>
    <n v="38"/>
  </r>
  <r>
    <s v="WAHV"/>
    <x v="6"/>
    <s v="Noord-Brabant"/>
    <x v="94"/>
    <x v="570"/>
    <x v="1"/>
    <n v="38"/>
  </r>
  <r>
    <s v="WAHV"/>
    <x v="6"/>
    <s v="Noord-Holland"/>
    <x v="139"/>
    <x v="624"/>
    <x v="1"/>
    <n v="38"/>
  </r>
  <r>
    <s v="WAHV"/>
    <x v="6"/>
    <s v="Utrecht"/>
    <x v="87"/>
    <x v="434"/>
    <x v="1"/>
    <n v="38"/>
  </r>
  <r>
    <s v="WAHV"/>
    <x v="6"/>
    <s v="Utrecht"/>
    <x v="39"/>
    <x v="578"/>
    <x v="0"/>
    <n v="38"/>
  </r>
  <r>
    <s v="WAHV"/>
    <x v="6"/>
    <s v="Zuid-Holland"/>
    <x v="2"/>
    <x v="463"/>
    <x v="0"/>
    <n v="38"/>
  </r>
  <r>
    <s v="WAHV"/>
    <x v="6"/>
    <s v="Zuid-Holland"/>
    <x v="47"/>
    <x v="577"/>
    <x v="0"/>
    <n v="38"/>
  </r>
  <r>
    <s v="WAHV"/>
    <x v="6"/>
    <s v="Zuid-Holland"/>
    <x v="88"/>
    <x v="599"/>
    <x v="1"/>
    <n v="38"/>
  </r>
  <r>
    <s v="WAHV"/>
    <x v="7"/>
    <s v="Noord-Holland"/>
    <x v="8"/>
    <x v="129"/>
    <x v="1"/>
    <n v="37"/>
  </r>
  <r>
    <s v="WAHV"/>
    <x v="7"/>
    <s v="Zuid-Holland"/>
    <x v="2"/>
    <x v="558"/>
    <x v="0"/>
    <n v="37"/>
  </r>
  <r>
    <s v="WAHV"/>
    <x v="7"/>
    <s v="Zuid-Holland"/>
    <x v="100"/>
    <x v="591"/>
    <x v="0"/>
    <n v="37"/>
  </r>
  <r>
    <s v="WAHV"/>
    <x v="8"/>
    <s v="Gelderland"/>
    <x v="65"/>
    <x v="437"/>
    <x v="1"/>
    <n v="37"/>
  </r>
  <r>
    <s v="WAHV"/>
    <x v="8"/>
    <s v="Noord-Brabant"/>
    <x v="26"/>
    <x v="412"/>
    <x v="1"/>
    <n v="37"/>
  </r>
  <r>
    <s v="WAHV"/>
    <x v="9"/>
    <s v="Groningen"/>
    <x v="140"/>
    <x v="627"/>
    <x v="0"/>
    <n v="37"/>
  </r>
  <r>
    <s v="WAHV"/>
    <x v="9"/>
    <s v="Noord-Holland"/>
    <x v="118"/>
    <x v="424"/>
    <x v="1"/>
    <n v="37"/>
  </r>
  <r>
    <s v="WAHV"/>
    <x v="9"/>
    <s v="Noord-Holland"/>
    <x v="18"/>
    <x v="634"/>
    <x v="0"/>
    <n v="37"/>
  </r>
  <r>
    <s v="WAHV"/>
    <x v="9"/>
    <s v="Utrecht"/>
    <x v="87"/>
    <x v="606"/>
    <x v="0"/>
    <n v="37"/>
  </r>
  <r>
    <s v="WAHV"/>
    <x v="9"/>
    <s v="Zuid-Holland"/>
    <x v="32"/>
    <x v="671"/>
    <x v="1"/>
    <n v="37"/>
  </r>
  <r>
    <s v="WAHV"/>
    <x v="9"/>
    <s v="Zuid-Holland"/>
    <x v="5"/>
    <x v="514"/>
    <x v="1"/>
    <n v="37"/>
  </r>
  <r>
    <s v="WAHV"/>
    <x v="11"/>
    <s v="Gelderland"/>
    <x v="65"/>
    <x v="437"/>
    <x v="0"/>
    <n v="37"/>
  </r>
  <r>
    <s v="WAHV"/>
    <x v="11"/>
    <s v="Noord-Brabant"/>
    <x v="94"/>
    <x v="570"/>
    <x v="1"/>
    <n v="37"/>
  </r>
  <r>
    <s v="WAHV"/>
    <x v="11"/>
    <s v="Noord-Brabant"/>
    <x v="28"/>
    <x v="307"/>
    <x v="1"/>
    <n v="37"/>
  </r>
  <r>
    <s v="WAHV"/>
    <x v="11"/>
    <s v="Utrecht"/>
    <x v="29"/>
    <x v="652"/>
    <x v="0"/>
    <n v="37"/>
  </r>
  <r>
    <s v="WAHV"/>
    <x v="11"/>
    <s v="Zuid-Holland"/>
    <x v="12"/>
    <x v="555"/>
    <x v="0"/>
    <n v="37"/>
  </r>
  <r>
    <s v="WAHV"/>
    <x v="10"/>
    <s v="Gelderland"/>
    <x v="65"/>
    <x v="271"/>
    <x v="1"/>
    <n v="37"/>
  </r>
  <r>
    <s v="WAHV"/>
    <x v="10"/>
    <s v="Noord-Brabant"/>
    <x v="94"/>
    <x v="666"/>
    <x v="1"/>
    <n v="37"/>
  </r>
  <r>
    <s v="WAHV"/>
    <x v="10"/>
    <s v="Noord-Brabant"/>
    <x v="3"/>
    <x v="528"/>
    <x v="1"/>
    <n v="37"/>
  </r>
  <r>
    <s v="WAHV"/>
    <x v="10"/>
    <s v="Noord-Brabant"/>
    <x v="3"/>
    <x v="569"/>
    <x v="1"/>
    <n v="37"/>
  </r>
  <r>
    <s v="WAHV"/>
    <x v="10"/>
    <s v="Zuid-Holland"/>
    <x v="73"/>
    <x v="648"/>
    <x v="1"/>
    <n v="37"/>
  </r>
  <r>
    <s v="WAHV"/>
    <x v="10"/>
    <s v="Zuid-Holland"/>
    <x v="16"/>
    <x v="206"/>
    <x v="1"/>
    <n v="37"/>
  </r>
  <r>
    <s v="WAHV"/>
    <x v="4"/>
    <s v="Gelderland"/>
    <x v="23"/>
    <x v="540"/>
    <x v="1"/>
    <n v="37"/>
  </r>
  <r>
    <s v="WAHV"/>
    <x v="4"/>
    <s v="Gelderland"/>
    <x v="137"/>
    <x v="512"/>
    <x v="1"/>
    <n v="37"/>
  </r>
  <r>
    <s v="WAHV"/>
    <x v="4"/>
    <s v="Zuid-Holland"/>
    <x v="73"/>
    <x v="648"/>
    <x v="1"/>
    <n v="37"/>
  </r>
  <r>
    <s v="WAHV"/>
    <x v="4"/>
    <s v="Zuid-Holland"/>
    <x v="32"/>
    <x v="671"/>
    <x v="1"/>
    <n v="37"/>
  </r>
  <r>
    <s v="WAHV"/>
    <x v="4"/>
    <s v="Zuid-Holland"/>
    <x v="49"/>
    <x v="651"/>
    <x v="0"/>
    <n v="37"/>
  </r>
  <r>
    <s v="WAHV"/>
    <x v="4"/>
    <s v="Zuid-Holland"/>
    <x v="47"/>
    <x v="577"/>
    <x v="0"/>
    <n v="37"/>
  </r>
  <r>
    <s v="WAHV"/>
    <x v="1"/>
    <s v="Gelderland"/>
    <x v="65"/>
    <x v="632"/>
    <x v="1"/>
    <n v="37"/>
  </r>
  <r>
    <s v="WAHV"/>
    <x v="1"/>
    <s v="Limburg"/>
    <x v="51"/>
    <x v="677"/>
    <x v="0"/>
    <n v="37"/>
  </r>
  <r>
    <s v="WAHV"/>
    <x v="1"/>
    <s v="Noord-Brabant"/>
    <x v="26"/>
    <x v="488"/>
    <x v="1"/>
    <n v="37"/>
  </r>
  <r>
    <s v="WAHV"/>
    <x v="1"/>
    <s v="Noord-Brabant"/>
    <x v="28"/>
    <x v="293"/>
    <x v="1"/>
    <n v="37"/>
  </r>
  <r>
    <s v="WAHV"/>
    <x v="1"/>
    <s v="Noord-Brabant"/>
    <x v="28"/>
    <x v="307"/>
    <x v="1"/>
    <n v="37"/>
  </r>
  <r>
    <s v="WAHV"/>
    <x v="1"/>
    <s v="Noord-Holland"/>
    <x v="46"/>
    <x v="609"/>
    <x v="0"/>
    <n v="37"/>
  </r>
  <r>
    <s v="WAHV"/>
    <x v="0"/>
    <s v="Drenthe"/>
    <x v="108"/>
    <x v="660"/>
    <x v="0"/>
    <n v="37"/>
  </r>
  <r>
    <s v="WAHV"/>
    <x v="0"/>
    <s v="Gelderland"/>
    <x v="65"/>
    <x v="127"/>
    <x v="1"/>
    <n v="37"/>
  </r>
  <r>
    <s v="WAHV"/>
    <x v="0"/>
    <s v="Noord-Brabant"/>
    <x v="111"/>
    <x v="636"/>
    <x v="0"/>
    <n v="37"/>
  </r>
  <r>
    <s v="WAHV"/>
    <x v="0"/>
    <s v="Noord-Holland"/>
    <x v="62"/>
    <x v="565"/>
    <x v="0"/>
    <n v="37"/>
  </r>
  <r>
    <s v="WAHV"/>
    <x v="0"/>
    <s v="Noord-Holland"/>
    <x v="78"/>
    <x v="630"/>
    <x v="0"/>
    <n v="37"/>
  </r>
  <r>
    <s v="WAHV"/>
    <x v="0"/>
    <s v="Overijssel"/>
    <x v="80"/>
    <x v="653"/>
    <x v="0"/>
    <n v="37"/>
  </r>
  <r>
    <s v="WAHV"/>
    <x v="0"/>
    <s v="Overijssel"/>
    <x v="80"/>
    <x v="653"/>
    <x v="1"/>
    <n v="37"/>
  </r>
  <r>
    <s v="WAHV"/>
    <x v="0"/>
    <s v="Zuid-Holland"/>
    <x v="90"/>
    <x v="657"/>
    <x v="0"/>
    <n v="37"/>
  </r>
  <r>
    <s v="WAHV"/>
    <x v="0"/>
    <s v="Zuid-Holland"/>
    <x v="5"/>
    <x v="492"/>
    <x v="1"/>
    <n v="37"/>
  </r>
  <r>
    <s v="WAHV"/>
    <x v="3"/>
    <s v="Gelderland"/>
    <x v="23"/>
    <x v="185"/>
    <x v="1"/>
    <n v="37"/>
  </r>
  <r>
    <s v="WAHV"/>
    <x v="3"/>
    <s v="Gelderland"/>
    <x v="65"/>
    <x v="437"/>
    <x v="1"/>
    <n v="37"/>
  </r>
  <r>
    <s v="WAHV"/>
    <x v="3"/>
    <s v="Zuid-Holland"/>
    <x v="73"/>
    <x v="648"/>
    <x v="1"/>
    <n v="37"/>
  </r>
  <r>
    <s v="WAHV"/>
    <x v="3"/>
    <s v="Zuid-Holland"/>
    <x v="95"/>
    <x v="637"/>
    <x v="0"/>
    <n v="37"/>
  </r>
  <r>
    <s v="WAHV"/>
    <x v="5"/>
    <s v="Limburg"/>
    <x v="75"/>
    <x v="649"/>
    <x v="0"/>
    <n v="37"/>
  </r>
  <r>
    <s v="WAHV"/>
    <x v="5"/>
    <s v="Noord-Brabant"/>
    <x v="14"/>
    <x v="256"/>
    <x v="1"/>
    <n v="37"/>
  </r>
  <r>
    <s v="WAHV"/>
    <x v="5"/>
    <s v="Noord-Holland"/>
    <x v="62"/>
    <x v="565"/>
    <x v="0"/>
    <n v="37"/>
  </r>
  <r>
    <s v="WAHV"/>
    <x v="5"/>
    <s v="Noord-Holland"/>
    <x v="118"/>
    <x v="654"/>
    <x v="0"/>
    <n v="37"/>
  </r>
  <r>
    <s v="WAHV"/>
    <x v="5"/>
    <s v="Zuid-Holland"/>
    <x v="2"/>
    <x v="552"/>
    <x v="1"/>
    <n v="37"/>
  </r>
  <r>
    <s v="WAHV"/>
    <x v="5"/>
    <s v="Zuid-Holland"/>
    <x v="95"/>
    <x v="362"/>
    <x v="1"/>
    <n v="37"/>
  </r>
  <r>
    <s v="WAHV"/>
    <x v="5"/>
    <s v="Zuid-Holland"/>
    <x v="98"/>
    <x v="226"/>
    <x v="1"/>
    <n v="37"/>
  </r>
  <r>
    <s v="WAHV"/>
    <x v="2"/>
    <s v="Noord-Holland"/>
    <x v="18"/>
    <x v="101"/>
    <x v="1"/>
    <n v="37"/>
  </r>
  <r>
    <s v="WAHV"/>
    <x v="2"/>
    <s v="Utrecht"/>
    <x v="87"/>
    <x v="468"/>
    <x v="1"/>
    <n v="37"/>
  </r>
  <r>
    <s v="WAHV"/>
    <x v="6"/>
    <s v="Gelderland"/>
    <x v="137"/>
    <x v="512"/>
    <x v="1"/>
    <n v="37"/>
  </r>
  <r>
    <s v="WAHV"/>
    <x v="6"/>
    <s v="Noord-Brabant"/>
    <x v="14"/>
    <x v="264"/>
    <x v="1"/>
    <n v="37"/>
  </r>
  <r>
    <s v="WAHV"/>
    <x v="6"/>
    <s v="Noord-Holland"/>
    <x v="50"/>
    <x v="513"/>
    <x v="1"/>
    <n v="37"/>
  </r>
  <r>
    <s v="WAHV"/>
    <x v="6"/>
    <s v="Utrecht"/>
    <x v="87"/>
    <x v="547"/>
    <x v="1"/>
    <n v="37"/>
  </r>
  <r>
    <s v="WAHV"/>
    <x v="6"/>
    <s v="Zeeland"/>
    <x v="143"/>
    <x v="663"/>
    <x v="0"/>
    <n v="37"/>
  </r>
  <r>
    <s v="WAHV"/>
    <x v="6"/>
    <s v="Zuid-Holland"/>
    <x v="32"/>
    <x v="671"/>
    <x v="1"/>
    <n v="37"/>
  </r>
  <r>
    <s v="WAHV"/>
    <x v="6"/>
    <s v="Zuid-Holland"/>
    <x v="5"/>
    <x v="240"/>
    <x v="1"/>
    <n v="37"/>
  </r>
  <r>
    <s v="WAHV"/>
    <x v="7"/>
    <s v="Flevoland"/>
    <x v="10"/>
    <x v="300"/>
    <x v="1"/>
    <n v="36"/>
  </r>
  <r>
    <s v="WAHV"/>
    <x v="7"/>
    <s v="Gelderland"/>
    <x v="65"/>
    <x v="336"/>
    <x v="1"/>
    <n v="36"/>
  </r>
  <r>
    <s v="WAHV"/>
    <x v="7"/>
    <s v="Noord-Brabant"/>
    <x v="28"/>
    <x v="34"/>
    <x v="1"/>
    <n v="36"/>
  </r>
  <r>
    <s v="WAHV"/>
    <x v="7"/>
    <s v="Overijssel"/>
    <x v="54"/>
    <x v="673"/>
    <x v="0"/>
    <n v="36"/>
  </r>
  <r>
    <s v="WAHV"/>
    <x v="7"/>
    <s v="Zuid-Holland"/>
    <x v="2"/>
    <x v="635"/>
    <x v="1"/>
    <n v="36"/>
  </r>
  <r>
    <s v="WAHV"/>
    <x v="8"/>
    <s v="Noord-Brabant"/>
    <x v="94"/>
    <x v="666"/>
    <x v="1"/>
    <n v="36"/>
  </r>
  <r>
    <s v="WAHV"/>
    <x v="8"/>
    <s v="Noord-Brabant"/>
    <x v="28"/>
    <x v="659"/>
    <x v="0"/>
    <n v="36"/>
  </r>
  <r>
    <s v="WAHV"/>
    <x v="8"/>
    <s v="Overijssel"/>
    <x v="54"/>
    <x v="380"/>
    <x v="1"/>
    <n v="36"/>
  </r>
  <r>
    <s v="WAHV"/>
    <x v="8"/>
    <s v="Zuid-Holland"/>
    <x v="123"/>
    <x v="455"/>
    <x v="1"/>
    <n v="36"/>
  </r>
  <r>
    <s v="WAHV"/>
    <x v="9"/>
    <s v="Limburg"/>
    <x v="24"/>
    <x v="586"/>
    <x v="1"/>
    <n v="36"/>
  </r>
  <r>
    <s v="WAHV"/>
    <x v="9"/>
    <s v="Noord-Brabant"/>
    <x v="28"/>
    <x v="678"/>
    <x v="1"/>
    <n v="36"/>
  </r>
  <r>
    <s v="WAHV"/>
    <x v="9"/>
    <s v="Noord-Holland"/>
    <x v="139"/>
    <x v="624"/>
    <x v="0"/>
    <n v="36"/>
  </r>
  <r>
    <s v="WAHV"/>
    <x v="9"/>
    <s v="Noord-Holland"/>
    <x v="118"/>
    <x v="654"/>
    <x v="0"/>
    <n v="36"/>
  </r>
  <r>
    <s v="WAHV"/>
    <x v="9"/>
    <s v="Utrecht"/>
    <x v="87"/>
    <x v="501"/>
    <x v="1"/>
    <n v="36"/>
  </r>
  <r>
    <s v="WAHV"/>
    <x v="9"/>
    <s v="Zuid-Holland"/>
    <x v="90"/>
    <x v="657"/>
    <x v="0"/>
    <n v="36"/>
  </r>
  <r>
    <s v="WAHV"/>
    <x v="11"/>
    <s v="Gelderland"/>
    <x v="0"/>
    <x v="580"/>
    <x v="1"/>
    <n v="36"/>
  </r>
  <r>
    <s v="WAHV"/>
    <x v="11"/>
    <s v="Limburg"/>
    <x v="51"/>
    <x v="677"/>
    <x v="0"/>
    <n v="36"/>
  </r>
  <r>
    <s v="WAHV"/>
    <x v="11"/>
    <s v="Limburg"/>
    <x v="68"/>
    <x v="546"/>
    <x v="1"/>
    <n v="36"/>
  </r>
  <r>
    <s v="WAHV"/>
    <x v="11"/>
    <s v="Noord-Holland"/>
    <x v="139"/>
    <x v="624"/>
    <x v="0"/>
    <n v="36"/>
  </r>
  <r>
    <s v="WAHV"/>
    <x v="11"/>
    <s v="Utrecht"/>
    <x v="87"/>
    <x v="606"/>
    <x v="1"/>
    <n v="36"/>
  </r>
  <r>
    <s v="WAHV"/>
    <x v="11"/>
    <s v="Zuid-Holland"/>
    <x v="49"/>
    <x v="672"/>
    <x v="1"/>
    <n v="36"/>
  </r>
  <r>
    <s v="WAHV"/>
    <x v="11"/>
    <s v="Zuid-Holland"/>
    <x v="22"/>
    <x v="27"/>
    <x v="1"/>
    <n v="36"/>
  </r>
  <r>
    <s v="WAHV"/>
    <x v="10"/>
    <s v="Noord-Brabant"/>
    <x v="28"/>
    <x v="117"/>
    <x v="1"/>
    <n v="36"/>
  </r>
  <r>
    <s v="WAHV"/>
    <x v="10"/>
    <s v="Noord-Holland"/>
    <x v="139"/>
    <x v="624"/>
    <x v="0"/>
    <n v="36"/>
  </r>
  <r>
    <s v="WAHV"/>
    <x v="10"/>
    <s v="Noord-Holland"/>
    <x v="8"/>
    <x v="414"/>
    <x v="1"/>
    <n v="36"/>
  </r>
  <r>
    <s v="WAHV"/>
    <x v="10"/>
    <s v="Zuid-Holland"/>
    <x v="43"/>
    <x v="313"/>
    <x v="1"/>
    <n v="36"/>
  </r>
  <r>
    <s v="WAHV"/>
    <x v="10"/>
    <s v="Zuid-Holland"/>
    <x v="49"/>
    <x v="651"/>
    <x v="0"/>
    <n v="36"/>
  </r>
  <r>
    <s v="WAHV"/>
    <x v="10"/>
    <s v="Zuid-Holland"/>
    <x v="22"/>
    <x v="386"/>
    <x v="1"/>
    <n v="36"/>
  </r>
  <r>
    <s v="WAHV"/>
    <x v="4"/>
    <s v="Limburg"/>
    <x v="24"/>
    <x v="592"/>
    <x v="0"/>
    <n v="36"/>
  </r>
  <r>
    <s v="WAHV"/>
    <x v="4"/>
    <s v="Noord-Holland"/>
    <x v="139"/>
    <x v="624"/>
    <x v="1"/>
    <n v="36"/>
  </r>
  <r>
    <s v="WAHV"/>
    <x v="4"/>
    <s v="Noord-Holland"/>
    <x v="62"/>
    <x v="597"/>
    <x v="0"/>
    <n v="36"/>
  </r>
  <r>
    <s v="WAHV"/>
    <x v="4"/>
    <s v="Overijssel"/>
    <x v="86"/>
    <x v="360"/>
    <x v="1"/>
    <n v="36"/>
  </r>
  <r>
    <s v="WAHV"/>
    <x v="4"/>
    <s v="Utrecht"/>
    <x v="87"/>
    <x v="504"/>
    <x v="1"/>
    <n v="36"/>
  </r>
  <r>
    <s v="WAHV"/>
    <x v="4"/>
    <s v="Utrecht"/>
    <x v="87"/>
    <x v="606"/>
    <x v="1"/>
    <n v="36"/>
  </r>
  <r>
    <s v="WAHV"/>
    <x v="4"/>
    <s v="Zuid-Holland"/>
    <x v="90"/>
    <x v="657"/>
    <x v="0"/>
    <n v="36"/>
  </r>
  <r>
    <s v="WAHV"/>
    <x v="4"/>
    <s v="Zuid-Holland"/>
    <x v="12"/>
    <x v="555"/>
    <x v="1"/>
    <n v="36"/>
  </r>
  <r>
    <s v="WAHV"/>
    <x v="4"/>
    <s v="Zuid-Holland"/>
    <x v="4"/>
    <x v="182"/>
    <x v="1"/>
    <n v="36"/>
  </r>
  <r>
    <s v="WAHV"/>
    <x v="4"/>
    <s v="Zuid-Holland"/>
    <x v="5"/>
    <x v="215"/>
    <x v="1"/>
    <n v="36"/>
  </r>
  <r>
    <s v="WAHV"/>
    <x v="1"/>
    <s v="Zuid-Holland"/>
    <x v="2"/>
    <x v="558"/>
    <x v="1"/>
    <n v="36"/>
  </r>
  <r>
    <s v="WAHV"/>
    <x v="1"/>
    <s v="Zuid-Holland"/>
    <x v="100"/>
    <x v="591"/>
    <x v="0"/>
    <n v="36"/>
  </r>
  <r>
    <s v="WAHV"/>
    <x v="0"/>
    <s v="Gelderland"/>
    <x v="0"/>
    <x v="265"/>
    <x v="1"/>
    <n v="36"/>
  </r>
  <r>
    <s v="WAHV"/>
    <x v="0"/>
    <s v="Gelderland"/>
    <x v="65"/>
    <x v="437"/>
    <x v="1"/>
    <n v="36"/>
  </r>
  <r>
    <s v="WAHV"/>
    <x v="0"/>
    <s v="Limburg"/>
    <x v="136"/>
    <x v="656"/>
    <x v="1"/>
    <n v="36"/>
  </r>
  <r>
    <s v="WAHV"/>
    <x v="0"/>
    <s v="Limburg"/>
    <x v="51"/>
    <x v="677"/>
    <x v="0"/>
    <n v="36"/>
  </r>
  <r>
    <s v="WAHV"/>
    <x v="0"/>
    <s v="Noord-Holland"/>
    <x v="46"/>
    <x v="609"/>
    <x v="1"/>
    <n v="36"/>
  </r>
  <r>
    <s v="WAHV"/>
    <x v="0"/>
    <s v="Noord-Holland"/>
    <x v="118"/>
    <x v="600"/>
    <x v="1"/>
    <n v="36"/>
  </r>
  <r>
    <s v="WAHV"/>
    <x v="0"/>
    <s v="Zuid-Holland"/>
    <x v="32"/>
    <x v="671"/>
    <x v="0"/>
    <n v="36"/>
  </r>
  <r>
    <s v="WAHV"/>
    <x v="0"/>
    <s v="Zuid-Holland"/>
    <x v="5"/>
    <x v="253"/>
    <x v="1"/>
    <n v="36"/>
  </r>
  <r>
    <s v="WAHV"/>
    <x v="0"/>
    <s v="Zuid-Holland"/>
    <x v="22"/>
    <x v="40"/>
    <x v="1"/>
    <n v="36"/>
  </r>
  <r>
    <s v="WAHV"/>
    <x v="3"/>
    <s v="Gelderland"/>
    <x v="82"/>
    <x v="316"/>
    <x v="1"/>
    <n v="36"/>
  </r>
  <r>
    <s v="WAHV"/>
    <x v="3"/>
    <s v="Groningen"/>
    <x v="11"/>
    <x v="631"/>
    <x v="1"/>
    <n v="36"/>
  </r>
  <r>
    <s v="WAHV"/>
    <x v="3"/>
    <s v="Limburg"/>
    <x v="68"/>
    <x v="546"/>
    <x v="1"/>
    <n v="36"/>
  </r>
  <r>
    <s v="WAHV"/>
    <x v="3"/>
    <s v="Noord-Brabant"/>
    <x v="28"/>
    <x v="613"/>
    <x v="1"/>
    <n v="36"/>
  </r>
  <r>
    <s v="WAHV"/>
    <x v="3"/>
    <s v="Noord-Holland"/>
    <x v="62"/>
    <x v="306"/>
    <x v="1"/>
    <n v="36"/>
  </r>
  <r>
    <s v="WAHV"/>
    <x v="3"/>
    <s v="Noord-Holland"/>
    <x v="46"/>
    <x v="609"/>
    <x v="1"/>
    <n v="36"/>
  </r>
  <r>
    <s v="WAHV"/>
    <x v="3"/>
    <s v="Zuid-Holland"/>
    <x v="5"/>
    <x v="253"/>
    <x v="1"/>
    <n v="36"/>
  </r>
  <r>
    <s v="WAHV"/>
    <x v="2"/>
    <s v="Noord-Brabant"/>
    <x v="3"/>
    <x v="286"/>
    <x v="1"/>
    <n v="36"/>
  </r>
  <r>
    <s v="WAHV"/>
    <x v="2"/>
    <s v="Noord-Brabant"/>
    <x v="14"/>
    <x v="256"/>
    <x v="1"/>
    <n v="36"/>
  </r>
  <r>
    <s v="WAHV"/>
    <x v="2"/>
    <s v="Noord-Holland"/>
    <x v="78"/>
    <x v="630"/>
    <x v="0"/>
    <n v="36"/>
  </r>
  <r>
    <s v="WAHV"/>
    <x v="2"/>
    <s v="Zuid-Holland"/>
    <x v="2"/>
    <x v="463"/>
    <x v="0"/>
    <n v="36"/>
  </r>
  <r>
    <s v="WAHV"/>
    <x v="2"/>
    <s v="Zuid-Holland"/>
    <x v="95"/>
    <x v="530"/>
    <x v="1"/>
    <n v="36"/>
  </r>
  <r>
    <s v="WAHV"/>
    <x v="2"/>
    <s v="Zuid-Holland"/>
    <x v="5"/>
    <x v="89"/>
    <x v="1"/>
    <n v="36"/>
  </r>
  <r>
    <s v="WAHV"/>
    <x v="2"/>
    <s v="Zuid-Holland"/>
    <x v="22"/>
    <x v="54"/>
    <x v="1"/>
    <n v="36"/>
  </r>
  <r>
    <s v="WAHV"/>
    <x v="6"/>
    <s v="Noord-Brabant"/>
    <x v="3"/>
    <x v="679"/>
    <x v="0"/>
    <n v="36"/>
  </r>
  <r>
    <s v="WAHV"/>
    <x v="6"/>
    <s v="Noord-Holland"/>
    <x v="118"/>
    <x v="424"/>
    <x v="1"/>
    <n v="36"/>
  </r>
  <r>
    <s v="WAHV"/>
    <x v="6"/>
    <s v="Utrecht"/>
    <x v="40"/>
    <x v="61"/>
    <x v="1"/>
    <n v="36"/>
  </r>
  <r>
    <s v="WAHV"/>
    <x v="6"/>
    <s v="Zuid-Holland"/>
    <x v="123"/>
    <x v="388"/>
    <x v="1"/>
    <n v="36"/>
  </r>
  <r>
    <s v="WAHV"/>
    <x v="6"/>
    <s v="Zuid-Holland"/>
    <x v="5"/>
    <x v="384"/>
    <x v="1"/>
    <n v="36"/>
  </r>
  <r>
    <s v="WAHV"/>
    <x v="7"/>
    <s v="Flevoland"/>
    <x v="97"/>
    <x v="572"/>
    <x v="0"/>
    <n v="35"/>
  </r>
  <r>
    <s v="WAHV"/>
    <x v="7"/>
    <s v="Gelderland"/>
    <x v="0"/>
    <x v="265"/>
    <x v="1"/>
    <n v="35"/>
  </r>
  <r>
    <s v="WAHV"/>
    <x v="7"/>
    <s v="Noord-Brabant"/>
    <x v="28"/>
    <x v="646"/>
    <x v="0"/>
    <n v="35"/>
  </r>
  <r>
    <s v="WAHV"/>
    <x v="7"/>
    <s v="Noord-Brabant"/>
    <x v="14"/>
    <x v="99"/>
    <x v="1"/>
    <n v="35"/>
  </r>
  <r>
    <s v="WAHV"/>
    <x v="7"/>
    <s v="Noord-Holland"/>
    <x v="118"/>
    <x v="424"/>
    <x v="1"/>
    <n v="35"/>
  </r>
  <r>
    <s v="WAHV"/>
    <x v="7"/>
    <s v="Noord-Holland"/>
    <x v="118"/>
    <x v="600"/>
    <x v="0"/>
    <n v="35"/>
  </r>
  <r>
    <s v="WAHV"/>
    <x v="7"/>
    <s v="Utrecht"/>
    <x v="87"/>
    <x v="606"/>
    <x v="1"/>
    <n v="35"/>
  </r>
  <r>
    <s v="WAHV"/>
    <x v="7"/>
    <s v="Zuid-Holland"/>
    <x v="47"/>
    <x v="577"/>
    <x v="1"/>
    <n v="35"/>
  </r>
  <r>
    <s v="WAHV"/>
    <x v="7"/>
    <s v="Zuid-Holland"/>
    <x v="88"/>
    <x v="599"/>
    <x v="1"/>
    <n v="35"/>
  </r>
  <r>
    <s v="WAHV"/>
    <x v="8"/>
    <s v="Limburg"/>
    <x v="75"/>
    <x v="649"/>
    <x v="0"/>
    <n v="35"/>
  </r>
  <r>
    <s v="WAHV"/>
    <x v="8"/>
    <s v="Overijssel"/>
    <x v="54"/>
    <x v="673"/>
    <x v="1"/>
    <n v="35"/>
  </r>
  <r>
    <s v="WAHV"/>
    <x v="8"/>
    <s v="Zuid-Holland"/>
    <x v="5"/>
    <x v="436"/>
    <x v="1"/>
    <n v="35"/>
  </r>
  <r>
    <s v="WAHV"/>
    <x v="9"/>
    <s v="Gelderland"/>
    <x v="82"/>
    <x v="316"/>
    <x v="1"/>
    <n v="35"/>
  </r>
  <r>
    <s v="WAHV"/>
    <x v="9"/>
    <s v="Noord-Brabant"/>
    <x v="28"/>
    <x v="158"/>
    <x v="1"/>
    <n v="35"/>
  </r>
  <r>
    <s v="WAHV"/>
    <x v="9"/>
    <s v="Noord-Holland"/>
    <x v="8"/>
    <x v="414"/>
    <x v="1"/>
    <n v="35"/>
  </r>
  <r>
    <s v="WAHV"/>
    <x v="9"/>
    <s v="Overijssel"/>
    <x v="80"/>
    <x v="653"/>
    <x v="1"/>
    <n v="35"/>
  </r>
  <r>
    <s v="WAHV"/>
    <x v="9"/>
    <s v="Overijssel"/>
    <x v="54"/>
    <x v="373"/>
    <x v="1"/>
    <n v="35"/>
  </r>
  <r>
    <s v="WAHV"/>
    <x v="9"/>
    <s v="Utrecht"/>
    <x v="37"/>
    <x v="53"/>
    <x v="1"/>
    <n v="35"/>
  </r>
  <r>
    <s v="WAHV"/>
    <x v="9"/>
    <s v="Utrecht"/>
    <x v="39"/>
    <x v="128"/>
    <x v="1"/>
    <n v="35"/>
  </r>
  <r>
    <s v="WAHV"/>
    <x v="11"/>
    <s v="Flevoland"/>
    <x v="10"/>
    <x v="500"/>
    <x v="0"/>
    <n v="35"/>
  </r>
  <r>
    <s v="WAHV"/>
    <x v="11"/>
    <s v="Groningen"/>
    <x v="11"/>
    <x v="631"/>
    <x v="1"/>
    <n v="35"/>
  </r>
  <r>
    <s v="WAHV"/>
    <x v="11"/>
    <s v="Limburg"/>
    <x v="136"/>
    <x v="656"/>
    <x v="0"/>
    <n v="35"/>
  </r>
  <r>
    <s v="WAHV"/>
    <x v="11"/>
    <s v="Noord-Holland"/>
    <x v="18"/>
    <x v="634"/>
    <x v="0"/>
    <n v="35"/>
  </r>
  <r>
    <s v="WAHV"/>
    <x v="11"/>
    <s v="Utrecht"/>
    <x v="87"/>
    <x v="434"/>
    <x v="1"/>
    <n v="35"/>
  </r>
  <r>
    <s v="WAHV"/>
    <x v="11"/>
    <s v="Utrecht"/>
    <x v="87"/>
    <x v="606"/>
    <x v="0"/>
    <n v="35"/>
  </r>
  <r>
    <s v="WAHV"/>
    <x v="10"/>
    <s v="Drenthe"/>
    <x v="108"/>
    <x v="665"/>
    <x v="1"/>
    <n v="35"/>
  </r>
  <r>
    <s v="WAHV"/>
    <x v="10"/>
    <s v="Noord-Brabant"/>
    <x v="111"/>
    <x v="636"/>
    <x v="0"/>
    <n v="35"/>
  </r>
  <r>
    <s v="WAHV"/>
    <x v="10"/>
    <s v="Noord-Brabant"/>
    <x v="28"/>
    <x v="158"/>
    <x v="1"/>
    <n v="35"/>
  </r>
  <r>
    <s v="WAHV"/>
    <x v="10"/>
    <s v="Noord-Brabant"/>
    <x v="14"/>
    <x v="256"/>
    <x v="1"/>
    <n v="35"/>
  </r>
  <r>
    <s v="WAHV"/>
    <x v="10"/>
    <s v="Utrecht"/>
    <x v="87"/>
    <x v="606"/>
    <x v="1"/>
    <n v="35"/>
  </r>
  <r>
    <s v="WAHV"/>
    <x v="10"/>
    <s v="Zuid-Holland"/>
    <x v="43"/>
    <x v="647"/>
    <x v="1"/>
    <n v="35"/>
  </r>
  <r>
    <s v="WAHV"/>
    <x v="4"/>
    <s v="Limburg"/>
    <x v="24"/>
    <x v="680"/>
    <x v="0"/>
    <n v="35"/>
  </r>
  <r>
    <s v="WAHV"/>
    <x v="4"/>
    <s v="Noord-Holland"/>
    <x v="18"/>
    <x v="52"/>
    <x v="1"/>
    <n v="35"/>
  </r>
  <r>
    <s v="WAHV"/>
    <x v="4"/>
    <s v="Utrecht"/>
    <x v="40"/>
    <x v="520"/>
    <x v="1"/>
    <n v="35"/>
  </r>
  <r>
    <s v="WAHV"/>
    <x v="4"/>
    <s v="Utrecht"/>
    <x v="61"/>
    <x v="137"/>
    <x v="1"/>
    <n v="35"/>
  </r>
  <r>
    <s v="WAHV"/>
    <x v="4"/>
    <s v="Zuid-Holland"/>
    <x v="15"/>
    <x v="617"/>
    <x v="1"/>
    <n v="35"/>
  </r>
  <r>
    <s v="WAHV"/>
    <x v="1"/>
    <s v="Limburg"/>
    <x v="68"/>
    <x v="546"/>
    <x v="1"/>
    <n v="35"/>
  </r>
  <r>
    <s v="WAHV"/>
    <x v="1"/>
    <s v="Noord-Holland"/>
    <x v="62"/>
    <x v="597"/>
    <x v="0"/>
    <n v="35"/>
  </r>
  <r>
    <s v="WAHV"/>
    <x v="1"/>
    <s v="Noord-Holland"/>
    <x v="78"/>
    <x v="630"/>
    <x v="0"/>
    <n v="35"/>
  </r>
  <r>
    <s v="WAHV"/>
    <x v="1"/>
    <s v="Utrecht"/>
    <x v="87"/>
    <x v="434"/>
    <x v="1"/>
    <n v="35"/>
  </r>
  <r>
    <s v="WAHV"/>
    <x v="0"/>
    <s v="Flevoland"/>
    <x v="10"/>
    <x v="300"/>
    <x v="1"/>
    <n v="35"/>
  </r>
  <r>
    <s v="WAHV"/>
    <x v="0"/>
    <s v="Gelderland"/>
    <x v="65"/>
    <x v="329"/>
    <x v="1"/>
    <n v="35"/>
  </r>
  <r>
    <s v="WAHV"/>
    <x v="0"/>
    <s v="Groningen"/>
    <x v="11"/>
    <x v="260"/>
    <x v="0"/>
    <n v="35"/>
  </r>
  <r>
    <s v="WAHV"/>
    <x v="0"/>
    <s v="Limburg"/>
    <x v="119"/>
    <x v="681"/>
    <x v="1"/>
    <n v="35"/>
  </r>
  <r>
    <s v="WAHV"/>
    <x v="0"/>
    <s v="Limburg"/>
    <x v="68"/>
    <x v="546"/>
    <x v="1"/>
    <n v="35"/>
  </r>
  <r>
    <s v="WAHV"/>
    <x v="0"/>
    <s v="Limburg"/>
    <x v="96"/>
    <x v="308"/>
    <x v="1"/>
    <n v="35"/>
  </r>
  <r>
    <s v="WAHV"/>
    <x v="0"/>
    <s v="Noord-Holland"/>
    <x v="139"/>
    <x v="624"/>
    <x v="1"/>
    <n v="35"/>
  </r>
  <r>
    <s v="WAHV"/>
    <x v="0"/>
    <s v="Utrecht"/>
    <x v="87"/>
    <x v="504"/>
    <x v="1"/>
    <n v="35"/>
  </r>
  <r>
    <s v="WAHV"/>
    <x v="0"/>
    <s v="Utrecht"/>
    <x v="37"/>
    <x v="53"/>
    <x v="1"/>
    <n v="35"/>
  </r>
  <r>
    <s v="WAHV"/>
    <x v="0"/>
    <s v="Zeeland"/>
    <x v="143"/>
    <x v="663"/>
    <x v="0"/>
    <n v="35"/>
  </r>
  <r>
    <s v="WAHV"/>
    <x v="0"/>
    <s v="Zuid-Holland"/>
    <x v="123"/>
    <x v="522"/>
    <x v="1"/>
    <n v="35"/>
  </r>
  <r>
    <s v="WAHV"/>
    <x v="0"/>
    <s v="Zuid-Holland"/>
    <x v="22"/>
    <x v="54"/>
    <x v="1"/>
    <n v="35"/>
  </r>
  <r>
    <s v="WAHV"/>
    <x v="3"/>
    <s v="Limburg"/>
    <x v="136"/>
    <x v="656"/>
    <x v="1"/>
    <n v="35"/>
  </r>
  <r>
    <s v="WAHV"/>
    <x v="3"/>
    <s v="Noord-Brabant"/>
    <x v="3"/>
    <x v="640"/>
    <x v="0"/>
    <n v="35"/>
  </r>
  <r>
    <s v="WAHV"/>
    <x v="3"/>
    <s v="Noord-Brabant"/>
    <x v="28"/>
    <x v="615"/>
    <x v="0"/>
    <n v="35"/>
  </r>
  <r>
    <s v="WAHV"/>
    <x v="3"/>
    <s v="Utrecht"/>
    <x v="57"/>
    <x v="98"/>
    <x v="1"/>
    <n v="35"/>
  </r>
  <r>
    <s v="WAHV"/>
    <x v="3"/>
    <s v="Zuid-Holland"/>
    <x v="2"/>
    <x v="381"/>
    <x v="1"/>
    <n v="35"/>
  </r>
  <r>
    <s v="WAHV"/>
    <x v="3"/>
    <s v="Zuid-Holland"/>
    <x v="2"/>
    <x v="19"/>
    <x v="1"/>
    <n v="35"/>
  </r>
  <r>
    <s v="WAHV"/>
    <x v="3"/>
    <s v="Zuid-Holland"/>
    <x v="5"/>
    <x v="215"/>
    <x v="1"/>
    <n v="35"/>
  </r>
  <r>
    <s v="WAHV"/>
    <x v="5"/>
    <s v="Noord-Brabant"/>
    <x v="28"/>
    <x v="615"/>
    <x v="0"/>
    <n v="35"/>
  </r>
  <r>
    <s v="WAHV"/>
    <x v="5"/>
    <s v="Noord-Brabant"/>
    <x v="14"/>
    <x v="369"/>
    <x v="1"/>
    <n v="35"/>
  </r>
  <r>
    <s v="WAHV"/>
    <x v="5"/>
    <s v="Utrecht"/>
    <x v="61"/>
    <x v="543"/>
    <x v="1"/>
    <n v="35"/>
  </r>
  <r>
    <s v="WAHV"/>
    <x v="5"/>
    <s v="Zuid-Holland"/>
    <x v="100"/>
    <x v="626"/>
    <x v="1"/>
    <n v="35"/>
  </r>
  <r>
    <s v="WAHV"/>
    <x v="2"/>
    <s v="Noord-Brabant"/>
    <x v="94"/>
    <x v="666"/>
    <x v="1"/>
    <n v="35"/>
  </r>
  <r>
    <s v="WAHV"/>
    <x v="2"/>
    <s v="Noord-Brabant"/>
    <x v="3"/>
    <x v="629"/>
    <x v="1"/>
    <n v="35"/>
  </r>
  <r>
    <s v="WAHV"/>
    <x v="2"/>
    <s v="Noord-Holland"/>
    <x v="46"/>
    <x v="609"/>
    <x v="0"/>
    <n v="35"/>
  </r>
  <r>
    <s v="WAHV"/>
    <x v="2"/>
    <s v="Zuid-Holland"/>
    <x v="2"/>
    <x v="552"/>
    <x v="1"/>
    <n v="35"/>
  </r>
  <r>
    <s v="WAHV"/>
    <x v="2"/>
    <s v="Zuid-Holland"/>
    <x v="43"/>
    <x v="603"/>
    <x v="1"/>
    <n v="35"/>
  </r>
  <r>
    <s v="WAHV"/>
    <x v="2"/>
    <s v="Zuid-Holland"/>
    <x v="95"/>
    <x v="529"/>
    <x v="1"/>
    <n v="35"/>
  </r>
  <r>
    <s v="WAHV"/>
    <x v="6"/>
    <s v="Noord-Brabant"/>
    <x v="26"/>
    <x v="590"/>
    <x v="1"/>
    <n v="35"/>
  </r>
  <r>
    <s v="WAHV"/>
    <x v="7"/>
    <s v="Flevoland"/>
    <x v="97"/>
    <x v="475"/>
    <x v="1"/>
    <n v="34"/>
  </r>
  <r>
    <s v="WAHV"/>
    <x v="7"/>
    <s v="Gelderland"/>
    <x v="0"/>
    <x v="580"/>
    <x v="1"/>
    <n v="34"/>
  </r>
  <r>
    <s v="WAHV"/>
    <x v="7"/>
    <s v="Gelderland"/>
    <x v="65"/>
    <x v="621"/>
    <x v="0"/>
    <n v="34"/>
  </r>
  <r>
    <s v="WAHV"/>
    <x v="7"/>
    <s v="Groningen"/>
    <x v="11"/>
    <x v="260"/>
    <x v="0"/>
    <n v="34"/>
  </r>
  <r>
    <s v="WAHV"/>
    <x v="7"/>
    <s v="Overijssel"/>
    <x v="84"/>
    <x v="334"/>
    <x v="1"/>
    <n v="34"/>
  </r>
  <r>
    <s v="WAHV"/>
    <x v="7"/>
    <s v="Utrecht"/>
    <x v="87"/>
    <x v="434"/>
    <x v="1"/>
    <n v="34"/>
  </r>
  <r>
    <s v="WAHV"/>
    <x v="7"/>
    <s v="Utrecht"/>
    <x v="61"/>
    <x v="137"/>
    <x v="1"/>
    <n v="34"/>
  </r>
  <r>
    <s v="WAHV"/>
    <x v="7"/>
    <s v="Zuid-Holland"/>
    <x v="123"/>
    <x v="455"/>
    <x v="1"/>
    <n v="34"/>
  </r>
  <r>
    <s v="WAHV"/>
    <x v="8"/>
    <s v="Limburg"/>
    <x v="24"/>
    <x v="643"/>
    <x v="0"/>
    <n v="34"/>
  </r>
  <r>
    <s v="WAHV"/>
    <x v="8"/>
    <s v="Noord-Holland"/>
    <x v="118"/>
    <x v="424"/>
    <x v="1"/>
    <n v="34"/>
  </r>
  <r>
    <s v="WAHV"/>
    <x v="8"/>
    <s v="Zuid-Holland"/>
    <x v="123"/>
    <x v="413"/>
    <x v="1"/>
    <n v="34"/>
  </r>
  <r>
    <s v="WAHV"/>
    <x v="8"/>
    <s v="Zuid-Holland"/>
    <x v="138"/>
    <x v="562"/>
    <x v="1"/>
    <n v="34"/>
  </r>
  <r>
    <s v="WAHV"/>
    <x v="8"/>
    <s v="Zuid-Holland"/>
    <x v="98"/>
    <x v="226"/>
    <x v="1"/>
    <n v="34"/>
  </r>
  <r>
    <s v="WAHV"/>
    <x v="9"/>
    <s v="Limburg"/>
    <x v="75"/>
    <x v="649"/>
    <x v="0"/>
    <n v="34"/>
  </r>
  <r>
    <s v="WAHV"/>
    <x v="9"/>
    <s v="Noord-Brabant"/>
    <x v="94"/>
    <x v="274"/>
    <x v="1"/>
    <n v="34"/>
  </r>
  <r>
    <s v="WAHV"/>
    <x v="9"/>
    <s v="Noord-Holland"/>
    <x v="139"/>
    <x v="624"/>
    <x v="1"/>
    <n v="34"/>
  </r>
  <r>
    <s v="WAHV"/>
    <x v="9"/>
    <s v="Zuid-Holland"/>
    <x v="43"/>
    <x v="603"/>
    <x v="1"/>
    <n v="34"/>
  </r>
  <r>
    <s v="WAHV"/>
    <x v="9"/>
    <s v="Zuid-Holland"/>
    <x v="32"/>
    <x v="671"/>
    <x v="0"/>
    <n v="34"/>
  </r>
  <r>
    <s v="WAHV"/>
    <x v="11"/>
    <s v="Noord-Brabant"/>
    <x v="26"/>
    <x v="488"/>
    <x v="1"/>
    <n v="34"/>
  </r>
  <r>
    <s v="WAHV"/>
    <x v="11"/>
    <s v="Noord-Brabant"/>
    <x v="3"/>
    <x v="668"/>
    <x v="1"/>
    <n v="34"/>
  </r>
  <r>
    <s v="WAHV"/>
    <x v="11"/>
    <s v="Noord-Holland"/>
    <x v="62"/>
    <x v="597"/>
    <x v="0"/>
    <n v="34"/>
  </r>
  <r>
    <s v="WAHV"/>
    <x v="11"/>
    <s v="Noord-Holland"/>
    <x v="118"/>
    <x v="424"/>
    <x v="1"/>
    <n v="34"/>
  </r>
  <r>
    <s v="WAHV"/>
    <x v="11"/>
    <s v="Overijssel"/>
    <x v="86"/>
    <x v="360"/>
    <x v="1"/>
    <n v="34"/>
  </r>
  <r>
    <s v="WAHV"/>
    <x v="11"/>
    <s v="Zuid-Holland"/>
    <x v="32"/>
    <x v="671"/>
    <x v="0"/>
    <n v="34"/>
  </r>
  <r>
    <s v="WAHV"/>
    <x v="11"/>
    <s v="Zuid-Holland"/>
    <x v="100"/>
    <x v="626"/>
    <x v="1"/>
    <n v="34"/>
  </r>
  <r>
    <s v="WAHV"/>
    <x v="11"/>
    <s v="Zuid-Holland"/>
    <x v="5"/>
    <x v="436"/>
    <x v="1"/>
    <n v="34"/>
  </r>
  <r>
    <s v="WAHV"/>
    <x v="10"/>
    <s v="Gelderland"/>
    <x v="65"/>
    <x v="329"/>
    <x v="1"/>
    <n v="34"/>
  </r>
  <r>
    <s v="WAHV"/>
    <x v="10"/>
    <s v="Noord-Brabant"/>
    <x v="94"/>
    <x v="645"/>
    <x v="0"/>
    <n v="34"/>
  </r>
  <r>
    <s v="WAHV"/>
    <x v="10"/>
    <s v="Noord-Brabant"/>
    <x v="3"/>
    <x v="628"/>
    <x v="1"/>
    <n v="34"/>
  </r>
  <r>
    <s v="WAHV"/>
    <x v="10"/>
    <s v="Noord-Brabant"/>
    <x v="14"/>
    <x v="264"/>
    <x v="1"/>
    <n v="34"/>
  </r>
  <r>
    <s v="WAHV"/>
    <x v="10"/>
    <s v="Utrecht"/>
    <x v="39"/>
    <x v="633"/>
    <x v="1"/>
    <n v="34"/>
  </r>
  <r>
    <s v="WAHV"/>
    <x v="10"/>
    <s v="Zuid-Holland"/>
    <x v="49"/>
    <x v="672"/>
    <x v="1"/>
    <n v="34"/>
  </r>
  <r>
    <s v="WAHV"/>
    <x v="4"/>
    <s v="Gelderland"/>
    <x v="65"/>
    <x v="621"/>
    <x v="0"/>
    <n v="34"/>
  </r>
  <r>
    <s v="WAHV"/>
    <x v="4"/>
    <s v="Limburg"/>
    <x v="75"/>
    <x v="649"/>
    <x v="0"/>
    <n v="34"/>
  </r>
  <r>
    <s v="WAHV"/>
    <x v="4"/>
    <s v="Limburg"/>
    <x v="96"/>
    <x v="308"/>
    <x v="1"/>
    <n v="34"/>
  </r>
  <r>
    <s v="WAHV"/>
    <x v="4"/>
    <s v="Noord-Brabant"/>
    <x v="26"/>
    <x v="590"/>
    <x v="1"/>
    <n v="34"/>
  </r>
  <r>
    <s v="WAHV"/>
    <x v="4"/>
    <s v="Zuid-Holland"/>
    <x v="43"/>
    <x v="603"/>
    <x v="1"/>
    <n v="34"/>
  </r>
  <r>
    <s v="WAHV"/>
    <x v="4"/>
    <s v="Zuid-Holland"/>
    <x v="4"/>
    <x v="243"/>
    <x v="1"/>
    <n v="34"/>
  </r>
  <r>
    <s v="WAHV"/>
    <x v="1"/>
    <s v="Groningen"/>
    <x v="11"/>
    <x v="631"/>
    <x v="0"/>
    <n v="34"/>
  </r>
  <r>
    <s v="WAHV"/>
    <x v="1"/>
    <s v="Noord-Brabant"/>
    <x v="26"/>
    <x v="412"/>
    <x v="1"/>
    <n v="34"/>
  </r>
  <r>
    <s v="WAHV"/>
    <x v="1"/>
    <s v="Noord-Brabant"/>
    <x v="111"/>
    <x v="392"/>
    <x v="1"/>
    <n v="34"/>
  </r>
  <r>
    <s v="WAHV"/>
    <x v="1"/>
    <s v="Zuid-Holland"/>
    <x v="2"/>
    <x v="381"/>
    <x v="1"/>
    <n v="34"/>
  </r>
  <r>
    <s v="WAHV"/>
    <x v="1"/>
    <s v="Zuid-Holland"/>
    <x v="95"/>
    <x v="637"/>
    <x v="0"/>
    <n v="34"/>
  </r>
  <r>
    <s v="WAHV"/>
    <x v="1"/>
    <s v="Zuid-Holland"/>
    <x v="5"/>
    <x v="514"/>
    <x v="1"/>
    <n v="34"/>
  </r>
  <r>
    <s v="WAHV"/>
    <x v="1"/>
    <s v="Zuid-Holland"/>
    <x v="47"/>
    <x v="577"/>
    <x v="0"/>
    <n v="34"/>
  </r>
  <r>
    <s v="WAHV"/>
    <x v="0"/>
    <s v="Limburg"/>
    <x v="128"/>
    <x v="669"/>
    <x v="1"/>
    <n v="34"/>
  </r>
  <r>
    <s v="WAHV"/>
    <x v="0"/>
    <s v="Noord-Brabant"/>
    <x v="94"/>
    <x v="390"/>
    <x v="0"/>
    <n v="34"/>
  </r>
  <r>
    <s v="WAHV"/>
    <x v="0"/>
    <s v="Zuid-Holland"/>
    <x v="95"/>
    <x v="637"/>
    <x v="0"/>
    <n v="34"/>
  </r>
  <r>
    <s v="WAHV"/>
    <x v="0"/>
    <s v="Zuid-Holland"/>
    <x v="47"/>
    <x v="338"/>
    <x v="0"/>
    <n v="34"/>
  </r>
  <r>
    <s v="WAHV"/>
    <x v="3"/>
    <s v="Gelderland"/>
    <x v="0"/>
    <x v="580"/>
    <x v="1"/>
    <n v="34"/>
  </r>
  <r>
    <s v="WAHV"/>
    <x v="3"/>
    <s v="Noord-Brabant"/>
    <x v="26"/>
    <x v="488"/>
    <x v="1"/>
    <n v="34"/>
  </r>
  <r>
    <s v="WAHV"/>
    <x v="3"/>
    <s v="Utrecht"/>
    <x v="61"/>
    <x v="137"/>
    <x v="1"/>
    <n v="34"/>
  </r>
  <r>
    <s v="WAHV"/>
    <x v="5"/>
    <s v="Noord-Brabant"/>
    <x v="26"/>
    <x v="590"/>
    <x v="1"/>
    <n v="34"/>
  </r>
  <r>
    <s v="WAHV"/>
    <x v="5"/>
    <s v="Noord-Holland"/>
    <x v="62"/>
    <x v="493"/>
    <x v="0"/>
    <n v="34"/>
  </r>
  <r>
    <s v="WAHV"/>
    <x v="5"/>
    <s v="Utrecht"/>
    <x v="87"/>
    <x v="489"/>
    <x v="1"/>
    <n v="34"/>
  </r>
  <r>
    <s v="WAHV"/>
    <x v="5"/>
    <s v="Utrecht"/>
    <x v="29"/>
    <x v="652"/>
    <x v="0"/>
    <n v="34"/>
  </r>
  <r>
    <s v="WAHV"/>
    <x v="5"/>
    <s v="Zuid-Holland"/>
    <x v="95"/>
    <x v="529"/>
    <x v="1"/>
    <n v="34"/>
  </r>
  <r>
    <s v="WAHV"/>
    <x v="2"/>
    <s v="Utrecht"/>
    <x v="13"/>
    <x v="682"/>
    <x v="1"/>
    <n v="34"/>
  </r>
  <r>
    <s v="WAHV"/>
    <x v="2"/>
    <s v="Utrecht"/>
    <x v="61"/>
    <x v="108"/>
    <x v="1"/>
    <n v="34"/>
  </r>
  <r>
    <s v="WAHV"/>
    <x v="2"/>
    <s v="Zuid-Holland"/>
    <x v="73"/>
    <x v="648"/>
    <x v="1"/>
    <n v="34"/>
  </r>
  <r>
    <s v="WAHV"/>
    <x v="2"/>
    <s v="Zuid-Holland"/>
    <x v="43"/>
    <x v="605"/>
    <x v="0"/>
    <n v="34"/>
  </r>
  <r>
    <s v="WAHV"/>
    <x v="2"/>
    <s v="Zuid-Holland"/>
    <x v="43"/>
    <x v="647"/>
    <x v="0"/>
    <n v="34"/>
  </r>
  <r>
    <s v="WAHV"/>
    <x v="2"/>
    <s v="Zuid-Holland"/>
    <x v="4"/>
    <x v="243"/>
    <x v="1"/>
    <n v="34"/>
  </r>
  <r>
    <s v="WAHV"/>
    <x v="6"/>
    <s v="Flevoland"/>
    <x v="10"/>
    <x v="683"/>
    <x v="1"/>
    <n v="34"/>
  </r>
  <r>
    <s v="WAHV"/>
    <x v="6"/>
    <s v="Limburg"/>
    <x v="142"/>
    <x v="658"/>
    <x v="0"/>
    <n v="34"/>
  </r>
  <r>
    <s v="WAHV"/>
    <x v="6"/>
    <s v="Noord-Brabant"/>
    <x v="94"/>
    <x v="503"/>
    <x v="1"/>
    <n v="34"/>
  </r>
  <r>
    <s v="WAHV"/>
    <x v="6"/>
    <s v="Noord-Brabant"/>
    <x v="3"/>
    <x v="583"/>
    <x v="1"/>
    <n v="34"/>
  </r>
  <r>
    <s v="WAHV"/>
    <x v="6"/>
    <s v="Noord-Brabant"/>
    <x v="28"/>
    <x v="613"/>
    <x v="1"/>
    <n v="34"/>
  </r>
  <r>
    <s v="WAHV"/>
    <x v="6"/>
    <s v="Overijssel"/>
    <x v="80"/>
    <x v="653"/>
    <x v="0"/>
    <n v="34"/>
  </r>
  <r>
    <s v="WAHV"/>
    <x v="6"/>
    <s v="Zuid-Holland"/>
    <x v="49"/>
    <x v="299"/>
    <x v="0"/>
    <n v="34"/>
  </r>
  <r>
    <s v="WAHV"/>
    <x v="7"/>
    <s v="Noord-Brabant"/>
    <x v="3"/>
    <x v="655"/>
    <x v="1"/>
    <n v="33"/>
  </r>
  <r>
    <s v="WAHV"/>
    <x v="7"/>
    <s v="Noord-Brabant"/>
    <x v="28"/>
    <x v="117"/>
    <x v="1"/>
    <n v="33"/>
  </r>
  <r>
    <s v="WAHV"/>
    <x v="7"/>
    <s v="Noord-Holland"/>
    <x v="18"/>
    <x v="634"/>
    <x v="1"/>
    <n v="33"/>
  </r>
  <r>
    <s v="WAHV"/>
    <x v="7"/>
    <s v="Zuid-Holland"/>
    <x v="95"/>
    <x v="362"/>
    <x v="1"/>
    <n v="33"/>
  </r>
  <r>
    <s v="WAHV"/>
    <x v="8"/>
    <s v="Noord-Brabant"/>
    <x v="3"/>
    <x v="684"/>
    <x v="1"/>
    <n v="33"/>
  </r>
  <r>
    <s v="WAHV"/>
    <x v="8"/>
    <s v="Noord-Brabant"/>
    <x v="3"/>
    <x v="268"/>
    <x v="1"/>
    <n v="33"/>
  </r>
  <r>
    <s v="WAHV"/>
    <x v="8"/>
    <s v="Noord-Brabant"/>
    <x v="28"/>
    <x v="117"/>
    <x v="1"/>
    <n v="33"/>
  </r>
  <r>
    <s v="WAHV"/>
    <x v="8"/>
    <s v="Noord-Holland"/>
    <x v="46"/>
    <x v="609"/>
    <x v="1"/>
    <n v="33"/>
  </r>
  <r>
    <s v="WAHV"/>
    <x v="8"/>
    <s v="Noord-Holland"/>
    <x v="18"/>
    <x v="616"/>
    <x v="1"/>
    <n v="33"/>
  </r>
  <r>
    <s v="WAHV"/>
    <x v="8"/>
    <s v="Zuid-Holland"/>
    <x v="5"/>
    <x v="284"/>
    <x v="1"/>
    <n v="33"/>
  </r>
  <r>
    <s v="WAHV"/>
    <x v="9"/>
    <s v="Gelderland"/>
    <x v="65"/>
    <x v="632"/>
    <x v="0"/>
    <n v="33"/>
  </r>
  <r>
    <s v="WAHV"/>
    <x v="9"/>
    <s v="Gelderland"/>
    <x v="65"/>
    <x v="621"/>
    <x v="1"/>
    <n v="33"/>
  </r>
  <r>
    <s v="WAHV"/>
    <x v="9"/>
    <s v="Limburg"/>
    <x v="68"/>
    <x v="546"/>
    <x v="1"/>
    <n v="33"/>
  </r>
  <r>
    <s v="WAHV"/>
    <x v="9"/>
    <s v="Noord-Brabant"/>
    <x v="26"/>
    <x v="412"/>
    <x v="1"/>
    <n v="33"/>
  </r>
  <r>
    <s v="WAHV"/>
    <x v="9"/>
    <s v="Utrecht"/>
    <x v="87"/>
    <x v="625"/>
    <x v="1"/>
    <n v="33"/>
  </r>
  <r>
    <s v="WAHV"/>
    <x v="9"/>
    <s v="Zuid-Holland"/>
    <x v="100"/>
    <x v="626"/>
    <x v="1"/>
    <n v="33"/>
  </r>
  <r>
    <s v="WAHV"/>
    <x v="11"/>
    <s v="Limburg"/>
    <x v="128"/>
    <x v="669"/>
    <x v="1"/>
    <n v="33"/>
  </r>
  <r>
    <s v="WAHV"/>
    <x v="11"/>
    <s v="Noord-Brabant"/>
    <x v="111"/>
    <x v="392"/>
    <x v="1"/>
    <n v="33"/>
  </r>
  <r>
    <s v="WAHV"/>
    <x v="11"/>
    <s v="Utrecht"/>
    <x v="61"/>
    <x v="543"/>
    <x v="1"/>
    <n v="33"/>
  </r>
  <r>
    <s v="WAHV"/>
    <x v="11"/>
    <s v="Zuid-Holland"/>
    <x v="73"/>
    <x v="576"/>
    <x v="1"/>
    <n v="33"/>
  </r>
  <r>
    <s v="WAHV"/>
    <x v="11"/>
    <s v="Zuid-Holland"/>
    <x v="5"/>
    <x v="514"/>
    <x v="1"/>
    <n v="33"/>
  </r>
  <r>
    <s v="WAHV"/>
    <x v="11"/>
    <s v="Zuid-Holland"/>
    <x v="5"/>
    <x v="253"/>
    <x v="1"/>
    <n v="33"/>
  </r>
  <r>
    <s v="WAHV"/>
    <x v="11"/>
    <s v="Zuid-Holland"/>
    <x v="98"/>
    <x v="676"/>
    <x v="0"/>
    <n v="33"/>
  </r>
  <r>
    <s v="WAHV"/>
    <x v="10"/>
    <s v="Drenthe"/>
    <x v="108"/>
    <x v="660"/>
    <x v="0"/>
    <n v="33"/>
  </r>
  <r>
    <s v="WAHV"/>
    <x v="10"/>
    <s v="Gelderland"/>
    <x v="82"/>
    <x v="376"/>
    <x v="1"/>
    <n v="33"/>
  </r>
  <r>
    <s v="WAHV"/>
    <x v="10"/>
    <s v="Groningen"/>
    <x v="11"/>
    <x v="631"/>
    <x v="0"/>
    <n v="33"/>
  </r>
  <r>
    <s v="WAHV"/>
    <x v="10"/>
    <s v="Limburg"/>
    <x v="136"/>
    <x v="656"/>
    <x v="1"/>
    <n v="33"/>
  </r>
  <r>
    <s v="WAHV"/>
    <x v="10"/>
    <s v="Limburg"/>
    <x v="142"/>
    <x v="658"/>
    <x v="0"/>
    <n v="33"/>
  </r>
  <r>
    <s v="WAHV"/>
    <x v="10"/>
    <s v="Noord-Holland"/>
    <x v="18"/>
    <x v="101"/>
    <x v="1"/>
    <n v="33"/>
  </r>
  <r>
    <s v="WAHV"/>
    <x v="10"/>
    <s v="Zeeland"/>
    <x v="125"/>
    <x v="472"/>
    <x v="1"/>
    <n v="33"/>
  </r>
  <r>
    <s v="WAHV"/>
    <x v="10"/>
    <s v="Zuid-Holland"/>
    <x v="5"/>
    <x v="89"/>
    <x v="1"/>
    <n v="33"/>
  </r>
  <r>
    <s v="WAHV"/>
    <x v="10"/>
    <s v="Zuid-Holland"/>
    <x v="98"/>
    <x v="676"/>
    <x v="0"/>
    <n v="33"/>
  </r>
  <r>
    <s v="WAHV"/>
    <x v="4"/>
    <s v="Noord-Brabant"/>
    <x v="111"/>
    <x v="392"/>
    <x v="1"/>
    <n v="33"/>
  </r>
  <r>
    <s v="WAHV"/>
    <x v="4"/>
    <s v="Noord-Brabant"/>
    <x v="28"/>
    <x v="34"/>
    <x v="1"/>
    <n v="33"/>
  </r>
  <r>
    <s v="WAHV"/>
    <x v="4"/>
    <s v="Zuid-Holland"/>
    <x v="9"/>
    <x v="11"/>
    <x v="1"/>
    <n v="33"/>
  </r>
  <r>
    <s v="WAHV"/>
    <x v="4"/>
    <s v="Zuid-Holland"/>
    <x v="16"/>
    <x v="206"/>
    <x v="1"/>
    <n v="33"/>
  </r>
  <r>
    <s v="WAHV"/>
    <x v="1"/>
    <s v="Gelderland"/>
    <x v="0"/>
    <x v="580"/>
    <x v="1"/>
    <n v="33"/>
  </r>
  <r>
    <s v="WAHV"/>
    <x v="1"/>
    <s v="Limburg"/>
    <x v="42"/>
    <x v="667"/>
    <x v="1"/>
    <n v="33"/>
  </r>
  <r>
    <s v="WAHV"/>
    <x v="1"/>
    <s v="Overijssel"/>
    <x v="80"/>
    <x v="653"/>
    <x v="0"/>
    <n v="33"/>
  </r>
  <r>
    <s v="WAHV"/>
    <x v="1"/>
    <s v="Zuid-Holland"/>
    <x v="12"/>
    <x v="14"/>
    <x v="1"/>
    <n v="33"/>
  </r>
  <r>
    <s v="WAHV"/>
    <x v="1"/>
    <s v="Zuid-Holland"/>
    <x v="49"/>
    <x v="672"/>
    <x v="1"/>
    <n v="33"/>
  </r>
  <r>
    <s v="WAHV"/>
    <x v="1"/>
    <s v="Zuid-Holland"/>
    <x v="95"/>
    <x v="529"/>
    <x v="1"/>
    <n v="33"/>
  </r>
  <r>
    <s v="WAHV"/>
    <x v="0"/>
    <s v="Limburg"/>
    <x v="56"/>
    <x v="574"/>
    <x v="1"/>
    <n v="33"/>
  </r>
  <r>
    <s v="WAHV"/>
    <x v="0"/>
    <s v="Limburg"/>
    <x v="24"/>
    <x v="643"/>
    <x v="0"/>
    <n v="33"/>
  </r>
  <r>
    <s v="WAHV"/>
    <x v="0"/>
    <s v="Noord-Holland"/>
    <x v="67"/>
    <x v="685"/>
    <x v="0"/>
    <n v="33"/>
  </r>
  <r>
    <s v="WAHV"/>
    <x v="0"/>
    <s v="Utrecht"/>
    <x v="87"/>
    <x v="625"/>
    <x v="1"/>
    <n v="33"/>
  </r>
  <r>
    <s v="WAHV"/>
    <x v="0"/>
    <s v="Zuid-Holland"/>
    <x v="95"/>
    <x v="529"/>
    <x v="1"/>
    <n v="33"/>
  </r>
  <r>
    <s v="WAHV"/>
    <x v="3"/>
    <s v="Gelderland"/>
    <x v="65"/>
    <x v="491"/>
    <x v="1"/>
    <n v="33"/>
  </r>
  <r>
    <s v="WAHV"/>
    <x v="3"/>
    <s v="Limburg"/>
    <x v="142"/>
    <x v="658"/>
    <x v="0"/>
    <n v="33"/>
  </r>
  <r>
    <s v="WAHV"/>
    <x v="3"/>
    <s v="Limburg"/>
    <x v="24"/>
    <x v="643"/>
    <x v="0"/>
    <n v="33"/>
  </r>
  <r>
    <s v="WAHV"/>
    <x v="3"/>
    <s v="Noord-Brabant"/>
    <x v="28"/>
    <x v="34"/>
    <x v="1"/>
    <n v="33"/>
  </r>
  <r>
    <s v="WAHV"/>
    <x v="3"/>
    <s v="Noord-Holland"/>
    <x v="46"/>
    <x v="459"/>
    <x v="0"/>
    <n v="33"/>
  </r>
  <r>
    <s v="WAHV"/>
    <x v="3"/>
    <s v="Utrecht"/>
    <x v="87"/>
    <x v="504"/>
    <x v="1"/>
    <n v="33"/>
  </r>
  <r>
    <s v="WAHV"/>
    <x v="3"/>
    <s v="Zuid-Holland"/>
    <x v="95"/>
    <x v="506"/>
    <x v="1"/>
    <n v="33"/>
  </r>
  <r>
    <s v="WAHV"/>
    <x v="3"/>
    <s v="Zuid-Holland"/>
    <x v="95"/>
    <x v="686"/>
    <x v="1"/>
    <n v="33"/>
  </r>
  <r>
    <s v="WAHV"/>
    <x v="5"/>
    <s v="Gelderland"/>
    <x v="65"/>
    <x v="437"/>
    <x v="1"/>
    <n v="33"/>
  </r>
  <r>
    <s v="WAHV"/>
    <x v="5"/>
    <s v="Noord-Brabant"/>
    <x v="94"/>
    <x v="666"/>
    <x v="1"/>
    <n v="33"/>
  </r>
  <r>
    <s v="WAHV"/>
    <x v="5"/>
    <s v="Zuid-Holland"/>
    <x v="43"/>
    <x v="647"/>
    <x v="0"/>
    <n v="33"/>
  </r>
  <r>
    <s v="WAHV"/>
    <x v="2"/>
    <s v="Gelderland"/>
    <x v="65"/>
    <x v="446"/>
    <x v="1"/>
    <n v="33"/>
  </r>
  <r>
    <s v="WAHV"/>
    <x v="2"/>
    <s v="Groningen"/>
    <x v="60"/>
    <x v="619"/>
    <x v="0"/>
    <n v="33"/>
  </r>
  <r>
    <s v="WAHV"/>
    <x v="2"/>
    <s v="Zeeland"/>
    <x v="143"/>
    <x v="663"/>
    <x v="0"/>
    <n v="33"/>
  </r>
  <r>
    <s v="WAHV"/>
    <x v="6"/>
    <s v="Limburg"/>
    <x v="120"/>
    <x v="368"/>
    <x v="0"/>
    <n v="33"/>
  </r>
  <r>
    <s v="WAHV"/>
    <x v="6"/>
    <s v="Noord-Brabant"/>
    <x v="3"/>
    <x v="583"/>
    <x v="0"/>
    <n v="33"/>
  </r>
  <r>
    <s v="WAHV"/>
    <x v="6"/>
    <s v="Noord-Brabant"/>
    <x v="3"/>
    <x v="679"/>
    <x v="1"/>
    <n v="33"/>
  </r>
  <r>
    <s v="WAHV"/>
    <x v="6"/>
    <s v="Noord-Holland"/>
    <x v="46"/>
    <x v="70"/>
    <x v="1"/>
    <n v="33"/>
  </r>
  <r>
    <s v="WAHV"/>
    <x v="7"/>
    <s v="Limburg"/>
    <x v="75"/>
    <x v="649"/>
    <x v="0"/>
    <n v="32"/>
  </r>
  <r>
    <s v="WAHV"/>
    <x v="7"/>
    <s v="Noord-Brabant"/>
    <x v="3"/>
    <x v="655"/>
    <x v="0"/>
    <n v="32"/>
  </r>
  <r>
    <s v="WAHV"/>
    <x v="7"/>
    <s v="Noord-Brabant"/>
    <x v="3"/>
    <x v="268"/>
    <x v="1"/>
    <n v="32"/>
  </r>
  <r>
    <s v="WAHV"/>
    <x v="7"/>
    <s v="Noord-Holland"/>
    <x v="139"/>
    <x v="624"/>
    <x v="0"/>
    <n v="32"/>
  </r>
  <r>
    <s v="WAHV"/>
    <x v="7"/>
    <s v="Overijssel"/>
    <x v="54"/>
    <x v="567"/>
    <x v="0"/>
    <n v="32"/>
  </r>
  <r>
    <s v="WAHV"/>
    <x v="7"/>
    <s v="Zuid-Holland"/>
    <x v="2"/>
    <x v="552"/>
    <x v="1"/>
    <n v="32"/>
  </r>
  <r>
    <s v="WAHV"/>
    <x v="7"/>
    <s v="Zuid-Holland"/>
    <x v="49"/>
    <x v="651"/>
    <x v="0"/>
    <n v="32"/>
  </r>
  <r>
    <s v="WAHV"/>
    <x v="7"/>
    <s v="Zuid-Holland"/>
    <x v="5"/>
    <x v="436"/>
    <x v="1"/>
    <n v="32"/>
  </r>
  <r>
    <s v="WAHV"/>
    <x v="8"/>
    <s v="Groningen"/>
    <x v="11"/>
    <x v="631"/>
    <x v="1"/>
    <n v="32"/>
  </r>
  <r>
    <s v="WAHV"/>
    <x v="8"/>
    <s v="Noord-Brabant"/>
    <x v="3"/>
    <x v="655"/>
    <x v="1"/>
    <n v="32"/>
  </r>
  <r>
    <s v="WAHV"/>
    <x v="8"/>
    <s v="Noord-Holland"/>
    <x v="78"/>
    <x v="244"/>
    <x v="1"/>
    <n v="32"/>
  </r>
  <r>
    <s v="WAHV"/>
    <x v="8"/>
    <s v="Overijssel"/>
    <x v="84"/>
    <x v="334"/>
    <x v="1"/>
    <n v="32"/>
  </r>
  <r>
    <s v="WAHV"/>
    <x v="8"/>
    <s v="Zuid-Holland"/>
    <x v="100"/>
    <x v="591"/>
    <x v="0"/>
    <n v="32"/>
  </r>
  <r>
    <s v="WAHV"/>
    <x v="9"/>
    <s v="Groningen"/>
    <x v="11"/>
    <x v="260"/>
    <x v="0"/>
    <n v="32"/>
  </r>
  <r>
    <s v="WAHV"/>
    <x v="9"/>
    <s v="Limburg"/>
    <x v="24"/>
    <x v="618"/>
    <x v="0"/>
    <n v="32"/>
  </r>
  <r>
    <s v="WAHV"/>
    <x v="9"/>
    <s v="Noord-Brabant"/>
    <x v="26"/>
    <x v="590"/>
    <x v="1"/>
    <n v="32"/>
  </r>
  <r>
    <s v="WAHV"/>
    <x v="9"/>
    <s v="Noord-Brabant"/>
    <x v="3"/>
    <x v="268"/>
    <x v="1"/>
    <n v="32"/>
  </r>
  <r>
    <s v="WAHV"/>
    <x v="9"/>
    <s v="Zuid-Holland"/>
    <x v="5"/>
    <x v="253"/>
    <x v="1"/>
    <n v="32"/>
  </r>
  <r>
    <s v="WAHV"/>
    <x v="11"/>
    <s v="Noord-Holland"/>
    <x v="8"/>
    <x v="414"/>
    <x v="1"/>
    <n v="32"/>
  </r>
  <r>
    <s v="WAHV"/>
    <x v="11"/>
    <s v="Noord-Holland"/>
    <x v="18"/>
    <x v="634"/>
    <x v="1"/>
    <n v="32"/>
  </r>
  <r>
    <s v="WAHV"/>
    <x v="11"/>
    <s v="Zuid-Holland"/>
    <x v="2"/>
    <x v="463"/>
    <x v="0"/>
    <n v="32"/>
  </r>
  <r>
    <s v="WAHV"/>
    <x v="11"/>
    <s v="Zuid-Holland"/>
    <x v="9"/>
    <x v="11"/>
    <x v="1"/>
    <n v="32"/>
  </r>
  <r>
    <s v="WAHV"/>
    <x v="10"/>
    <s v="Limburg"/>
    <x v="68"/>
    <x v="687"/>
    <x v="1"/>
    <n v="32"/>
  </r>
  <r>
    <s v="WAHV"/>
    <x v="10"/>
    <s v="Noord-Brabant"/>
    <x v="28"/>
    <x v="293"/>
    <x v="1"/>
    <n v="32"/>
  </r>
  <r>
    <s v="WAHV"/>
    <x v="10"/>
    <s v="Noord-Brabant"/>
    <x v="28"/>
    <x v="307"/>
    <x v="1"/>
    <n v="32"/>
  </r>
  <r>
    <s v="WAHV"/>
    <x v="10"/>
    <s v="Zuid-Holland"/>
    <x v="43"/>
    <x v="371"/>
    <x v="1"/>
    <n v="32"/>
  </r>
  <r>
    <s v="WAHV"/>
    <x v="10"/>
    <s v="Zuid-Holland"/>
    <x v="12"/>
    <x v="14"/>
    <x v="1"/>
    <n v="32"/>
  </r>
  <r>
    <s v="WAHV"/>
    <x v="4"/>
    <s v="Gelderland"/>
    <x v="65"/>
    <x v="329"/>
    <x v="1"/>
    <n v="32"/>
  </r>
  <r>
    <s v="WAHV"/>
    <x v="4"/>
    <s v="Limburg"/>
    <x v="142"/>
    <x v="658"/>
    <x v="0"/>
    <n v="32"/>
  </r>
  <r>
    <s v="WAHV"/>
    <x v="4"/>
    <s v="Limburg"/>
    <x v="128"/>
    <x v="688"/>
    <x v="1"/>
    <n v="32"/>
  </r>
  <r>
    <s v="WAHV"/>
    <x v="4"/>
    <s v="Noord-Brabant"/>
    <x v="26"/>
    <x v="285"/>
    <x v="1"/>
    <n v="32"/>
  </r>
  <r>
    <s v="WAHV"/>
    <x v="4"/>
    <s v="Noord-Brabant"/>
    <x v="3"/>
    <x v="629"/>
    <x v="1"/>
    <n v="32"/>
  </r>
  <r>
    <s v="WAHV"/>
    <x v="1"/>
    <s v="Noord-Brabant"/>
    <x v="94"/>
    <x v="345"/>
    <x v="1"/>
    <n v="32"/>
  </r>
  <r>
    <s v="WAHV"/>
    <x v="1"/>
    <s v="Noord-Brabant"/>
    <x v="111"/>
    <x v="636"/>
    <x v="0"/>
    <n v="32"/>
  </r>
  <r>
    <s v="WAHV"/>
    <x v="1"/>
    <s v="Noord-Brabant"/>
    <x v="28"/>
    <x v="689"/>
    <x v="1"/>
    <n v="32"/>
  </r>
  <r>
    <s v="WAHV"/>
    <x v="1"/>
    <s v="Noord-Brabant"/>
    <x v="28"/>
    <x v="644"/>
    <x v="0"/>
    <n v="32"/>
  </r>
  <r>
    <s v="WAHV"/>
    <x v="1"/>
    <s v="Noord-Brabant"/>
    <x v="28"/>
    <x v="638"/>
    <x v="1"/>
    <n v="32"/>
  </r>
  <r>
    <s v="WAHV"/>
    <x v="1"/>
    <s v="Noord-Brabant"/>
    <x v="14"/>
    <x v="99"/>
    <x v="1"/>
    <n v="32"/>
  </r>
  <r>
    <s v="WAHV"/>
    <x v="1"/>
    <s v="Noord-Holland"/>
    <x v="139"/>
    <x v="624"/>
    <x v="0"/>
    <n v="32"/>
  </r>
  <r>
    <s v="WAHV"/>
    <x v="1"/>
    <s v="Noord-Holland"/>
    <x v="118"/>
    <x v="424"/>
    <x v="1"/>
    <n v="32"/>
  </r>
  <r>
    <s v="WAHV"/>
    <x v="1"/>
    <s v="Zuid-Holland"/>
    <x v="43"/>
    <x v="647"/>
    <x v="1"/>
    <n v="32"/>
  </r>
  <r>
    <s v="WAHV"/>
    <x v="1"/>
    <s v="Zuid-Holland"/>
    <x v="12"/>
    <x v="87"/>
    <x v="1"/>
    <n v="32"/>
  </r>
  <r>
    <s v="WAHV"/>
    <x v="1"/>
    <s v="Zuid-Holland"/>
    <x v="123"/>
    <x v="455"/>
    <x v="1"/>
    <n v="32"/>
  </r>
  <r>
    <s v="WAHV"/>
    <x v="1"/>
    <s v="Zuid-Holland"/>
    <x v="88"/>
    <x v="599"/>
    <x v="1"/>
    <n v="32"/>
  </r>
  <r>
    <s v="WAHV"/>
    <x v="1"/>
    <s v="Zuid-Holland"/>
    <x v="22"/>
    <x v="54"/>
    <x v="1"/>
    <n v="32"/>
  </r>
  <r>
    <s v="WAHV"/>
    <x v="0"/>
    <s v="Groningen"/>
    <x v="11"/>
    <x v="631"/>
    <x v="0"/>
    <n v="32"/>
  </r>
  <r>
    <s v="WAHV"/>
    <x v="0"/>
    <s v="Limburg"/>
    <x v="142"/>
    <x v="658"/>
    <x v="0"/>
    <n v="32"/>
  </r>
  <r>
    <s v="WAHV"/>
    <x v="0"/>
    <s v="Noord-Holland"/>
    <x v="18"/>
    <x v="634"/>
    <x v="0"/>
    <n v="32"/>
  </r>
  <r>
    <s v="WAHV"/>
    <x v="0"/>
    <s v="Noord-Holland"/>
    <x v="18"/>
    <x v="73"/>
    <x v="1"/>
    <n v="32"/>
  </r>
  <r>
    <s v="WAHV"/>
    <x v="0"/>
    <s v="Overijssel"/>
    <x v="86"/>
    <x v="573"/>
    <x v="1"/>
    <n v="32"/>
  </r>
  <r>
    <s v="WAHV"/>
    <x v="0"/>
    <s v="Utrecht"/>
    <x v="57"/>
    <x v="98"/>
    <x v="1"/>
    <n v="32"/>
  </r>
  <r>
    <s v="WAHV"/>
    <x v="0"/>
    <s v="Zuid-Holland"/>
    <x v="12"/>
    <x v="87"/>
    <x v="1"/>
    <n v="32"/>
  </r>
  <r>
    <s v="WAHV"/>
    <x v="0"/>
    <s v="Zuid-Holland"/>
    <x v="123"/>
    <x v="455"/>
    <x v="1"/>
    <n v="32"/>
  </r>
  <r>
    <s v="WAHV"/>
    <x v="3"/>
    <s v="Limburg"/>
    <x v="24"/>
    <x v="618"/>
    <x v="0"/>
    <n v="32"/>
  </r>
  <r>
    <s v="WAHV"/>
    <x v="3"/>
    <s v="Noord-Brabant"/>
    <x v="94"/>
    <x v="666"/>
    <x v="1"/>
    <n v="32"/>
  </r>
  <r>
    <s v="WAHV"/>
    <x v="3"/>
    <s v="Noord-Brabant"/>
    <x v="28"/>
    <x v="158"/>
    <x v="1"/>
    <n v="32"/>
  </r>
  <r>
    <s v="WAHV"/>
    <x v="3"/>
    <s v="Noord-Brabant"/>
    <x v="28"/>
    <x v="117"/>
    <x v="1"/>
    <n v="32"/>
  </r>
  <r>
    <s v="WAHV"/>
    <x v="3"/>
    <s v="Zuid-Holland"/>
    <x v="2"/>
    <x v="463"/>
    <x v="0"/>
    <n v="32"/>
  </r>
  <r>
    <s v="WAHV"/>
    <x v="3"/>
    <s v="Zuid-Holland"/>
    <x v="95"/>
    <x v="662"/>
    <x v="1"/>
    <n v="32"/>
  </r>
  <r>
    <s v="WAHV"/>
    <x v="3"/>
    <s v="Zuid-Holland"/>
    <x v="98"/>
    <x v="676"/>
    <x v="1"/>
    <n v="32"/>
  </r>
  <r>
    <s v="WAHV"/>
    <x v="5"/>
    <s v="Drenthe"/>
    <x v="108"/>
    <x v="665"/>
    <x v="1"/>
    <n v="32"/>
  </r>
  <r>
    <s v="WAHV"/>
    <x v="5"/>
    <s v="Limburg"/>
    <x v="128"/>
    <x v="669"/>
    <x v="1"/>
    <n v="32"/>
  </r>
  <r>
    <s v="WAHV"/>
    <x v="5"/>
    <s v="Noord-Brabant"/>
    <x v="94"/>
    <x v="570"/>
    <x v="1"/>
    <n v="32"/>
  </r>
  <r>
    <s v="WAHV"/>
    <x v="5"/>
    <s v="Noord-Brabant"/>
    <x v="3"/>
    <x v="629"/>
    <x v="1"/>
    <n v="32"/>
  </r>
  <r>
    <s v="WAHV"/>
    <x v="5"/>
    <s v="Noord-Holland"/>
    <x v="18"/>
    <x v="52"/>
    <x v="1"/>
    <n v="32"/>
  </r>
  <r>
    <s v="WAHV"/>
    <x v="5"/>
    <s v="Overijssel"/>
    <x v="80"/>
    <x v="653"/>
    <x v="1"/>
    <n v="32"/>
  </r>
  <r>
    <s v="WAHV"/>
    <x v="5"/>
    <s v="Utrecht"/>
    <x v="87"/>
    <x v="606"/>
    <x v="1"/>
    <n v="32"/>
  </r>
  <r>
    <s v="WAHV"/>
    <x v="5"/>
    <s v="Zeeland"/>
    <x v="143"/>
    <x v="663"/>
    <x v="0"/>
    <n v="32"/>
  </r>
  <r>
    <s v="WAHV"/>
    <x v="5"/>
    <s v="Zuid-Holland"/>
    <x v="2"/>
    <x v="558"/>
    <x v="1"/>
    <n v="32"/>
  </r>
  <r>
    <s v="WAHV"/>
    <x v="2"/>
    <s v="Gelderland"/>
    <x v="0"/>
    <x v="580"/>
    <x v="1"/>
    <n v="32"/>
  </r>
  <r>
    <s v="WAHV"/>
    <x v="2"/>
    <s v="Groningen"/>
    <x v="11"/>
    <x v="631"/>
    <x v="1"/>
    <n v="32"/>
  </r>
  <r>
    <s v="WAHV"/>
    <x v="2"/>
    <s v="Limburg"/>
    <x v="136"/>
    <x v="656"/>
    <x v="1"/>
    <n v="32"/>
  </r>
  <r>
    <s v="WAHV"/>
    <x v="2"/>
    <s v="Noord-Brabant"/>
    <x v="26"/>
    <x v="590"/>
    <x v="1"/>
    <n v="32"/>
  </r>
  <r>
    <s v="WAHV"/>
    <x v="2"/>
    <s v="Noord-Brabant"/>
    <x v="28"/>
    <x v="644"/>
    <x v="0"/>
    <n v="32"/>
  </r>
  <r>
    <s v="WAHV"/>
    <x v="2"/>
    <s v="Zuid-Holland"/>
    <x v="49"/>
    <x v="672"/>
    <x v="1"/>
    <n v="32"/>
  </r>
  <r>
    <s v="WAHV"/>
    <x v="2"/>
    <s v="Zuid-Holland"/>
    <x v="22"/>
    <x v="27"/>
    <x v="1"/>
    <n v="32"/>
  </r>
  <r>
    <s v="WAHV"/>
    <x v="6"/>
    <s v="Drenthe"/>
    <x v="108"/>
    <x v="660"/>
    <x v="0"/>
    <n v="32"/>
  </r>
  <r>
    <s v="WAHV"/>
    <x v="6"/>
    <s v="Gelderland"/>
    <x v="82"/>
    <x v="533"/>
    <x v="1"/>
    <n v="32"/>
  </r>
  <r>
    <s v="WAHV"/>
    <x v="6"/>
    <s v="Noord-Brabant"/>
    <x v="3"/>
    <x v="640"/>
    <x v="0"/>
    <n v="32"/>
  </r>
  <r>
    <s v="WAHV"/>
    <x v="6"/>
    <s v="Noord-Holland"/>
    <x v="67"/>
    <x v="439"/>
    <x v="1"/>
    <n v="32"/>
  </r>
  <r>
    <s v="WAHV"/>
    <x v="6"/>
    <s v="Zuid-Holland"/>
    <x v="5"/>
    <x v="324"/>
    <x v="1"/>
    <n v="32"/>
  </r>
  <r>
    <s v="WAHV"/>
    <x v="7"/>
    <s v="Gelderland"/>
    <x v="65"/>
    <x v="632"/>
    <x v="0"/>
    <n v="31"/>
  </r>
  <r>
    <s v="WAHV"/>
    <x v="7"/>
    <s v="Limburg"/>
    <x v="51"/>
    <x v="677"/>
    <x v="0"/>
    <n v="31"/>
  </r>
  <r>
    <s v="WAHV"/>
    <x v="7"/>
    <s v="Noord-Brabant"/>
    <x v="28"/>
    <x v="610"/>
    <x v="0"/>
    <n v="31"/>
  </r>
  <r>
    <s v="WAHV"/>
    <x v="7"/>
    <s v="Noord-Holland"/>
    <x v="62"/>
    <x v="493"/>
    <x v="0"/>
    <n v="31"/>
  </r>
  <r>
    <s v="WAHV"/>
    <x v="7"/>
    <s v="Overijssel"/>
    <x v="54"/>
    <x v="373"/>
    <x v="1"/>
    <n v="31"/>
  </r>
  <r>
    <s v="WAHV"/>
    <x v="7"/>
    <s v="Utrecht"/>
    <x v="39"/>
    <x v="535"/>
    <x v="1"/>
    <n v="31"/>
  </r>
  <r>
    <s v="WAHV"/>
    <x v="7"/>
    <s v="Zuid-Holland"/>
    <x v="2"/>
    <x v="463"/>
    <x v="0"/>
    <n v="31"/>
  </r>
  <r>
    <s v="WAHV"/>
    <x v="7"/>
    <s v="Zuid-Holland"/>
    <x v="43"/>
    <x v="354"/>
    <x v="1"/>
    <n v="31"/>
  </r>
  <r>
    <s v="WAHV"/>
    <x v="8"/>
    <s v="Gelderland"/>
    <x v="23"/>
    <x v="185"/>
    <x v="1"/>
    <n v="31"/>
  </r>
  <r>
    <s v="WAHV"/>
    <x v="8"/>
    <s v="Limburg"/>
    <x v="51"/>
    <x v="677"/>
    <x v="0"/>
    <n v="31"/>
  </r>
  <r>
    <s v="WAHV"/>
    <x v="8"/>
    <s v="Noord-Brabant"/>
    <x v="94"/>
    <x v="645"/>
    <x v="0"/>
    <n v="31"/>
  </r>
  <r>
    <s v="WAHV"/>
    <x v="8"/>
    <s v="Noord-Brabant"/>
    <x v="28"/>
    <x v="307"/>
    <x v="1"/>
    <n v="31"/>
  </r>
  <r>
    <s v="WAHV"/>
    <x v="8"/>
    <s v="Noord-Brabant"/>
    <x v="141"/>
    <x v="650"/>
    <x v="1"/>
    <n v="31"/>
  </r>
  <r>
    <s v="WAHV"/>
    <x v="8"/>
    <s v="Noord-Holland"/>
    <x v="139"/>
    <x v="624"/>
    <x v="0"/>
    <n v="31"/>
  </r>
  <r>
    <s v="WAHV"/>
    <x v="8"/>
    <s v="Noord-Holland"/>
    <x v="118"/>
    <x v="654"/>
    <x v="0"/>
    <n v="31"/>
  </r>
  <r>
    <s v="WAHV"/>
    <x v="8"/>
    <s v="Noord-Holland"/>
    <x v="18"/>
    <x v="73"/>
    <x v="1"/>
    <n v="31"/>
  </r>
  <r>
    <s v="WAHV"/>
    <x v="8"/>
    <s v="Overijssel"/>
    <x v="80"/>
    <x v="653"/>
    <x v="1"/>
    <n v="31"/>
  </r>
  <r>
    <s v="WAHV"/>
    <x v="8"/>
    <s v="Zeeland"/>
    <x v="143"/>
    <x v="663"/>
    <x v="0"/>
    <n v="31"/>
  </r>
  <r>
    <s v="WAHV"/>
    <x v="8"/>
    <s v="Zuid-Holland"/>
    <x v="145"/>
    <x v="690"/>
    <x v="1"/>
    <n v="31"/>
  </r>
  <r>
    <s v="WAHV"/>
    <x v="9"/>
    <s v="Gelderland"/>
    <x v="65"/>
    <x v="329"/>
    <x v="1"/>
    <n v="31"/>
  </r>
  <r>
    <s v="WAHV"/>
    <x v="9"/>
    <s v="Gelderland"/>
    <x v="65"/>
    <x v="621"/>
    <x v="0"/>
    <n v="31"/>
  </r>
  <r>
    <s v="WAHV"/>
    <x v="9"/>
    <s v="Noord-Brabant"/>
    <x v="26"/>
    <x v="295"/>
    <x v="1"/>
    <n v="31"/>
  </r>
  <r>
    <s v="WAHV"/>
    <x v="9"/>
    <s v="Noord-Holland"/>
    <x v="62"/>
    <x v="597"/>
    <x v="0"/>
    <n v="31"/>
  </r>
  <r>
    <s v="WAHV"/>
    <x v="9"/>
    <s v="Utrecht"/>
    <x v="39"/>
    <x v="578"/>
    <x v="0"/>
    <n v="31"/>
  </r>
  <r>
    <s v="WAHV"/>
    <x v="9"/>
    <s v="Utrecht"/>
    <x v="61"/>
    <x v="543"/>
    <x v="1"/>
    <n v="31"/>
  </r>
  <r>
    <s v="WAHV"/>
    <x v="11"/>
    <s v="Noord-Brabant"/>
    <x v="3"/>
    <x v="668"/>
    <x v="0"/>
    <n v="31"/>
  </r>
  <r>
    <s v="WAHV"/>
    <x v="11"/>
    <s v="Noord-Brabant"/>
    <x v="28"/>
    <x v="610"/>
    <x v="0"/>
    <n v="31"/>
  </r>
  <r>
    <s v="WAHV"/>
    <x v="11"/>
    <s v="Zuid-Holland"/>
    <x v="73"/>
    <x v="648"/>
    <x v="1"/>
    <n v="31"/>
  </r>
  <r>
    <s v="WAHV"/>
    <x v="11"/>
    <s v="Zuid-Holland"/>
    <x v="12"/>
    <x v="555"/>
    <x v="1"/>
    <n v="31"/>
  </r>
  <r>
    <s v="WAHV"/>
    <x v="10"/>
    <s v="Limburg"/>
    <x v="128"/>
    <x v="688"/>
    <x v="1"/>
    <n v="31"/>
  </r>
  <r>
    <s v="WAHV"/>
    <x v="10"/>
    <s v="Limburg"/>
    <x v="42"/>
    <x v="641"/>
    <x v="1"/>
    <n v="31"/>
  </r>
  <r>
    <s v="WAHV"/>
    <x v="10"/>
    <s v="Noord-Brabant"/>
    <x v="28"/>
    <x v="644"/>
    <x v="0"/>
    <n v="31"/>
  </r>
  <r>
    <s v="WAHV"/>
    <x v="10"/>
    <s v="Zuid-Holland"/>
    <x v="95"/>
    <x v="686"/>
    <x v="1"/>
    <n v="31"/>
  </r>
  <r>
    <s v="WAHV"/>
    <x v="4"/>
    <s v="Noord-Brabant"/>
    <x v="94"/>
    <x v="464"/>
    <x v="1"/>
    <n v="31"/>
  </r>
  <r>
    <s v="WAHV"/>
    <x v="4"/>
    <s v="Noord-Brabant"/>
    <x v="3"/>
    <x v="668"/>
    <x v="1"/>
    <n v="31"/>
  </r>
  <r>
    <s v="WAHV"/>
    <x v="4"/>
    <s v="Noord-Brabant"/>
    <x v="28"/>
    <x v="678"/>
    <x v="1"/>
    <n v="31"/>
  </r>
  <r>
    <s v="WAHV"/>
    <x v="4"/>
    <s v="Overijssel"/>
    <x v="54"/>
    <x v="373"/>
    <x v="1"/>
    <n v="31"/>
  </r>
  <r>
    <s v="WAHV"/>
    <x v="4"/>
    <s v="Utrecht"/>
    <x v="87"/>
    <x v="448"/>
    <x v="1"/>
    <n v="31"/>
  </r>
  <r>
    <s v="WAHV"/>
    <x v="4"/>
    <s v="Zuid-Holland"/>
    <x v="43"/>
    <x v="691"/>
    <x v="1"/>
    <n v="31"/>
  </r>
  <r>
    <s v="WAHV"/>
    <x v="4"/>
    <s v="Zuid-Holland"/>
    <x v="32"/>
    <x v="671"/>
    <x v="0"/>
    <n v="31"/>
  </r>
  <r>
    <s v="WAHV"/>
    <x v="4"/>
    <s v="Zuid-Holland"/>
    <x v="95"/>
    <x v="506"/>
    <x v="1"/>
    <n v="31"/>
  </r>
  <r>
    <s v="WAHV"/>
    <x v="1"/>
    <s v="Gelderland"/>
    <x v="82"/>
    <x v="376"/>
    <x v="1"/>
    <n v="31"/>
  </r>
  <r>
    <s v="WAHV"/>
    <x v="1"/>
    <s v="Gelderland"/>
    <x v="65"/>
    <x v="329"/>
    <x v="1"/>
    <n v="31"/>
  </r>
  <r>
    <s v="WAHV"/>
    <x v="1"/>
    <s v="Gelderland"/>
    <x v="65"/>
    <x v="127"/>
    <x v="1"/>
    <n v="31"/>
  </r>
  <r>
    <s v="WAHV"/>
    <x v="1"/>
    <s v="Limburg"/>
    <x v="24"/>
    <x v="680"/>
    <x v="0"/>
    <n v="31"/>
  </r>
  <r>
    <s v="WAHV"/>
    <x v="1"/>
    <s v="Utrecht"/>
    <x v="87"/>
    <x v="508"/>
    <x v="1"/>
    <n v="31"/>
  </r>
  <r>
    <s v="WAHV"/>
    <x v="1"/>
    <s v="Utrecht"/>
    <x v="57"/>
    <x v="98"/>
    <x v="1"/>
    <n v="31"/>
  </r>
  <r>
    <s v="WAHV"/>
    <x v="1"/>
    <s v="Utrecht"/>
    <x v="37"/>
    <x v="83"/>
    <x v="1"/>
    <n v="31"/>
  </r>
  <r>
    <s v="WAHV"/>
    <x v="1"/>
    <s v="Zuid-Holland"/>
    <x v="100"/>
    <x v="626"/>
    <x v="1"/>
    <n v="31"/>
  </r>
  <r>
    <s v="WAHV"/>
    <x v="0"/>
    <s v="Drenthe"/>
    <x v="108"/>
    <x v="665"/>
    <x v="1"/>
    <n v="31"/>
  </r>
  <r>
    <s v="WAHV"/>
    <x v="0"/>
    <s v="Limburg"/>
    <x v="51"/>
    <x v="531"/>
    <x v="1"/>
    <n v="31"/>
  </r>
  <r>
    <s v="WAHV"/>
    <x v="0"/>
    <s v="Limburg"/>
    <x v="68"/>
    <x v="692"/>
    <x v="0"/>
    <n v="31"/>
  </r>
  <r>
    <s v="WAHV"/>
    <x v="0"/>
    <s v="Noord-Brabant"/>
    <x v="3"/>
    <x v="268"/>
    <x v="1"/>
    <n v="31"/>
  </r>
  <r>
    <s v="WAHV"/>
    <x v="0"/>
    <s v="Noord-Holland"/>
    <x v="46"/>
    <x v="459"/>
    <x v="0"/>
    <n v="31"/>
  </r>
  <r>
    <s v="WAHV"/>
    <x v="0"/>
    <s v="Zuid-Holland"/>
    <x v="2"/>
    <x v="86"/>
    <x v="1"/>
    <n v="31"/>
  </r>
  <r>
    <s v="WAHV"/>
    <x v="0"/>
    <s v="Zuid-Holland"/>
    <x v="22"/>
    <x v="27"/>
    <x v="1"/>
    <n v="31"/>
  </r>
  <r>
    <s v="WAHV"/>
    <x v="3"/>
    <s v="Limburg"/>
    <x v="142"/>
    <x v="658"/>
    <x v="1"/>
    <n v="31"/>
  </r>
  <r>
    <s v="WAHV"/>
    <x v="3"/>
    <s v="Noord-Brabant"/>
    <x v="28"/>
    <x v="293"/>
    <x v="1"/>
    <n v="31"/>
  </r>
  <r>
    <s v="WAHV"/>
    <x v="3"/>
    <s v="Zuid-Holland"/>
    <x v="2"/>
    <x v="435"/>
    <x v="1"/>
    <n v="31"/>
  </r>
  <r>
    <s v="WAHV"/>
    <x v="3"/>
    <s v="Zuid-Holland"/>
    <x v="22"/>
    <x v="54"/>
    <x v="1"/>
    <n v="31"/>
  </r>
  <r>
    <s v="WAHV"/>
    <x v="5"/>
    <s v="Noord-Brabant"/>
    <x v="3"/>
    <x v="628"/>
    <x v="1"/>
    <n v="31"/>
  </r>
  <r>
    <s v="WAHV"/>
    <x v="5"/>
    <s v="Noord-Holland"/>
    <x v="8"/>
    <x v="414"/>
    <x v="1"/>
    <n v="31"/>
  </r>
  <r>
    <s v="WAHV"/>
    <x v="5"/>
    <s v="Zuid-Holland"/>
    <x v="73"/>
    <x v="576"/>
    <x v="1"/>
    <n v="31"/>
  </r>
  <r>
    <s v="WAHV"/>
    <x v="5"/>
    <s v="Zuid-Holland"/>
    <x v="22"/>
    <x v="27"/>
    <x v="1"/>
    <n v="31"/>
  </r>
  <r>
    <s v="WAHV"/>
    <x v="2"/>
    <s v="Noord-Brabant"/>
    <x v="94"/>
    <x v="452"/>
    <x v="1"/>
    <n v="31"/>
  </r>
  <r>
    <s v="WAHV"/>
    <x v="2"/>
    <s v="Utrecht"/>
    <x v="57"/>
    <x v="98"/>
    <x v="1"/>
    <n v="31"/>
  </r>
  <r>
    <s v="WAHV"/>
    <x v="2"/>
    <s v="Zuid-Holland"/>
    <x v="2"/>
    <x v="381"/>
    <x v="1"/>
    <n v="31"/>
  </r>
  <r>
    <s v="WAHV"/>
    <x v="6"/>
    <s v="Gelderland"/>
    <x v="0"/>
    <x v="580"/>
    <x v="0"/>
    <n v="31"/>
  </r>
  <r>
    <s v="WAHV"/>
    <x v="6"/>
    <s v="Noord-Brabant"/>
    <x v="28"/>
    <x v="644"/>
    <x v="0"/>
    <n v="31"/>
  </r>
  <r>
    <s v="WAHV"/>
    <x v="6"/>
    <s v="Zuid-Holland"/>
    <x v="2"/>
    <x v="19"/>
    <x v="1"/>
    <n v="31"/>
  </r>
  <r>
    <s v="WAHV"/>
    <x v="6"/>
    <s v="Zuid-Holland"/>
    <x v="100"/>
    <x v="298"/>
    <x v="0"/>
    <n v="31"/>
  </r>
  <r>
    <s v="WAHV"/>
    <x v="6"/>
    <s v="Zuid-Holland"/>
    <x v="5"/>
    <x v="436"/>
    <x v="1"/>
    <n v="31"/>
  </r>
  <r>
    <s v="WAHV"/>
    <x v="7"/>
    <s v="Gelderland"/>
    <x v="65"/>
    <x v="127"/>
    <x v="1"/>
    <n v="30"/>
  </r>
  <r>
    <s v="WAHV"/>
    <x v="7"/>
    <s v="Noord-Brabant"/>
    <x v="94"/>
    <x v="645"/>
    <x v="0"/>
    <n v="30"/>
  </r>
  <r>
    <s v="WAHV"/>
    <x v="7"/>
    <s v="Noord-Holland"/>
    <x v="8"/>
    <x v="526"/>
    <x v="1"/>
    <n v="30"/>
  </r>
  <r>
    <s v="WAHV"/>
    <x v="7"/>
    <s v="Noord-Holland"/>
    <x v="18"/>
    <x v="616"/>
    <x v="1"/>
    <n v="30"/>
  </r>
  <r>
    <s v="WAHV"/>
    <x v="7"/>
    <s v="Zuid-Holland"/>
    <x v="43"/>
    <x v="313"/>
    <x v="1"/>
    <n v="30"/>
  </r>
  <r>
    <s v="WAHV"/>
    <x v="7"/>
    <s v="Zuid-Holland"/>
    <x v="95"/>
    <x v="529"/>
    <x v="1"/>
    <n v="30"/>
  </r>
  <r>
    <s v="WAHV"/>
    <x v="7"/>
    <s v="Zuid-Holland"/>
    <x v="95"/>
    <x v="637"/>
    <x v="1"/>
    <n v="30"/>
  </r>
  <r>
    <s v="WAHV"/>
    <x v="7"/>
    <s v="Zuid-Holland"/>
    <x v="100"/>
    <x v="626"/>
    <x v="1"/>
    <n v="30"/>
  </r>
  <r>
    <s v="WAHV"/>
    <x v="7"/>
    <s v="Zuid-Holland"/>
    <x v="5"/>
    <x v="284"/>
    <x v="1"/>
    <n v="30"/>
  </r>
  <r>
    <s v="WAHV"/>
    <x v="7"/>
    <s v="Zuid-Holland"/>
    <x v="5"/>
    <x v="253"/>
    <x v="1"/>
    <n v="30"/>
  </r>
  <r>
    <s v="WAHV"/>
    <x v="7"/>
    <s v="Zuid-Holland"/>
    <x v="98"/>
    <x v="226"/>
    <x v="1"/>
    <n v="30"/>
  </r>
  <r>
    <s v="WAHV"/>
    <x v="8"/>
    <s v="Gelderland"/>
    <x v="137"/>
    <x v="512"/>
    <x v="1"/>
    <n v="30"/>
  </r>
  <r>
    <s v="WAHV"/>
    <x v="8"/>
    <s v="Limburg"/>
    <x v="56"/>
    <x v="194"/>
    <x v="1"/>
    <n v="30"/>
  </r>
  <r>
    <s v="WAHV"/>
    <x v="8"/>
    <s v="Noord-Brabant"/>
    <x v="94"/>
    <x v="570"/>
    <x v="1"/>
    <n v="30"/>
  </r>
  <r>
    <s v="WAHV"/>
    <x v="8"/>
    <s v="Zeeland"/>
    <x v="125"/>
    <x v="541"/>
    <x v="1"/>
    <n v="30"/>
  </r>
  <r>
    <s v="WAHV"/>
    <x v="8"/>
    <s v="Zuid-Holland"/>
    <x v="12"/>
    <x v="555"/>
    <x v="1"/>
    <n v="30"/>
  </r>
  <r>
    <s v="WAHV"/>
    <x v="8"/>
    <s v="Zuid-Holland"/>
    <x v="5"/>
    <x v="514"/>
    <x v="1"/>
    <n v="30"/>
  </r>
  <r>
    <s v="WAHV"/>
    <x v="8"/>
    <s v="Zuid-Holland"/>
    <x v="5"/>
    <x v="253"/>
    <x v="1"/>
    <n v="30"/>
  </r>
  <r>
    <s v="WAHV"/>
    <x v="9"/>
    <s v="Limburg"/>
    <x v="136"/>
    <x v="693"/>
    <x v="0"/>
    <n v="30"/>
  </r>
  <r>
    <s v="WAHV"/>
    <x v="9"/>
    <s v="Limburg"/>
    <x v="56"/>
    <x v="194"/>
    <x v="1"/>
    <n v="30"/>
  </r>
  <r>
    <s v="WAHV"/>
    <x v="9"/>
    <s v="Limburg"/>
    <x v="24"/>
    <x v="643"/>
    <x v="0"/>
    <n v="30"/>
  </r>
  <r>
    <s v="WAHV"/>
    <x v="9"/>
    <s v="Noord-Brabant"/>
    <x v="94"/>
    <x v="666"/>
    <x v="1"/>
    <n v="30"/>
  </r>
  <r>
    <s v="WAHV"/>
    <x v="9"/>
    <s v="Noord-Brabant"/>
    <x v="3"/>
    <x v="528"/>
    <x v="1"/>
    <n v="30"/>
  </r>
  <r>
    <s v="WAHV"/>
    <x v="9"/>
    <s v="Noord-Brabant"/>
    <x v="3"/>
    <x v="640"/>
    <x v="0"/>
    <n v="30"/>
  </r>
  <r>
    <s v="WAHV"/>
    <x v="9"/>
    <s v="Noord-Brabant"/>
    <x v="28"/>
    <x v="293"/>
    <x v="1"/>
    <n v="30"/>
  </r>
  <r>
    <s v="WAHV"/>
    <x v="9"/>
    <s v="Noord-Brabant"/>
    <x v="28"/>
    <x v="610"/>
    <x v="0"/>
    <n v="30"/>
  </r>
  <r>
    <s v="WAHV"/>
    <x v="9"/>
    <s v="Zeeland"/>
    <x v="143"/>
    <x v="663"/>
    <x v="0"/>
    <n v="30"/>
  </r>
  <r>
    <s v="WAHV"/>
    <x v="11"/>
    <s v="Gelderland"/>
    <x v="0"/>
    <x v="265"/>
    <x v="1"/>
    <n v="30"/>
  </r>
  <r>
    <s v="WAHV"/>
    <x v="11"/>
    <s v="Limburg"/>
    <x v="136"/>
    <x v="693"/>
    <x v="0"/>
    <n v="30"/>
  </r>
  <r>
    <s v="WAHV"/>
    <x v="11"/>
    <s v="Noord-Brabant"/>
    <x v="28"/>
    <x v="293"/>
    <x v="1"/>
    <n v="30"/>
  </r>
  <r>
    <s v="WAHV"/>
    <x v="11"/>
    <s v="Noord-Brabant"/>
    <x v="28"/>
    <x v="117"/>
    <x v="1"/>
    <n v="30"/>
  </r>
  <r>
    <s v="WAHV"/>
    <x v="11"/>
    <s v="Noord-Brabant"/>
    <x v="14"/>
    <x v="264"/>
    <x v="1"/>
    <n v="30"/>
  </r>
  <r>
    <s v="WAHV"/>
    <x v="11"/>
    <s v="Noord-Holland"/>
    <x v="46"/>
    <x v="459"/>
    <x v="0"/>
    <n v="30"/>
  </r>
  <r>
    <s v="WAHV"/>
    <x v="11"/>
    <s v="Noord-Holland"/>
    <x v="118"/>
    <x v="654"/>
    <x v="0"/>
    <n v="30"/>
  </r>
  <r>
    <s v="WAHV"/>
    <x v="11"/>
    <s v="Utrecht"/>
    <x v="61"/>
    <x v="137"/>
    <x v="1"/>
    <n v="30"/>
  </r>
  <r>
    <s v="WAHV"/>
    <x v="11"/>
    <s v="Zuid-Holland"/>
    <x v="22"/>
    <x v="54"/>
    <x v="1"/>
    <n v="30"/>
  </r>
  <r>
    <s v="WAHV"/>
    <x v="10"/>
    <s v="Gelderland"/>
    <x v="82"/>
    <x v="316"/>
    <x v="1"/>
    <n v="30"/>
  </r>
  <r>
    <s v="WAHV"/>
    <x v="10"/>
    <s v="Gelderland"/>
    <x v="65"/>
    <x v="394"/>
    <x v="1"/>
    <n v="30"/>
  </r>
  <r>
    <s v="WAHV"/>
    <x v="10"/>
    <s v="Gelderland"/>
    <x v="65"/>
    <x v="632"/>
    <x v="1"/>
    <n v="30"/>
  </r>
  <r>
    <s v="WAHV"/>
    <x v="10"/>
    <s v="Limburg"/>
    <x v="136"/>
    <x v="656"/>
    <x v="0"/>
    <n v="30"/>
  </r>
  <r>
    <s v="WAHV"/>
    <x v="10"/>
    <s v="Limburg"/>
    <x v="24"/>
    <x v="592"/>
    <x v="0"/>
    <n v="30"/>
  </r>
  <r>
    <s v="WAHV"/>
    <x v="10"/>
    <s v="Noord-Brabant"/>
    <x v="28"/>
    <x v="678"/>
    <x v="1"/>
    <n v="30"/>
  </r>
  <r>
    <s v="WAHV"/>
    <x v="10"/>
    <s v="Noord-Holland"/>
    <x v="78"/>
    <x v="630"/>
    <x v="0"/>
    <n v="30"/>
  </r>
  <r>
    <s v="WAHV"/>
    <x v="10"/>
    <s v="Overijssel"/>
    <x v="54"/>
    <x v="218"/>
    <x v="1"/>
    <n v="30"/>
  </r>
  <r>
    <s v="WAHV"/>
    <x v="10"/>
    <s v="Zeeland"/>
    <x v="143"/>
    <x v="663"/>
    <x v="0"/>
    <n v="30"/>
  </r>
  <r>
    <s v="WAHV"/>
    <x v="10"/>
    <s v="Zuid-Holland"/>
    <x v="9"/>
    <x v="25"/>
    <x v="1"/>
    <n v="30"/>
  </r>
  <r>
    <s v="WAHV"/>
    <x v="10"/>
    <s v="Zuid-Holland"/>
    <x v="95"/>
    <x v="637"/>
    <x v="0"/>
    <n v="30"/>
  </r>
  <r>
    <s v="WAHV"/>
    <x v="10"/>
    <s v="Zuid-Holland"/>
    <x v="4"/>
    <x v="400"/>
    <x v="1"/>
    <n v="30"/>
  </r>
  <r>
    <s v="WAHV"/>
    <x v="10"/>
    <s v="Zuid-Holland"/>
    <x v="5"/>
    <x v="324"/>
    <x v="1"/>
    <n v="30"/>
  </r>
  <r>
    <s v="WAHV"/>
    <x v="10"/>
    <s v="Zuid-Holland"/>
    <x v="5"/>
    <x v="514"/>
    <x v="1"/>
    <n v="30"/>
  </r>
  <r>
    <s v="WAHV"/>
    <x v="10"/>
    <s v="Zuid-Holland"/>
    <x v="22"/>
    <x v="40"/>
    <x v="1"/>
    <n v="30"/>
  </r>
  <r>
    <s v="WAHV"/>
    <x v="4"/>
    <s v="Noord-Brabant"/>
    <x v="94"/>
    <x v="233"/>
    <x v="1"/>
    <n v="30"/>
  </r>
  <r>
    <s v="WAHV"/>
    <x v="4"/>
    <s v="Noord-Brabant"/>
    <x v="3"/>
    <x v="268"/>
    <x v="1"/>
    <n v="30"/>
  </r>
  <r>
    <s v="WAHV"/>
    <x v="4"/>
    <s v="Noord-Holland"/>
    <x v="67"/>
    <x v="685"/>
    <x v="0"/>
    <n v="30"/>
  </r>
  <r>
    <s v="WAHV"/>
    <x v="4"/>
    <s v="Utrecht"/>
    <x v="37"/>
    <x v="694"/>
    <x v="1"/>
    <n v="30"/>
  </r>
  <r>
    <s v="WAHV"/>
    <x v="4"/>
    <s v="Zuid-Holland"/>
    <x v="90"/>
    <x v="347"/>
    <x v="1"/>
    <n v="30"/>
  </r>
  <r>
    <s v="WAHV"/>
    <x v="4"/>
    <s v="Zuid-Holland"/>
    <x v="95"/>
    <x v="662"/>
    <x v="1"/>
    <n v="30"/>
  </r>
  <r>
    <s v="WAHV"/>
    <x v="4"/>
    <s v="Zuid-Holland"/>
    <x v="145"/>
    <x v="695"/>
    <x v="1"/>
    <n v="30"/>
  </r>
  <r>
    <s v="WAHV"/>
    <x v="1"/>
    <s v="Drenthe"/>
    <x v="108"/>
    <x v="665"/>
    <x v="1"/>
    <n v="30"/>
  </r>
  <r>
    <s v="WAHV"/>
    <x v="1"/>
    <s v="Limburg"/>
    <x v="128"/>
    <x v="688"/>
    <x v="1"/>
    <n v="30"/>
  </r>
  <r>
    <s v="WAHV"/>
    <x v="1"/>
    <s v="Noord-Brabant"/>
    <x v="3"/>
    <x v="655"/>
    <x v="1"/>
    <n v="30"/>
  </r>
  <r>
    <s v="WAHV"/>
    <x v="1"/>
    <s v="Zuid-Holland"/>
    <x v="17"/>
    <x v="502"/>
    <x v="1"/>
    <n v="30"/>
  </r>
  <r>
    <s v="WAHV"/>
    <x v="1"/>
    <s v="Zuid-Holland"/>
    <x v="32"/>
    <x v="671"/>
    <x v="1"/>
    <n v="30"/>
  </r>
  <r>
    <s v="WAHV"/>
    <x v="1"/>
    <s v="Zuid-Holland"/>
    <x v="22"/>
    <x v="386"/>
    <x v="1"/>
    <n v="30"/>
  </r>
  <r>
    <s v="WAHV"/>
    <x v="0"/>
    <s v="Gelderland"/>
    <x v="82"/>
    <x v="406"/>
    <x v="1"/>
    <n v="30"/>
  </r>
  <r>
    <s v="WAHV"/>
    <x v="0"/>
    <s v="Limburg"/>
    <x v="128"/>
    <x v="688"/>
    <x v="1"/>
    <n v="30"/>
  </r>
  <r>
    <s v="WAHV"/>
    <x v="0"/>
    <s v="Limburg"/>
    <x v="24"/>
    <x v="55"/>
    <x v="1"/>
    <n v="30"/>
  </r>
  <r>
    <s v="WAHV"/>
    <x v="0"/>
    <s v="Overijssel"/>
    <x v="86"/>
    <x v="360"/>
    <x v="1"/>
    <n v="30"/>
  </r>
  <r>
    <s v="WAHV"/>
    <x v="0"/>
    <s v="Utrecht"/>
    <x v="87"/>
    <x v="606"/>
    <x v="1"/>
    <n v="30"/>
  </r>
  <r>
    <s v="WAHV"/>
    <x v="0"/>
    <s v="Utrecht"/>
    <x v="87"/>
    <x v="547"/>
    <x v="1"/>
    <n v="30"/>
  </r>
  <r>
    <s v="WAHV"/>
    <x v="0"/>
    <s v="Zuid-Holland"/>
    <x v="17"/>
    <x v="502"/>
    <x v="1"/>
    <n v="30"/>
  </r>
  <r>
    <s v="WAHV"/>
    <x v="0"/>
    <s v="Zuid-Holland"/>
    <x v="32"/>
    <x v="671"/>
    <x v="1"/>
    <n v="30"/>
  </r>
  <r>
    <s v="WAHV"/>
    <x v="0"/>
    <s v="Zuid-Holland"/>
    <x v="49"/>
    <x v="155"/>
    <x v="1"/>
    <n v="30"/>
  </r>
  <r>
    <s v="WAHV"/>
    <x v="0"/>
    <s v="Zuid-Holland"/>
    <x v="16"/>
    <x v="206"/>
    <x v="1"/>
    <n v="30"/>
  </r>
  <r>
    <s v="WAHV"/>
    <x v="3"/>
    <s v="Drenthe"/>
    <x v="108"/>
    <x v="665"/>
    <x v="1"/>
    <n v="30"/>
  </r>
  <r>
    <s v="WAHV"/>
    <x v="3"/>
    <s v="Gelderland"/>
    <x v="23"/>
    <x v="540"/>
    <x v="1"/>
    <n v="30"/>
  </r>
  <r>
    <s v="WAHV"/>
    <x v="3"/>
    <s v="Limburg"/>
    <x v="96"/>
    <x v="344"/>
    <x v="1"/>
    <n v="30"/>
  </r>
  <r>
    <s v="WAHV"/>
    <x v="3"/>
    <s v="Noord-Brabant"/>
    <x v="94"/>
    <x v="570"/>
    <x v="1"/>
    <n v="30"/>
  </r>
  <r>
    <s v="WAHV"/>
    <x v="3"/>
    <s v="Noord-Brabant"/>
    <x v="94"/>
    <x v="484"/>
    <x v="1"/>
    <n v="30"/>
  </r>
  <r>
    <s v="WAHV"/>
    <x v="3"/>
    <s v="Noord-Holland"/>
    <x v="139"/>
    <x v="624"/>
    <x v="0"/>
    <n v="30"/>
  </r>
  <r>
    <s v="WAHV"/>
    <x v="3"/>
    <s v="Overijssel"/>
    <x v="54"/>
    <x v="218"/>
    <x v="1"/>
    <n v="30"/>
  </r>
  <r>
    <s v="WAHV"/>
    <x v="3"/>
    <s v="Zeeland"/>
    <x v="143"/>
    <x v="663"/>
    <x v="0"/>
    <n v="30"/>
  </r>
  <r>
    <s v="WAHV"/>
    <x v="3"/>
    <s v="Zuid-Holland"/>
    <x v="22"/>
    <x v="27"/>
    <x v="1"/>
    <n v="30"/>
  </r>
  <r>
    <s v="WAHV"/>
    <x v="5"/>
    <s v="Noord-Brabant"/>
    <x v="28"/>
    <x v="293"/>
    <x v="1"/>
    <n v="30"/>
  </r>
  <r>
    <s v="WAHV"/>
    <x v="5"/>
    <s v="Utrecht"/>
    <x v="87"/>
    <x v="614"/>
    <x v="0"/>
    <n v="30"/>
  </r>
  <r>
    <s v="WAHV"/>
    <x v="2"/>
    <s v="Overijssel"/>
    <x v="80"/>
    <x v="340"/>
    <x v="0"/>
    <n v="30"/>
  </r>
  <r>
    <s v="WAHV"/>
    <x v="2"/>
    <s v="Utrecht"/>
    <x v="87"/>
    <x v="501"/>
    <x v="1"/>
    <n v="30"/>
  </r>
  <r>
    <s v="WAHV"/>
    <x v="2"/>
    <s v="Zeeland"/>
    <x v="125"/>
    <x v="541"/>
    <x v="1"/>
    <n v="30"/>
  </r>
  <r>
    <s v="WAHV"/>
    <x v="6"/>
    <s v="Noord-Brabant"/>
    <x v="26"/>
    <x v="488"/>
    <x v="1"/>
    <n v="30"/>
  </r>
  <r>
    <s v="WAHV"/>
    <x v="6"/>
    <s v="Noord-Holland"/>
    <x v="67"/>
    <x v="604"/>
    <x v="0"/>
    <n v="30"/>
  </r>
  <r>
    <s v="WAHV"/>
    <x v="6"/>
    <s v="Noord-Holland"/>
    <x v="78"/>
    <x v="630"/>
    <x v="0"/>
    <n v="30"/>
  </r>
  <r>
    <s v="WAHV"/>
    <x v="6"/>
    <s v="Noord-Holland"/>
    <x v="46"/>
    <x v="609"/>
    <x v="0"/>
    <n v="30"/>
  </r>
  <r>
    <s v="WAHV"/>
    <x v="6"/>
    <s v="Overijssel"/>
    <x v="80"/>
    <x v="340"/>
    <x v="0"/>
    <n v="30"/>
  </r>
  <r>
    <s v="WAHV"/>
    <x v="6"/>
    <s v="Utrecht"/>
    <x v="61"/>
    <x v="356"/>
    <x v="1"/>
    <n v="30"/>
  </r>
  <r>
    <s v="WAHV"/>
    <x v="6"/>
    <s v="Zuid-Holland"/>
    <x v="43"/>
    <x v="603"/>
    <x v="1"/>
    <n v="30"/>
  </r>
  <r>
    <s v="WAHV"/>
    <x v="6"/>
    <s v="Zuid-Holland"/>
    <x v="95"/>
    <x v="530"/>
    <x v="1"/>
    <n v="30"/>
  </r>
  <r>
    <s v="WAHV"/>
    <x v="6"/>
    <s v="Zuid-Holland"/>
    <x v="5"/>
    <x v="253"/>
    <x v="1"/>
    <n v="30"/>
  </r>
  <r>
    <s v="WAHV"/>
    <x v="6"/>
    <s v="Zuid-Holland"/>
    <x v="98"/>
    <x v="226"/>
    <x v="1"/>
    <n v="30"/>
  </r>
  <r>
    <s v="WAHV"/>
    <x v="7"/>
    <s v="Noord-Brabant"/>
    <x v="94"/>
    <x v="570"/>
    <x v="1"/>
    <n v="29"/>
  </r>
  <r>
    <s v="WAHV"/>
    <x v="7"/>
    <s v="Noord-Holland"/>
    <x v="67"/>
    <x v="439"/>
    <x v="1"/>
    <n v="29"/>
  </r>
  <r>
    <s v="WAHV"/>
    <x v="7"/>
    <s v="Overijssel"/>
    <x v="80"/>
    <x v="653"/>
    <x v="1"/>
    <n v="29"/>
  </r>
  <r>
    <s v="WAHV"/>
    <x v="8"/>
    <s v="Noord-Brabant"/>
    <x v="3"/>
    <x v="532"/>
    <x v="0"/>
    <n v="29"/>
  </r>
  <r>
    <s v="WAHV"/>
    <x v="8"/>
    <s v="Overijssel"/>
    <x v="80"/>
    <x v="653"/>
    <x v="0"/>
    <n v="29"/>
  </r>
  <r>
    <s v="WAHV"/>
    <x v="8"/>
    <s v="Utrecht"/>
    <x v="87"/>
    <x v="606"/>
    <x v="1"/>
    <n v="29"/>
  </r>
  <r>
    <s v="WAHV"/>
    <x v="8"/>
    <s v="Zuid-Holland"/>
    <x v="2"/>
    <x v="635"/>
    <x v="1"/>
    <n v="29"/>
  </r>
  <r>
    <s v="WAHV"/>
    <x v="9"/>
    <s v="Friesland"/>
    <x v="104"/>
    <x v="349"/>
    <x v="1"/>
    <n v="29"/>
  </r>
  <r>
    <s v="WAHV"/>
    <x v="9"/>
    <s v="Gelderland"/>
    <x v="65"/>
    <x v="127"/>
    <x v="1"/>
    <n v="29"/>
  </r>
  <r>
    <s v="WAHV"/>
    <x v="9"/>
    <s v="Limburg"/>
    <x v="51"/>
    <x v="677"/>
    <x v="0"/>
    <n v="29"/>
  </r>
  <r>
    <s v="WAHV"/>
    <x v="9"/>
    <s v="Zuid-Holland"/>
    <x v="43"/>
    <x v="371"/>
    <x v="1"/>
    <n v="29"/>
  </r>
  <r>
    <s v="WAHV"/>
    <x v="9"/>
    <s v="Zuid-Holland"/>
    <x v="43"/>
    <x v="313"/>
    <x v="1"/>
    <n v="29"/>
  </r>
  <r>
    <s v="WAHV"/>
    <x v="11"/>
    <s v="Limburg"/>
    <x v="56"/>
    <x v="574"/>
    <x v="1"/>
    <n v="29"/>
  </r>
  <r>
    <s v="WAHV"/>
    <x v="11"/>
    <s v="Noord-Brabant"/>
    <x v="28"/>
    <x v="638"/>
    <x v="1"/>
    <n v="29"/>
  </r>
  <r>
    <s v="WAHV"/>
    <x v="11"/>
    <s v="Noord-Brabant"/>
    <x v="14"/>
    <x v="256"/>
    <x v="1"/>
    <n v="29"/>
  </r>
  <r>
    <s v="WAHV"/>
    <x v="11"/>
    <s v="Utrecht"/>
    <x v="87"/>
    <x v="501"/>
    <x v="1"/>
    <n v="29"/>
  </r>
  <r>
    <s v="WAHV"/>
    <x v="11"/>
    <s v="Zeeland"/>
    <x v="125"/>
    <x v="472"/>
    <x v="1"/>
    <n v="29"/>
  </r>
  <r>
    <s v="WAHV"/>
    <x v="11"/>
    <s v="Zuid-Holland"/>
    <x v="43"/>
    <x v="647"/>
    <x v="0"/>
    <n v="29"/>
  </r>
  <r>
    <s v="WAHV"/>
    <x v="11"/>
    <s v="Zuid-Holland"/>
    <x v="15"/>
    <x v="674"/>
    <x v="0"/>
    <n v="29"/>
  </r>
  <r>
    <s v="WAHV"/>
    <x v="10"/>
    <s v="Noord-Brabant"/>
    <x v="3"/>
    <x v="668"/>
    <x v="1"/>
    <n v="29"/>
  </r>
  <r>
    <s v="WAHV"/>
    <x v="10"/>
    <s v="Noord-Brabant"/>
    <x v="111"/>
    <x v="607"/>
    <x v="1"/>
    <n v="29"/>
  </r>
  <r>
    <s v="WAHV"/>
    <x v="10"/>
    <s v="Utrecht"/>
    <x v="87"/>
    <x v="504"/>
    <x v="1"/>
    <n v="29"/>
  </r>
  <r>
    <s v="WAHV"/>
    <x v="10"/>
    <s v="Zuid-Holland"/>
    <x v="15"/>
    <x v="674"/>
    <x v="0"/>
    <n v="29"/>
  </r>
  <r>
    <s v="WAHV"/>
    <x v="10"/>
    <s v="Zuid-Holland"/>
    <x v="123"/>
    <x v="522"/>
    <x v="1"/>
    <n v="29"/>
  </r>
  <r>
    <s v="WAHV"/>
    <x v="4"/>
    <s v="Friesland"/>
    <x v="104"/>
    <x v="263"/>
    <x v="1"/>
    <n v="29"/>
  </r>
  <r>
    <s v="WAHV"/>
    <x v="4"/>
    <s v="Gelderland"/>
    <x v="116"/>
    <x v="339"/>
    <x v="1"/>
    <n v="29"/>
  </r>
  <r>
    <s v="WAHV"/>
    <x v="4"/>
    <s v="Limburg"/>
    <x v="24"/>
    <x v="643"/>
    <x v="1"/>
    <n v="29"/>
  </r>
  <r>
    <s v="WAHV"/>
    <x v="4"/>
    <s v="Noord-Brabant"/>
    <x v="3"/>
    <x v="655"/>
    <x v="0"/>
    <n v="29"/>
  </r>
  <r>
    <s v="WAHV"/>
    <x v="4"/>
    <s v="Utrecht"/>
    <x v="87"/>
    <x v="508"/>
    <x v="1"/>
    <n v="29"/>
  </r>
  <r>
    <s v="WAHV"/>
    <x v="4"/>
    <s v="Utrecht"/>
    <x v="37"/>
    <x v="53"/>
    <x v="1"/>
    <n v="29"/>
  </r>
  <r>
    <s v="WAHV"/>
    <x v="1"/>
    <s v="Limburg"/>
    <x v="24"/>
    <x v="696"/>
    <x v="0"/>
    <n v="29"/>
  </r>
  <r>
    <s v="WAHV"/>
    <x v="1"/>
    <s v="Noord-Brabant"/>
    <x v="94"/>
    <x v="464"/>
    <x v="1"/>
    <n v="29"/>
  </r>
  <r>
    <s v="WAHV"/>
    <x v="1"/>
    <s v="Noord-Brabant"/>
    <x v="3"/>
    <x v="629"/>
    <x v="1"/>
    <n v="29"/>
  </r>
  <r>
    <s v="WAHV"/>
    <x v="1"/>
    <s v="Noord-Brabant"/>
    <x v="28"/>
    <x v="158"/>
    <x v="1"/>
    <n v="29"/>
  </r>
  <r>
    <s v="WAHV"/>
    <x v="1"/>
    <s v="Noord-Holland"/>
    <x v="8"/>
    <x v="414"/>
    <x v="1"/>
    <n v="29"/>
  </r>
  <r>
    <s v="WAHV"/>
    <x v="1"/>
    <s v="Utrecht"/>
    <x v="40"/>
    <x v="61"/>
    <x v="1"/>
    <n v="29"/>
  </r>
  <r>
    <s v="WAHV"/>
    <x v="1"/>
    <s v="Zuid-Holland"/>
    <x v="5"/>
    <x v="253"/>
    <x v="1"/>
    <n v="29"/>
  </r>
  <r>
    <s v="WAHV"/>
    <x v="0"/>
    <s v="Gelderland"/>
    <x v="82"/>
    <x v="151"/>
    <x v="1"/>
    <n v="29"/>
  </r>
  <r>
    <s v="WAHV"/>
    <x v="0"/>
    <s v="Noord-Brabant"/>
    <x v="94"/>
    <x v="666"/>
    <x v="1"/>
    <n v="29"/>
  </r>
  <r>
    <s v="WAHV"/>
    <x v="0"/>
    <s v="Noord-Brabant"/>
    <x v="26"/>
    <x v="285"/>
    <x v="1"/>
    <n v="29"/>
  </r>
  <r>
    <s v="WAHV"/>
    <x v="0"/>
    <s v="Noord-Brabant"/>
    <x v="3"/>
    <x v="668"/>
    <x v="0"/>
    <n v="29"/>
  </r>
  <r>
    <s v="WAHV"/>
    <x v="0"/>
    <s v="Noord-Brabant"/>
    <x v="14"/>
    <x v="99"/>
    <x v="1"/>
    <n v="29"/>
  </r>
  <r>
    <s v="WAHV"/>
    <x v="0"/>
    <s v="Zuid-Holland"/>
    <x v="90"/>
    <x v="347"/>
    <x v="1"/>
    <n v="29"/>
  </r>
  <r>
    <s v="WAHV"/>
    <x v="0"/>
    <s v="Zuid-Holland"/>
    <x v="43"/>
    <x v="647"/>
    <x v="0"/>
    <n v="29"/>
  </r>
  <r>
    <s v="WAHV"/>
    <x v="0"/>
    <s v="Zuid-Holland"/>
    <x v="15"/>
    <x v="617"/>
    <x v="0"/>
    <n v="29"/>
  </r>
  <r>
    <s v="WAHV"/>
    <x v="3"/>
    <s v="Groningen"/>
    <x v="140"/>
    <x v="627"/>
    <x v="0"/>
    <n v="29"/>
  </r>
  <r>
    <s v="WAHV"/>
    <x v="3"/>
    <s v="Utrecht"/>
    <x v="87"/>
    <x v="508"/>
    <x v="1"/>
    <n v="29"/>
  </r>
  <r>
    <s v="WAHV"/>
    <x v="3"/>
    <s v="Utrecht"/>
    <x v="39"/>
    <x v="578"/>
    <x v="0"/>
    <n v="29"/>
  </r>
  <r>
    <s v="WAHV"/>
    <x v="3"/>
    <s v="Utrecht"/>
    <x v="61"/>
    <x v="543"/>
    <x v="1"/>
    <n v="29"/>
  </r>
  <r>
    <s v="WAHV"/>
    <x v="5"/>
    <s v="Drenthe"/>
    <x v="108"/>
    <x v="660"/>
    <x v="0"/>
    <n v="29"/>
  </r>
  <r>
    <s v="WAHV"/>
    <x v="5"/>
    <s v="Gelderland"/>
    <x v="0"/>
    <x v="580"/>
    <x v="1"/>
    <n v="29"/>
  </r>
  <r>
    <s v="WAHV"/>
    <x v="5"/>
    <s v="Gelderland"/>
    <x v="82"/>
    <x v="406"/>
    <x v="1"/>
    <n v="29"/>
  </r>
  <r>
    <s v="WAHV"/>
    <x v="5"/>
    <s v="Limburg"/>
    <x v="24"/>
    <x v="618"/>
    <x v="0"/>
    <n v="29"/>
  </r>
  <r>
    <s v="WAHV"/>
    <x v="5"/>
    <s v="Noord-Holland"/>
    <x v="46"/>
    <x v="70"/>
    <x v="1"/>
    <n v="29"/>
  </r>
  <r>
    <s v="WAHV"/>
    <x v="5"/>
    <s v="Zuid-Holland"/>
    <x v="123"/>
    <x v="522"/>
    <x v="1"/>
    <n v="29"/>
  </r>
  <r>
    <s v="WAHV"/>
    <x v="5"/>
    <s v="Zuid-Holland"/>
    <x v="5"/>
    <x v="514"/>
    <x v="1"/>
    <n v="29"/>
  </r>
  <r>
    <s v="WAHV"/>
    <x v="2"/>
    <s v="Limburg"/>
    <x v="42"/>
    <x v="667"/>
    <x v="1"/>
    <n v="29"/>
  </r>
  <r>
    <s v="WAHV"/>
    <x v="2"/>
    <s v="Limburg"/>
    <x v="24"/>
    <x v="618"/>
    <x v="0"/>
    <n v="29"/>
  </r>
  <r>
    <s v="WAHV"/>
    <x v="2"/>
    <s v="Overijssel"/>
    <x v="80"/>
    <x v="653"/>
    <x v="0"/>
    <n v="29"/>
  </r>
  <r>
    <s v="WAHV"/>
    <x v="2"/>
    <s v="Utrecht"/>
    <x v="87"/>
    <x v="614"/>
    <x v="0"/>
    <n v="29"/>
  </r>
  <r>
    <s v="WAHV"/>
    <x v="2"/>
    <s v="Utrecht"/>
    <x v="39"/>
    <x v="633"/>
    <x v="1"/>
    <n v="29"/>
  </r>
  <r>
    <s v="WAHV"/>
    <x v="2"/>
    <s v="Zuid-Holland"/>
    <x v="95"/>
    <x v="506"/>
    <x v="1"/>
    <n v="29"/>
  </r>
  <r>
    <s v="WAHV"/>
    <x v="2"/>
    <s v="Zuid-Holland"/>
    <x v="95"/>
    <x v="662"/>
    <x v="1"/>
    <n v="29"/>
  </r>
  <r>
    <s v="WAHV"/>
    <x v="2"/>
    <s v="Zuid-Holland"/>
    <x v="100"/>
    <x v="591"/>
    <x v="0"/>
    <n v="29"/>
  </r>
  <r>
    <s v="WAHV"/>
    <x v="2"/>
    <s v="Zuid-Holland"/>
    <x v="123"/>
    <x v="455"/>
    <x v="1"/>
    <n v="29"/>
  </r>
  <r>
    <s v="WAHV"/>
    <x v="6"/>
    <s v="Gelderland"/>
    <x v="82"/>
    <x v="316"/>
    <x v="1"/>
    <n v="29"/>
  </r>
  <r>
    <s v="WAHV"/>
    <x v="6"/>
    <s v="Groningen"/>
    <x v="60"/>
    <x v="619"/>
    <x v="0"/>
    <n v="29"/>
  </r>
  <r>
    <s v="WAHV"/>
    <x v="6"/>
    <s v="Noord-Holland"/>
    <x v="118"/>
    <x v="654"/>
    <x v="0"/>
    <n v="29"/>
  </r>
  <r>
    <s v="WAHV"/>
    <x v="6"/>
    <s v="Zuid-Holland"/>
    <x v="123"/>
    <x v="522"/>
    <x v="1"/>
    <n v="29"/>
  </r>
  <r>
    <s v="WAHV"/>
    <x v="6"/>
    <s v="Zuid-Holland"/>
    <x v="98"/>
    <x v="676"/>
    <x v="1"/>
    <n v="29"/>
  </r>
  <r>
    <s v="WAHV"/>
    <x v="7"/>
    <s v="Noord-Brabant"/>
    <x v="3"/>
    <x v="640"/>
    <x v="0"/>
    <n v="28"/>
  </r>
  <r>
    <s v="WAHV"/>
    <x v="7"/>
    <s v="Noord-Brabant"/>
    <x v="141"/>
    <x v="650"/>
    <x v="1"/>
    <n v="28"/>
  </r>
  <r>
    <s v="WAHV"/>
    <x v="7"/>
    <s v="Noord-Holland"/>
    <x v="78"/>
    <x v="244"/>
    <x v="1"/>
    <n v="28"/>
  </r>
  <r>
    <s v="WAHV"/>
    <x v="7"/>
    <s v="Overijssel"/>
    <x v="54"/>
    <x v="673"/>
    <x v="1"/>
    <n v="28"/>
  </r>
  <r>
    <s v="WAHV"/>
    <x v="7"/>
    <s v="Zeeland"/>
    <x v="99"/>
    <x v="259"/>
    <x v="1"/>
    <n v="28"/>
  </r>
  <r>
    <s v="WAHV"/>
    <x v="7"/>
    <s v="Zuid-Holland"/>
    <x v="138"/>
    <x v="562"/>
    <x v="1"/>
    <n v="28"/>
  </r>
  <r>
    <s v="WAHV"/>
    <x v="7"/>
    <s v="Zuid-Holland"/>
    <x v="122"/>
    <x v="387"/>
    <x v="1"/>
    <n v="28"/>
  </r>
  <r>
    <s v="WAHV"/>
    <x v="8"/>
    <s v="Gelderland"/>
    <x v="82"/>
    <x v="316"/>
    <x v="1"/>
    <n v="28"/>
  </r>
  <r>
    <s v="WAHV"/>
    <x v="8"/>
    <s v="Noord-Brabant"/>
    <x v="28"/>
    <x v="293"/>
    <x v="1"/>
    <n v="28"/>
  </r>
  <r>
    <s v="WAHV"/>
    <x v="8"/>
    <s v="Noord-Holland"/>
    <x v="139"/>
    <x v="624"/>
    <x v="1"/>
    <n v="28"/>
  </r>
  <r>
    <s v="WAHV"/>
    <x v="8"/>
    <s v="Noord-Holland"/>
    <x v="62"/>
    <x v="505"/>
    <x v="0"/>
    <n v="28"/>
  </r>
  <r>
    <s v="WAHV"/>
    <x v="8"/>
    <s v="Overijssel"/>
    <x v="84"/>
    <x v="153"/>
    <x v="1"/>
    <n v="28"/>
  </r>
  <r>
    <s v="WAHV"/>
    <x v="8"/>
    <s v="Zuid-Holland"/>
    <x v="2"/>
    <x v="552"/>
    <x v="1"/>
    <n v="28"/>
  </r>
  <r>
    <s v="WAHV"/>
    <x v="8"/>
    <s v="Zuid-Holland"/>
    <x v="95"/>
    <x v="529"/>
    <x v="1"/>
    <n v="28"/>
  </r>
  <r>
    <s v="WAHV"/>
    <x v="8"/>
    <s v="Zuid-Holland"/>
    <x v="5"/>
    <x v="492"/>
    <x v="1"/>
    <n v="28"/>
  </r>
  <r>
    <s v="WAHV"/>
    <x v="8"/>
    <s v="Zuid-Holland"/>
    <x v="22"/>
    <x v="54"/>
    <x v="1"/>
    <n v="28"/>
  </r>
  <r>
    <s v="WAHV"/>
    <x v="9"/>
    <s v="Limburg"/>
    <x v="136"/>
    <x v="656"/>
    <x v="0"/>
    <n v="28"/>
  </r>
  <r>
    <s v="WAHV"/>
    <x v="9"/>
    <s v="Limburg"/>
    <x v="24"/>
    <x v="680"/>
    <x v="0"/>
    <n v="28"/>
  </r>
  <r>
    <s v="WAHV"/>
    <x v="9"/>
    <s v="Noord-Brabant"/>
    <x v="111"/>
    <x v="392"/>
    <x v="1"/>
    <n v="28"/>
  </r>
  <r>
    <s v="WAHV"/>
    <x v="9"/>
    <s v="Noord-Holland"/>
    <x v="67"/>
    <x v="685"/>
    <x v="0"/>
    <n v="28"/>
  </r>
  <r>
    <s v="WAHV"/>
    <x v="9"/>
    <s v="Zeeland"/>
    <x v="55"/>
    <x v="460"/>
    <x v="1"/>
    <n v="28"/>
  </r>
  <r>
    <s v="WAHV"/>
    <x v="9"/>
    <s v="Zuid-Holland"/>
    <x v="12"/>
    <x v="353"/>
    <x v="1"/>
    <n v="28"/>
  </r>
  <r>
    <s v="WAHV"/>
    <x v="9"/>
    <s v="Zuid-Holland"/>
    <x v="49"/>
    <x v="672"/>
    <x v="1"/>
    <n v="28"/>
  </r>
  <r>
    <s v="WAHV"/>
    <x v="11"/>
    <s v="Noord-Brabant"/>
    <x v="94"/>
    <x v="345"/>
    <x v="1"/>
    <n v="28"/>
  </r>
  <r>
    <s v="WAHV"/>
    <x v="11"/>
    <s v="Noord-Brabant"/>
    <x v="28"/>
    <x v="697"/>
    <x v="0"/>
    <n v="28"/>
  </r>
  <r>
    <s v="WAHV"/>
    <x v="11"/>
    <s v="Noord-Brabant"/>
    <x v="28"/>
    <x v="34"/>
    <x v="1"/>
    <n v="28"/>
  </r>
  <r>
    <s v="WAHV"/>
    <x v="11"/>
    <s v="Noord-Holland"/>
    <x v="18"/>
    <x v="52"/>
    <x v="1"/>
    <n v="28"/>
  </r>
  <r>
    <s v="WAHV"/>
    <x v="11"/>
    <s v="Zuid-Holland"/>
    <x v="5"/>
    <x v="215"/>
    <x v="1"/>
    <n v="28"/>
  </r>
  <r>
    <s v="WAHV"/>
    <x v="10"/>
    <s v="Friesland"/>
    <x v="104"/>
    <x v="263"/>
    <x v="1"/>
    <n v="28"/>
  </r>
  <r>
    <s v="WAHV"/>
    <x v="10"/>
    <s v="Gelderland"/>
    <x v="82"/>
    <x v="698"/>
    <x v="1"/>
    <n v="28"/>
  </r>
  <r>
    <s v="WAHV"/>
    <x v="10"/>
    <s v="Gelderland"/>
    <x v="65"/>
    <x v="127"/>
    <x v="1"/>
    <n v="28"/>
  </r>
  <r>
    <s v="WAHV"/>
    <x v="10"/>
    <s v="Limburg"/>
    <x v="42"/>
    <x v="667"/>
    <x v="1"/>
    <n v="28"/>
  </r>
  <r>
    <s v="WAHV"/>
    <x v="10"/>
    <s v="Noord-Brabant"/>
    <x v="94"/>
    <x v="452"/>
    <x v="1"/>
    <n v="28"/>
  </r>
  <r>
    <s v="WAHV"/>
    <x v="10"/>
    <s v="Noord-Brabant"/>
    <x v="94"/>
    <x v="330"/>
    <x v="1"/>
    <n v="28"/>
  </r>
  <r>
    <s v="WAHV"/>
    <x v="10"/>
    <s v="Utrecht"/>
    <x v="40"/>
    <x v="61"/>
    <x v="1"/>
    <n v="28"/>
  </r>
  <r>
    <s v="WAHV"/>
    <x v="10"/>
    <s v="Utrecht"/>
    <x v="39"/>
    <x v="74"/>
    <x v="1"/>
    <n v="28"/>
  </r>
  <r>
    <s v="WAHV"/>
    <x v="10"/>
    <s v="Zuid-Holland"/>
    <x v="2"/>
    <x v="232"/>
    <x v="1"/>
    <n v="28"/>
  </r>
  <r>
    <s v="WAHV"/>
    <x v="10"/>
    <s v="Zuid-Holland"/>
    <x v="2"/>
    <x v="381"/>
    <x v="1"/>
    <n v="28"/>
  </r>
  <r>
    <s v="WAHV"/>
    <x v="10"/>
    <s v="Zuid-Holland"/>
    <x v="16"/>
    <x v="18"/>
    <x v="1"/>
    <n v="28"/>
  </r>
  <r>
    <s v="WAHV"/>
    <x v="4"/>
    <s v="Noord-Brabant"/>
    <x v="111"/>
    <x v="607"/>
    <x v="1"/>
    <n v="28"/>
  </r>
  <r>
    <s v="WAHV"/>
    <x v="4"/>
    <s v="Overijssel"/>
    <x v="113"/>
    <x v="331"/>
    <x v="1"/>
    <n v="28"/>
  </r>
  <r>
    <s v="WAHV"/>
    <x v="4"/>
    <s v="Overijssel"/>
    <x v="54"/>
    <x v="322"/>
    <x v="1"/>
    <n v="28"/>
  </r>
  <r>
    <s v="WAHV"/>
    <x v="4"/>
    <s v="Utrecht"/>
    <x v="87"/>
    <x v="625"/>
    <x v="1"/>
    <n v="28"/>
  </r>
  <r>
    <s v="WAHV"/>
    <x v="4"/>
    <s v="Zuid-Holland"/>
    <x v="90"/>
    <x v="481"/>
    <x v="1"/>
    <n v="28"/>
  </r>
  <r>
    <s v="WAHV"/>
    <x v="4"/>
    <s v="Zuid-Holland"/>
    <x v="43"/>
    <x v="371"/>
    <x v="1"/>
    <n v="28"/>
  </r>
  <r>
    <s v="WAHV"/>
    <x v="4"/>
    <s v="Zuid-Holland"/>
    <x v="5"/>
    <x v="253"/>
    <x v="1"/>
    <n v="28"/>
  </r>
  <r>
    <s v="WAHV"/>
    <x v="4"/>
    <s v="Zuid-Holland"/>
    <x v="5"/>
    <x v="289"/>
    <x v="1"/>
    <n v="28"/>
  </r>
  <r>
    <s v="WAHV"/>
    <x v="1"/>
    <s v="Limburg"/>
    <x v="128"/>
    <x v="669"/>
    <x v="1"/>
    <n v="28"/>
  </r>
  <r>
    <s v="WAHV"/>
    <x v="1"/>
    <s v="Limburg"/>
    <x v="56"/>
    <x v="574"/>
    <x v="1"/>
    <n v="28"/>
  </r>
  <r>
    <s v="WAHV"/>
    <x v="1"/>
    <s v="Noord-Brabant"/>
    <x v="26"/>
    <x v="590"/>
    <x v="1"/>
    <n v="28"/>
  </r>
  <r>
    <s v="WAHV"/>
    <x v="1"/>
    <s v="Noord-Holland"/>
    <x v="139"/>
    <x v="624"/>
    <x v="1"/>
    <n v="28"/>
  </r>
  <r>
    <s v="WAHV"/>
    <x v="1"/>
    <s v="Zuid-Holland"/>
    <x v="43"/>
    <x v="603"/>
    <x v="0"/>
    <n v="28"/>
  </r>
  <r>
    <s v="WAHV"/>
    <x v="1"/>
    <s v="Zuid-Holland"/>
    <x v="43"/>
    <x v="603"/>
    <x v="1"/>
    <n v="28"/>
  </r>
  <r>
    <s v="WAHV"/>
    <x v="1"/>
    <s v="Zuid-Holland"/>
    <x v="22"/>
    <x v="27"/>
    <x v="1"/>
    <n v="28"/>
  </r>
  <r>
    <s v="WAHV"/>
    <x v="0"/>
    <s v="Gelderland"/>
    <x v="82"/>
    <x v="698"/>
    <x v="1"/>
    <n v="28"/>
  </r>
  <r>
    <s v="WAHV"/>
    <x v="0"/>
    <s v="Gelderland"/>
    <x v="82"/>
    <x v="316"/>
    <x v="1"/>
    <n v="28"/>
  </r>
  <r>
    <s v="WAHV"/>
    <x v="0"/>
    <s v="Limburg"/>
    <x v="75"/>
    <x v="649"/>
    <x v="0"/>
    <n v="28"/>
  </r>
  <r>
    <s v="WAHV"/>
    <x v="0"/>
    <s v="Noord-Holland"/>
    <x v="62"/>
    <x v="597"/>
    <x v="0"/>
    <n v="28"/>
  </r>
  <r>
    <s v="WAHV"/>
    <x v="0"/>
    <s v="Overijssel"/>
    <x v="86"/>
    <x v="573"/>
    <x v="0"/>
    <n v="28"/>
  </r>
  <r>
    <s v="WAHV"/>
    <x v="0"/>
    <s v="Overijssel"/>
    <x v="80"/>
    <x v="340"/>
    <x v="0"/>
    <n v="28"/>
  </r>
  <r>
    <s v="WAHV"/>
    <x v="0"/>
    <s v="Overijssel"/>
    <x v="113"/>
    <x v="331"/>
    <x v="1"/>
    <n v="28"/>
  </r>
  <r>
    <s v="WAHV"/>
    <x v="0"/>
    <s v="Utrecht"/>
    <x v="39"/>
    <x v="535"/>
    <x v="1"/>
    <n v="28"/>
  </r>
  <r>
    <s v="WAHV"/>
    <x v="0"/>
    <s v="Utrecht"/>
    <x v="61"/>
    <x v="137"/>
    <x v="1"/>
    <n v="28"/>
  </r>
  <r>
    <s v="WAHV"/>
    <x v="0"/>
    <s v="Zuid-Holland"/>
    <x v="12"/>
    <x v="555"/>
    <x v="0"/>
    <n v="28"/>
  </r>
  <r>
    <s v="WAHV"/>
    <x v="0"/>
    <s v="Zuid-Holland"/>
    <x v="5"/>
    <x v="514"/>
    <x v="1"/>
    <n v="28"/>
  </r>
  <r>
    <s v="WAHV"/>
    <x v="3"/>
    <s v="Gelderland"/>
    <x v="82"/>
    <x v="406"/>
    <x v="1"/>
    <n v="28"/>
  </r>
  <r>
    <s v="WAHV"/>
    <x v="3"/>
    <s v="Gelderland"/>
    <x v="116"/>
    <x v="339"/>
    <x v="1"/>
    <n v="28"/>
  </r>
  <r>
    <s v="WAHV"/>
    <x v="3"/>
    <s v="Gelderland"/>
    <x v="65"/>
    <x v="329"/>
    <x v="1"/>
    <n v="28"/>
  </r>
  <r>
    <s v="WAHV"/>
    <x v="3"/>
    <s v="Groningen"/>
    <x v="11"/>
    <x v="631"/>
    <x v="0"/>
    <n v="28"/>
  </r>
  <r>
    <s v="WAHV"/>
    <x v="3"/>
    <s v="Limburg"/>
    <x v="24"/>
    <x v="680"/>
    <x v="0"/>
    <n v="28"/>
  </r>
  <r>
    <s v="WAHV"/>
    <x v="3"/>
    <s v="Noord-Holland"/>
    <x v="18"/>
    <x v="616"/>
    <x v="1"/>
    <n v="28"/>
  </r>
  <r>
    <s v="WAHV"/>
    <x v="3"/>
    <s v="Zuid-Holland"/>
    <x v="2"/>
    <x v="6"/>
    <x v="1"/>
    <n v="28"/>
  </r>
  <r>
    <s v="WAHV"/>
    <x v="3"/>
    <s v="Zuid-Holland"/>
    <x v="15"/>
    <x v="674"/>
    <x v="0"/>
    <n v="28"/>
  </r>
  <r>
    <s v="WAHV"/>
    <x v="3"/>
    <s v="Zuid-Holland"/>
    <x v="123"/>
    <x v="455"/>
    <x v="1"/>
    <n v="28"/>
  </r>
  <r>
    <s v="WAHV"/>
    <x v="3"/>
    <s v="Zuid-Holland"/>
    <x v="98"/>
    <x v="676"/>
    <x v="0"/>
    <n v="28"/>
  </r>
  <r>
    <s v="WAHV"/>
    <x v="5"/>
    <s v="Gelderland"/>
    <x v="82"/>
    <x v="376"/>
    <x v="1"/>
    <n v="28"/>
  </r>
  <r>
    <s v="WAHV"/>
    <x v="5"/>
    <s v="Limburg"/>
    <x v="142"/>
    <x v="658"/>
    <x v="0"/>
    <n v="28"/>
  </r>
  <r>
    <s v="WAHV"/>
    <x v="5"/>
    <s v="Limburg"/>
    <x v="120"/>
    <x v="368"/>
    <x v="0"/>
    <n v="28"/>
  </r>
  <r>
    <s v="WAHV"/>
    <x v="5"/>
    <s v="Limburg"/>
    <x v="24"/>
    <x v="680"/>
    <x v="0"/>
    <n v="28"/>
  </r>
  <r>
    <s v="WAHV"/>
    <x v="5"/>
    <s v="Noord-Brabant"/>
    <x v="94"/>
    <x v="375"/>
    <x v="0"/>
    <n v="28"/>
  </r>
  <r>
    <s v="WAHV"/>
    <x v="5"/>
    <s v="Zuid-Holland"/>
    <x v="2"/>
    <x v="435"/>
    <x v="1"/>
    <n v="28"/>
  </r>
  <r>
    <s v="WAHV"/>
    <x v="5"/>
    <s v="Zuid-Holland"/>
    <x v="43"/>
    <x v="313"/>
    <x v="1"/>
    <n v="28"/>
  </r>
  <r>
    <s v="WAHV"/>
    <x v="2"/>
    <s v="Gelderland"/>
    <x v="82"/>
    <x v="316"/>
    <x v="1"/>
    <n v="28"/>
  </r>
  <r>
    <s v="WAHV"/>
    <x v="2"/>
    <s v="Limburg"/>
    <x v="24"/>
    <x v="680"/>
    <x v="0"/>
    <n v="28"/>
  </r>
  <r>
    <s v="WAHV"/>
    <x v="2"/>
    <s v="Limburg"/>
    <x v="24"/>
    <x v="55"/>
    <x v="1"/>
    <n v="28"/>
  </r>
  <r>
    <s v="WAHV"/>
    <x v="2"/>
    <s v="Noord-Brabant"/>
    <x v="3"/>
    <x v="628"/>
    <x v="1"/>
    <n v="28"/>
  </r>
  <r>
    <s v="WAHV"/>
    <x v="2"/>
    <s v="Noord-Brabant"/>
    <x v="28"/>
    <x v="615"/>
    <x v="0"/>
    <n v="28"/>
  </r>
  <r>
    <s v="WAHV"/>
    <x v="2"/>
    <s v="Noord-Brabant"/>
    <x v="14"/>
    <x v="99"/>
    <x v="1"/>
    <n v="28"/>
  </r>
  <r>
    <s v="WAHV"/>
    <x v="2"/>
    <s v="Zuid-Holland"/>
    <x v="2"/>
    <x v="232"/>
    <x v="1"/>
    <n v="28"/>
  </r>
  <r>
    <s v="WAHV"/>
    <x v="2"/>
    <s v="Zuid-Holland"/>
    <x v="73"/>
    <x v="461"/>
    <x v="0"/>
    <n v="28"/>
  </r>
  <r>
    <s v="WAHV"/>
    <x v="2"/>
    <s v="Zuid-Holland"/>
    <x v="12"/>
    <x v="14"/>
    <x v="1"/>
    <n v="28"/>
  </r>
  <r>
    <s v="WAHV"/>
    <x v="6"/>
    <s v="Gelderland"/>
    <x v="116"/>
    <x v="339"/>
    <x v="1"/>
    <n v="28"/>
  </r>
  <r>
    <s v="WAHV"/>
    <x v="6"/>
    <s v="Groningen"/>
    <x v="11"/>
    <x v="631"/>
    <x v="0"/>
    <n v="28"/>
  </r>
  <r>
    <s v="WAHV"/>
    <x v="6"/>
    <s v="Noord-Brabant"/>
    <x v="14"/>
    <x v="99"/>
    <x v="1"/>
    <n v="28"/>
  </r>
  <r>
    <s v="WAHV"/>
    <x v="6"/>
    <s v="Noord-Holland"/>
    <x v="78"/>
    <x v="282"/>
    <x v="1"/>
    <n v="28"/>
  </r>
  <r>
    <s v="WAHV"/>
    <x v="6"/>
    <s v="Utrecht"/>
    <x v="37"/>
    <x v="53"/>
    <x v="1"/>
    <n v="28"/>
  </r>
  <r>
    <s v="WAHV"/>
    <x v="6"/>
    <s v="Zuid-Holland"/>
    <x v="2"/>
    <x v="558"/>
    <x v="0"/>
    <n v="28"/>
  </r>
  <r>
    <s v="WAHV"/>
    <x v="7"/>
    <s v="Drenthe"/>
    <x v="108"/>
    <x v="665"/>
    <x v="1"/>
    <n v="27"/>
  </r>
  <r>
    <s v="WAHV"/>
    <x v="7"/>
    <s v="Drenthe"/>
    <x v="108"/>
    <x v="660"/>
    <x v="0"/>
    <n v="27"/>
  </r>
  <r>
    <s v="WAHV"/>
    <x v="7"/>
    <s v="Limburg"/>
    <x v="68"/>
    <x v="546"/>
    <x v="1"/>
    <n v="27"/>
  </r>
  <r>
    <s v="WAHV"/>
    <x v="7"/>
    <s v="Limburg"/>
    <x v="24"/>
    <x v="618"/>
    <x v="0"/>
    <n v="27"/>
  </r>
  <r>
    <s v="WAHV"/>
    <x v="7"/>
    <s v="Noord-Brabant"/>
    <x v="26"/>
    <x v="412"/>
    <x v="1"/>
    <n v="27"/>
  </r>
  <r>
    <s v="WAHV"/>
    <x v="7"/>
    <s v="Noord-Brabant"/>
    <x v="146"/>
    <x v="699"/>
    <x v="0"/>
    <n v="27"/>
  </r>
  <r>
    <s v="WAHV"/>
    <x v="7"/>
    <s v="Noord-Brabant"/>
    <x v="28"/>
    <x v="659"/>
    <x v="0"/>
    <n v="27"/>
  </r>
  <r>
    <s v="WAHV"/>
    <x v="7"/>
    <s v="Noord-Holland"/>
    <x v="78"/>
    <x v="630"/>
    <x v="0"/>
    <n v="27"/>
  </r>
  <r>
    <s v="WAHV"/>
    <x v="7"/>
    <s v="Noord-Holland"/>
    <x v="46"/>
    <x v="609"/>
    <x v="0"/>
    <n v="27"/>
  </r>
  <r>
    <s v="WAHV"/>
    <x v="7"/>
    <s v="Overijssel"/>
    <x v="80"/>
    <x v="653"/>
    <x v="0"/>
    <n v="27"/>
  </r>
  <r>
    <s v="WAHV"/>
    <x v="7"/>
    <s v="Utrecht"/>
    <x v="87"/>
    <x v="547"/>
    <x v="1"/>
    <n v="27"/>
  </r>
  <r>
    <s v="WAHV"/>
    <x v="7"/>
    <s v="Zuid-Holland"/>
    <x v="73"/>
    <x v="648"/>
    <x v="1"/>
    <n v="27"/>
  </r>
  <r>
    <s v="WAHV"/>
    <x v="8"/>
    <s v="Gelderland"/>
    <x v="65"/>
    <x v="632"/>
    <x v="0"/>
    <n v="27"/>
  </r>
  <r>
    <s v="WAHV"/>
    <x v="8"/>
    <s v="Noord-Brabant"/>
    <x v="3"/>
    <x v="640"/>
    <x v="0"/>
    <n v="27"/>
  </r>
  <r>
    <s v="WAHV"/>
    <x v="8"/>
    <s v="Noord-Brabant"/>
    <x v="14"/>
    <x v="256"/>
    <x v="1"/>
    <n v="27"/>
  </r>
  <r>
    <s v="WAHV"/>
    <x v="8"/>
    <s v="Noord-Holland"/>
    <x v="62"/>
    <x v="597"/>
    <x v="0"/>
    <n v="27"/>
  </r>
  <r>
    <s v="WAHV"/>
    <x v="9"/>
    <s v="Noord-Brabant"/>
    <x v="94"/>
    <x v="345"/>
    <x v="1"/>
    <n v="27"/>
  </r>
  <r>
    <s v="WAHV"/>
    <x v="9"/>
    <s v="Noord-Brabant"/>
    <x v="3"/>
    <x v="655"/>
    <x v="1"/>
    <n v="27"/>
  </r>
  <r>
    <s v="WAHV"/>
    <x v="9"/>
    <s v="Noord-Brabant"/>
    <x v="28"/>
    <x v="689"/>
    <x v="1"/>
    <n v="27"/>
  </r>
  <r>
    <s v="WAHV"/>
    <x v="9"/>
    <s v="Utrecht"/>
    <x v="13"/>
    <x v="682"/>
    <x v="1"/>
    <n v="27"/>
  </r>
  <r>
    <s v="WAHV"/>
    <x v="9"/>
    <s v="Utrecht"/>
    <x v="37"/>
    <x v="83"/>
    <x v="1"/>
    <n v="27"/>
  </r>
  <r>
    <s v="WAHV"/>
    <x v="9"/>
    <s v="Zuid-Holland"/>
    <x v="2"/>
    <x v="86"/>
    <x v="1"/>
    <n v="27"/>
  </r>
  <r>
    <s v="WAHV"/>
    <x v="11"/>
    <s v="Drenthe"/>
    <x v="108"/>
    <x v="665"/>
    <x v="1"/>
    <n v="27"/>
  </r>
  <r>
    <s v="WAHV"/>
    <x v="11"/>
    <s v="Gelderland"/>
    <x v="65"/>
    <x v="329"/>
    <x v="1"/>
    <n v="27"/>
  </r>
  <r>
    <s v="WAHV"/>
    <x v="11"/>
    <s v="Limburg"/>
    <x v="96"/>
    <x v="308"/>
    <x v="1"/>
    <n v="27"/>
  </r>
  <r>
    <s v="WAHV"/>
    <x v="11"/>
    <s v="Noord-Brabant"/>
    <x v="26"/>
    <x v="412"/>
    <x v="1"/>
    <n v="27"/>
  </r>
  <r>
    <s v="WAHV"/>
    <x v="11"/>
    <s v="Noord-Brabant"/>
    <x v="3"/>
    <x v="684"/>
    <x v="1"/>
    <n v="27"/>
  </r>
  <r>
    <s v="WAHV"/>
    <x v="11"/>
    <s v="Noord-Brabant"/>
    <x v="141"/>
    <x v="650"/>
    <x v="0"/>
    <n v="27"/>
  </r>
  <r>
    <s v="WAHV"/>
    <x v="11"/>
    <s v="Noord-Holland"/>
    <x v="67"/>
    <x v="685"/>
    <x v="0"/>
    <n v="27"/>
  </r>
  <r>
    <s v="WAHV"/>
    <x v="11"/>
    <s v="Utrecht"/>
    <x v="39"/>
    <x v="578"/>
    <x v="0"/>
    <n v="27"/>
  </r>
  <r>
    <s v="WAHV"/>
    <x v="11"/>
    <s v="Zuid-Holland"/>
    <x v="123"/>
    <x v="522"/>
    <x v="1"/>
    <n v="27"/>
  </r>
  <r>
    <s v="WAHV"/>
    <x v="11"/>
    <s v="Zuid-Holland"/>
    <x v="22"/>
    <x v="386"/>
    <x v="1"/>
    <n v="27"/>
  </r>
  <r>
    <s v="WAHV"/>
    <x v="10"/>
    <s v="Gelderland"/>
    <x v="23"/>
    <x v="540"/>
    <x v="1"/>
    <n v="27"/>
  </r>
  <r>
    <s v="WAHV"/>
    <x v="10"/>
    <s v="Limburg"/>
    <x v="24"/>
    <x v="680"/>
    <x v="0"/>
    <n v="27"/>
  </r>
  <r>
    <s v="WAHV"/>
    <x v="10"/>
    <s v="Noord-Brabant"/>
    <x v="94"/>
    <x v="345"/>
    <x v="1"/>
    <n v="27"/>
  </r>
  <r>
    <s v="WAHV"/>
    <x v="10"/>
    <s v="Noord-Brabant"/>
    <x v="26"/>
    <x v="285"/>
    <x v="1"/>
    <n v="27"/>
  </r>
  <r>
    <s v="WAHV"/>
    <x v="10"/>
    <s v="Noord-Holland"/>
    <x v="18"/>
    <x v="52"/>
    <x v="1"/>
    <n v="27"/>
  </r>
  <r>
    <s v="WAHV"/>
    <x v="10"/>
    <s v="Utrecht"/>
    <x v="87"/>
    <x v="501"/>
    <x v="1"/>
    <n v="27"/>
  </r>
  <r>
    <s v="WAHV"/>
    <x v="10"/>
    <s v="Utrecht"/>
    <x v="61"/>
    <x v="137"/>
    <x v="1"/>
    <n v="27"/>
  </r>
  <r>
    <s v="WAHV"/>
    <x v="10"/>
    <s v="Zuid-Holland"/>
    <x v="43"/>
    <x v="691"/>
    <x v="1"/>
    <n v="27"/>
  </r>
  <r>
    <s v="WAHV"/>
    <x v="10"/>
    <s v="Zuid-Holland"/>
    <x v="43"/>
    <x v="585"/>
    <x v="1"/>
    <n v="27"/>
  </r>
  <r>
    <s v="WAHV"/>
    <x v="4"/>
    <s v="Gelderland"/>
    <x v="82"/>
    <x v="376"/>
    <x v="1"/>
    <n v="27"/>
  </r>
  <r>
    <s v="WAHV"/>
    <x v="4"/>
    <s v="Gelderland"/>
    <x v="65"/>
    <x v="632"/>
    <x v="0"/>
    <n v="27"/>
  </r>
  <r>
    <s v="WAHV"/>
    <x v="4"/>
    <s v="Noord-Brabant"/>
    <x v="94"/>
    <x v="345"/>
    <x v="1"/>
    <n v="27"/>
  </r>
  <r>
    <s v="WAHV"/>
    <x v="4"/>
    <s v="Noord-Brabant"/>
    <x v="3"/>
    <x v="684"/>
    <x v="1"/>
    <n v="27"/>
  </r>
  <r>
    <s v="WAHV"/>
    <x v="4"/>
    <s v="Zuid-Holland"/>
    <x v="16"/>
    <x v="18"/>
    <x v="1"/>
    <n v="27"/>
  </r>
  <r>
    <s v="WAHV"/>
    <x v="4"/>
    <s v="Zuid-Holland"/>
    <x v="95"/>
    <x v="530"/>
    <x v="1"/>
    <n v="27"/>
  </r>
  <r>
    <s v="WAHV"/>
    <x v="1"/>
    <s v="Limburg"/>
    <x v="56"/>
    <x v="194"/>
    <x v="1"/>
    <n v="27"/>
  </r>
  <r>
    <s v="WAHV"/>
    <x v="1"/>
    <s v="Limburg"/>
    <x v="68"/>
    <x v="692"/>
    <x v="0"/>
    <n v="27"/>
  </r>
  <r>
    <s v="WAHV"/>
    <x v="1"/>
    <s v="Limburg"/>
    <x v="24"/>
    <x v="55"/>
    <x v="1"/>
    <n v="27"/>
  </r>
  <r>
    <s v="WAHV"/>
    <x v="1"/>
    <s v="Limburg"/>
    <x v="96"/>
    <x v="344"/>
    <x v="1"/>
    <n v="27"/>
  </r>
  <r>
    <s v="WAHV"/>
    <x v="1"/>
    <s v="Noord-Brabant"/>
    <x v="94"/>
    <x v="570"/>
    <x v="1"/>
    <n v="27"/>
  </r>
  <r>
    <s v="WAHV"/>
    <x v="1"/>
    <s v="Noord-Brabant"/>
    <x v="14"/>
    <x v="264"/>
    <x v="1"/>
    <n v="27"/>
  </r>
  <r>
    <s v="WAHV"/>
    <x v="1"/>
    <s v="Overijssel"/>
    <x v="113"/>
    <x v="331"/>
    <x v="1"/>
    <n v="27"/>
  </r>
  <r>
    <s v="WAHV"/>
    <x v="1"/>
    <s v="Utrecht"/>
    <x v="87"/>
    <x v="448"/>
    <x v="1"/>
    <n v="27"/>
  </r>
  <r>
    <s v="WAHV"/>
    <x v="1"/>
    <s v="Utrecht"/>
    <x v="87"/>
    <x v="401"/>
    <x v="1"/>
    <n v="27"/>
  </r>
  <r>
    <s v="WAHV"/>
    <x v="1"/>
    <s v="Zuid-Holland"/>
    <x v="43"/>
    <x v="691"/>
    <x v="0"/>
    <n v="27"/>
  </r>
  <r>
    <s v="WAHV"/>
    <x v="1"/>
    <s v="Zuid-Holland"/>
    <x v="49"/>
    <x v="155"/>
    <x v="1"/>
    <n v="27"/>
  </r>
  <r>
    <s v="WAHV"/>
    <x v="0"/>
    <s v="Gelderland"/>
    <x v="65"/>
    <x v="383"/>
    <x v="1"/>
    <n v="27"/>
  </r>
  <r>
    <s v="WAHV"/>
    <x v="0"/>
    <s v="Limburg"/>
    <x v="68"/>
    <x v="687"/>
    <x v="0"/>
    <n v="27"/>
  </r>
  <r>
    <s v="WAHV"/>
    <x v="0"/>
    <s v="Noord-Brabant"/>
    <x v="3"/>
    <x v="640"/>
    <x v="0"/>
    <n v="27"/>
  </r>
  <r>
    <s v="WAHV"/>
    <x v="0"/>
    <s v="Utrecht"/>
    <x v="61"/>
    <x v="543"/>
    <x v="1"/>
    <n v="27"/>
  </r>
  <r>
    <s v="WAHV"/>
    <x v="0"/>
    <s v="Zuid-Holland"/>
    <x v="2"/>
    <x v="435"/>
    <x v="1"/>
    <n v="27"/>
  </r>
  <r>
    <s v="WAHV"/>
    <x v="0"/>
    <s v="Zuid-Holland"/>
    <x v="2"/>
    <x v="232"/>
    <x v="1"/>
    <n v="27"/>
  </r>
  <r>
    <s v="WAHV"/>
    <x v="0"/>
    <s v="Zuid-Holland"/>
    <x v="73"/>
    <x v="132"/>
    <x v="1"/>
    <n v="27"/>
  </r>
  <r>
    <s v="WAHV"/>
    <x v="0"/>
    <s v="Zuid-Holland"/>
    <x v="15"/>
    <x v="617"/>
    <x v="1"/>
    <n v="27"/>
  </r>
  <r>
    <s v="WAHV"/>
    <x v="0"/>
    <s v="Zuid-Holland"/>
    <x v="5"/>
    <x v="324"/>
    <x v="1"/>
    <n v="27"/>
  </r>
  <r>
    <s v="WAHV"/>
    <x v="3"/>
    <s v="Groningen"/>
    <x v="11"/>
    <x v="260"/>
    <x v="0"/>
    <n v="27"/>
  </r>
  <r>
    <s v="WAHV"/>
    <x v="3"/>
    <s v="Limburg"/>
    <x v="128"/>
    <x v="669"/>
    <x v="1"/>
    <n v="27"/>
  </r>
  <r>
    <s v="WAHV"/>
    <x v="3"/>
    <s v="Limburg"/>
    <x v="42"/>
    <x v="667"/>
    <x v="1"/>
    <n v="27"/>
  </r>
  <r>
    <s v="WAHV"/>
    <x v="3"/>
    <s v="Limburg"/>
    <x v="75"/>
    <x v="649"/>
    <x v="1"/>
    <n v="27"/>
  </r>
  <r>
    <s v="WAHV"/>
    <x v="3"/>
    <s v="Noord-Holland"/>
    <x v="8"/>
    <x v="664"/>
    <x v="1"/>
    <n v="27"/>
  </r>
  <r>
    <s v="WAHV"/>
    <x v="3"/>
    <s v="Overijssel"/>
    <x v="80"/>
    <x v="653"/>
    <x v="0"/>
    <n v="27"/>
  </r>
  <r>
    <s v="WAHV"/>
    <x v="5"/>
    <s v="Flevoland"/>
    <x v="10"/>
    <x v="300"/>
    <x v="1"/>
    <n v="27"/>
  </r>
  <r>
    <s v="WAHV"/>
    <x v="5"/>
    <s v="Gelderland"/>
    <x v="65"/>
    <x v="632"/>
    <x v="1"/>
    <n v="27"/>
  </r>
  <r>
    <s v="WAHV"/>
    <x v="5"/>
    <s v="Groningen"/>
    <x v="11"/>
    <x v="631"/>
    <x v="1"/>
    <n v="27"/>
  </r>
  <r>
    <s v="WAHV"/>
    <x v="5"/>
    <s v="Limburg"/>
    <x v="136"/>
    <x v="656"/>
    <x v="0"/>
    <n v="27"/>
  </r>
  <r>
    <s v="WAHV"/>
    <x v="5"/>
    <s v="Noord-Brabant"/>
    <x v="26"/>
    <x v="412"/>
    <x v="1"/>
    <n v="27"/>
  </r>
  <r>
    <s v="WAHV"/>
    <x v="5"/>
    <s v="Noord-Holland"/>
    <x v="46"/>
    <x v="609"/>
    <x v="0"/>
    <n v="27"/>
  </r>
  <r>
    <s v="WAHV"/>
    <x v="5"/>
    <s v="Noord-Holland"/>
    <x v="118"/>
    <x v="600"/>
    <x v="0"/>
    <n v="27"/>
  </r>
  <r>
    <s v="WAHV"/>
    <x v="5"/>
    <s v="Zuid-Holland"/>
    <x v="15"/>
    <x v="617"/>
    <x v="0"/>
    <n v="27"/>
  </r>
  <r>
    <s v="WAHV"/>
    <x v="2"/>
    <s v="Limburg"/>
    <x v="42"/>
    <x v="641"/>
    <x v="1"/>
    <n v="27"/>
  </r>
  <r>
    <s v="WAHV"/>
    <x v="2"/>
    <s v="Noord-Brabant"/>
    <x v="3"/>
    <x v="684"/>
    <x v="1"/>
    <n v="27"/>
  </r>
  <r>
    <s v="WAHV"/>
    <x v="2"/>
    <s v="Noord-Brabant"/>
    <x v="63"/>
    <x v="377"/>
    <x v="0"/>
    <n v="27"/>
  </r>
  <r>
    <s v="WAHV"/>
    <x v="2"/>
    <s v="Noord-Holland"/>
    <x v="67"/>
    <x v="685"/>
    <x v="0"/>
    <n v="27"/>
  </r>
  <r>
    <s v="WAHV"/>
    <x v="2"/>
    <s v="Noord-Holland"/>
    <x v="118"/>
    <x v="424"/>
    <x v="1"/>
    <n v="27"/>
  </r>
  <r>
    <s v="WAHV"/>
    <x v="2"/>
    <s v="Utrecht"/>
    <x v="87"/>
    <x v="606"/>
    <x v="1"/>
    <n v="27"/>
  </r>
  <r>
    <s v="WAHV"/>
    <x v="2"/>
    <s v="Zuid-Holland"/>
    <x v="5"/>
    <x v="215"/>
    <x v="1"/>
    <n v="27"/>
  </r>
  <r>
    <s v="WAHV"/>
    <x v="6"/>
    <s v="Groningen"/>
    <x v="11"/>
    <x v="631"/>
    <x v="1"/>
    <n v="27"/>
  </r>
  <r>
    <s v="WAHV"/>
    <x v="6"/>
    <s v="Noord-Brabant"/>
    <x v="94"/>
    <x v="428"/>
    <x v="1"/>
    <n v="27"/>
  </r>
  <r>
    <s v="WAHV"/>
    <x v="6"/>
    <s v="Noord-Brabant"/>
    <x v="3"/>
    <x v="528"/>
    <x v="1"/>
    <n v="27"/>
  </r>
  <r>
    <s v="WAHV"/>
    <x v="6"/>
    <s v="Utrecht"/>
    <x v="87"/>
    <x v="623"/>
    <x v="0"/>
    <n v="27"/>
  </r>
  <r>
    <s v="WAHV"/>
    <x v="6"/>
    <s v="Zuid-Holland"/>
    <x v="2"/>
    <x v="552"/>
    <x v="1"/>
    <n v="27"/>
  </r>
  <r>
    <s v="WAHV"/>
    <x v="6"/>
    <s v="Zuid-Holland"/>
    <x v="95"/>
    <x v="362"/>
    <x v="1"/>
    <n v="27"/>
  </r>
  <r>
    <s v="WAHV"/>
    <x v="7"/>
    <s v="Flevoland"/>
    <x v="10"/>
    <x v="500"/>
    <x v="0"/>
    <n v="26"/>
  </r>
  <r>
    <s v="WAHV"/>
    <x v="7"/>
    <s v="Friesland"/>
    <x v="104"/>
    <x v="349"/>
    <x v="1"/>
    <n v="26"/>
  </r>
  <r>
    <s v="WAHV"/>
    <x v="7"/>
    <s v="Groningen"/>
    <x v="11"/>
    <x v="631"/>
    <x v="1"/>
    <n v="26"/>
  </r>
  <r>
    <s v="WAHV"/>
    <x v="7"/>
    <s v="Noord-Brabant"/>
    <x v="26"/>
    <x v="285"/>
    <x v="1"/>
    <n v="26"/>
  </r>
  <r>
    <s v="WAHV"/>
    <x v="7"/>
    <s v="Noord-Holland"/>
    <x v="46"/>
    <x v="588"/>
    <x v="1"/>
    <n v="26"/>
  </r>
  <r>
    <s v="WAHV"/>
    <x v="7"/>
    <s v="Noord-Holland"/>
    <x v="118"/>
    <x v="654"/>
    <x v="0"/>
    <n v="26"/>
  </r>
  <r>
    <s v="WAHV"/>
    <x v="7"/>
    <s v="Overijssel"/>
    <x v="54"/>
    <x v="700"/>
    <x v="1"/>
    <n v="26"/>
  </r>
  <r>
    <s v="WAHV"/>
    <x v="7"/>
    <s v="Overijssel"/>
    <x v="54"/>
    <x v="270"/>
    <x v="0"/>
    <n v="26"/>
  </r>
  <r>
    <s v="WAHV"/>
    <x v="7"/>
    <s v="Zeeland"/>
    <x v="125"/>
    <x v="541"/>
    <x v="1"/>
    <n v="26"/>
  </r>
  <r>
    <s v="WAHV"/>
    <x v="7"/>
    <s v="Zuid-Holland"/>
    <x v="49"/>
    <x v="672"/>
    <x v="1"/>
    <n v="26"/>
  </r>
  <r>
    <s v="WAHV"/>
    <x v="7"/>
    <s v="Zuid-Holland"/>
    <x v="5"/>
    <x v="215"/>
    <x v="1"/>
    <n v="26"/>
  </r>
  <r>
    <s v="WAHV"/>
    <x v="7"/>
    <s v="Zuid-Holland"/>
    <x v="98"/>
    <x v="676"/>
    <x v="1"/>
    <n v="26"/>
  </r>
  <r>
    <s v="WAHV"/>
    <x v="8"/>
    <s v="Limburg"/>
    <x v="68"/>
    <x v="546"/>
    <x v="1"/>
    <n v="26"/>
  </r>
  <r>
    <s v="WAHV"/>
    <x v="8"/>
    <s v="Limburg"/>
    <x v="96"/>
    <x v="308"/>
    <x v="1"/>
    <n v="26"/>
  </r>
  <r>
    <s v="WAHV"/>
    <x v="8"/>
    <s v="Utrecht"/>
    <x v="87"/>
    <x v="434"/>
    <x v="1"/>
    <n v="26"/>
  </r>
  <r>
    <s v="WAHV"/>
    <x v="8"/>
    <s v="Zeeland"/>
    <x v="121"/>
    <x v="701"/>
    <x v="1"/>
    <n v="26"/>
  </r>
  <r>
    <s v="WAHV"/>
    <x v="8"/>
    <s v="Zeeland"/>
    <x v="55"/>
    <x v="460"/>
    <x v="1"/>
    <n v="26"/>
  </r>
  <r>
    <s v="WAHV"/>
    <x v="8"/>
    <s v="Zuid-Holland"/>
    <x v="90"/>
    <x v="657"/>
    <x v="0"/>
    <n v="26"/>
  </r>
  <r>
    <s v="WAHV"/>
    <x v="8"/>
    <s v="Zuid-Holland"/>
    <x v="73"/>
    <x v="648"/>
    <x v="0"/>
    <n v="26"/>
  </r>
  <r>
    <s v="WAHV"/>
    <x v="9"/>
    <s v="Gelderland"/>
    <x v="116"/>
    <x v="339"/>
    <x v="1"/>
    <n v="26"/>
  </r>
  <r>
    <s v="WAHV"/>
    <x v="9"/>
    <s v="Gelderland"/>
    <x v="65"/>
    <x v="383"/>
    <x v="1"/>
    <n v="26"/>
  </r>
  <r>
    <s v="WAHV"/>
    <x v="9"/>
    <s v="Limburg"/>
    <x v="96"/>
    <x v="308"/>
    <x v="1"/>
    <n v="26"/>
  </r>
  <r>
    <s v="WAHV"/>
    <x v="9"/>
    <s v="Noord-Brabant"/>
    <x v="26"/>
    <x v="285"/>
    <x v="1"/>
    <n v="26"/>
  </r>
  <r>
    <s v="WAHV"/>
    <x v="9"/>
    <s v="Noord-Brabant"/>
    <x v="3"/>
    <x v="668"/>
    <x v="0"/>
    <n v="26"/>
  </r>
  <r>
    <s v="WAHV"/>
    <x v="9"/>
    <s v="Noord-Brabant"/>
    <x v="28"/>
    <x v="646"/>
    <x v="1"/>
    <n v="26"/>
  </r>
  <r>
    <s v="WAHV"/>
    <x v="9"/>
    <s v="Noord-Holland"/>
    <x v="18"/>
    <x v="634"/>
    <x v="1"/>
    <n v="26"/>
  </r>
  <r>
    <s v="WAHV"/>
    <x v="9"/>
    <s v="Zuid-Holland"/>
    <x v="43"/>
    <x v="647"/>
    <x v="0"/>
    <n v="26"/>
  </r>
  <r>
    <s v="WAHV"/>
    <x v="9"/>
    <s v="Zuid-Holland"/>
    <x v="95"/>
    <x v="529"/>
    <x v="1"/>
    <n v="26"/>
  </r>
  <r>
    <s v="WAHV"/>
    <x v="9"/>
    <s v="Zuid-Holland"/>
    <x v="15"/>
    <x v="617"/>
    <x v="1"/>
    <n v="26"/>
  </r>
  <r>
    <s v="WAHV"/>
    <x v="11"/>
    <s v="Noord-Brabant"/>
    <x v="94"/>
    <x v="464"/>
    <x v="1"/>
    <n v="26"/>
  </r>
  <r>
    <s v="WAHV"/>
    <x v="11"/>
    <s v="Utrecht"/>
    <x v="40"/>
    <x v="61"/>
    <x v="1"/>
    <n v="26"/>
  </r>
  <r>
    <s v="WAHV"/>
    <x v="11"/>
    <s v="Utrecht"/>
    <x v="37"/>
    <x v="694"/>
    <x v="1"/>
    <n v="26"/>
  </r>
  <r>
    <s v="WAHV"/>
    <x v="11"/>
    <s v="Zuid-Holland"/>
    <x v="43"/>
    <x v="313"/>
    <x v="1"/>
    <n v="26"/>
  </r>
  <r>
    <s v="WAHV"/>
    <x v="10"/>
    <s v="Limburg"/>
    <x v="128"/>
    <x v="449"/>
    <x v="1"/>
    <n v="26"/>
  </r>
  <r>
    <s v="WAHV"/>
    <x v="10"/>
    <s v="Limburg"/>
    <x v="96"/>
    <x v="344"/>
    <x v="1"/>
    <n v="26"/>
  </r>
  <r>
    <s v="WAHV"/>
    <x v="10"/>
    <s v="Noord-Brabant"/>
    <x v="94"/>
    <x v="484"/>
    <x v="1"/>
    <n v="26"/>
  </r>
  <r>
    <s v="WAHV"/>
    <x v="10"/>
    <s v="Noord-Holland"/>
    <x v="18"/>
    <x v="634"/>
    <x v="0"/>
    <n v="26"/>
  </r>
  <r>
    <s v="WAHV"/>
    <x v="10"/>
    <s v="Overijssel"/>
    <x v="54"/>
    <x v="373"/>
    <x v="1"/>
    <n v="26"/>
  </r>
  <r>
    <s v="WAHV"/>
    <x v="10"/>
    <s v="Utrecht"/>
    <x v="37"/>
    <x v="83"/>
    <x v="1"/>
    <n v="26"/>
  </r>
  <r>
    <s v="WAHV"/>
    <x v="10"/>
    <s v="Zuid-Holland"/>
    <x v="15"/>
    <x v="617"/>
    <x v="1"/>
    <n v="26"/>
  </r>
  <r>
    <s v="WAHV"/>
    <x v="10"/>
    <s v="Zuid-Holland"/>
    <x v="5"/>
    <x v="215"/>
    <x v="1"/>
    <n v="26"/>
  </r>
  <r>
    <s v="WAHV"/>
    <x v="10"/>
    <s v="Zuid-Holland"/>
    <x v="47"/>
    <x v="577"/>
    <x v="0"/>
    <n v="26"/>
  </r>
  <r>
    <s v="WAHV"/>
    <x v="4"/>
    <s v="Limburg"/>
    <x v="56"/>
    <x v="194"/>
    <x v="1"/>
    <n v="26"/>
  </r>
  <r>
    <s v="WAHV"/>
    <x v="4"/>
    <s v="Noord-Brabant"/>
    <x v="94"/>
    <x v="570"/>
    <x v="1"/>
    <n v="26"/>
  </r>
  <r>
    <s v="WAHV"/>
    <x v="4"/>
    <s v="Noord-Brabant"/>
    <x v="3"/>
    <x v="532"/>
    <x v="1"/>
    <n v="26"/>
  </r>
  <r>
    <s v="WAHV"/>
    <x v="4"/>
    <s v="Noord-Brabant"/>
    <x v="3"/>
    <x v="655"/>
    <x v="1"/>
    <n v="26"/>
  </r>
  <r>
    <s v="WAHV"/>
    <x v="4"/>
    <s v="Utrecht"/>
    <x v="40"/>
    <x v="61"/>
    <x v="1"/>
    <n v="26"/>
  </r>
  <r>
    <s v="WAHV"/>
    <x v="4"/>
    <s v="Utrecht"/>
    <x v="39"/>
    <x v="578"/>
    <x v="0"/>
    <n v="26"/>
  </r>
  <r>
    <s v="WAHV"/>
    <x v="4"/>
    <s v="Zeeland"/>
    <x v="55"/>
    <x v="460"/>
    <x v="1"/>
    <n v="26"/>
  </r>
  <r>
    <s v="WAHV"/>
    <x v="4"/>
    <s v="Zuid-Holland"/>
    <x v="73"/>
    <x v="576"/>
    <x v="1"/>
    <n v="26"/>
  </r>
  <r>
    <s v="WAHV"/>
    <x v="4"/>
    <s v="Zuid-Holland"/>
    <x v="15"/>
    <x v="674"/>
    <x v="1"/>
    <n v="26"/>
  </r>
  <r>
    <s v="WAHV"/>
    <x v="1"/>
    <s v="Flevoland"/>
    <x v="10"/>
    <x v="683"/>
    <x v="0"/>
    <n v="26"/>
  </r>
  <r>
    <s v="WAHV"/>
    <x v="1"/>
    <s v="Gelderland"/>
    <x v="65"/>
    <x v="271"/>
    <x v="1"/>
    <n v="26"/>
  </r>
  <r>
    <s v="WAHV"/>
    <x v="1"/>
    <s v="Noord-Brabant"/>
    <x v="28"/>
    <x v="678"/>
    <x v="1"/>
    <n v="26"/>
  </r>
  <r>
    <s v="WAHV"/>
    <x v="1"/>
    <s v="Noord-Holland"/>
    <x v="46"/>
    <x v="459"/>
    <x v="0"/>
    <n v="26"/>
  </r>
  <r>
    <s v="WAHV"/>
    <x v="1"/>
    <s v="Zuid-Holland"/>
    <x v="43"/>
    <x v="313"/>
    <x v="1"/>
    <n v="26"/>
  </r>
  <r>
    <s v="WAHV"/>
    <x v="1"/>
    <s v="Zuid-Holland"/>
    <x v="95"/>
    <x v="662"/>
    <x v="1"/>
    <n v="26"/>
  </r>
  <r>
    <s v="WAHV"/>
    <x v="0"/>
    <s v="Gelderland"/>
    <x v="65"/>
    <x v="271"/>
    <x v="1"/>
    <n v="26"/>
  </r>
  <r>
    <s v="WAHV"/>
    <x v="0"/>
    <s v="Limburg"/>
    <x v="24"/>
    <x v="680"/>
    <x v="0"/>
    <n v="26"/>
  </r>
  <r>
    <s v="WAHV"/>
    <x v="0"/>
    <s v="Noord-Brabant"/>
    <x v="94"/>
    <x v="233"/>
    <x v="1"/>
    <n v="26"/>
  </r>
  <r>
    <s v="WAHV"/>
    <x v="0"/>
    <s v="Noord-Brabant"/>
    <x v="28"/>
    <x v="34"/>
    <x v="1"/>
    <n v="26"/>
  </r>
  <r>
    <s v="WAHV"/>
    <x v="0"/>
    <s v="Utrecht"/>
    <x v="87"/>
    <x v="501"/>
    <x v="1"/>
    <n v="26"/>
  </r>
  <r>
    <s v="WAHV"/>
    <x v="0"/>
    <s v="Zuid-Holland"/>
    <x v="43"/>
    <x v="647"/>
    <x v="1"/>
    <n v="26"/>
  </r>
  <r>
    <s v="WAHV"/>
    <x v="0"/>
    <s v="Zuid-Holland"/>
    <x v="49"/>
    <x v="672"/>
    <x v="1"/>
    <n v="26"/>
  </r>
  <r>
    <s v="WAHV"/>
    <x v="0"/>
    <s v="Zuid-Holland"/>
    <x v="5"/>
    <x v="5"/>
    <x v="1"/>
    <n v="26"/>
  </r>
  <r>
    <s v="WAHV"/>
    <x v="3"/>
    <s v="Gelderland"/>
    <x v="82"/>
    <x v="376"/>
    <x v="1"/>
    <n v="26"/>
  </r>
  <r>
    <s v="WAHV"/>
    <x v="3"/>
    <s v="Gelderland"/>
    <x v="65"/>
    <x v="383"/>
    <x v="1"/>
    <n v="26"/>
  </r>
  <r>
    <s v="WAHV"/>
    <x v="3"/>
    <s v="Limburg"/>
    <x v="51"/>
    <x v="677"/>
    <x v="0"/>
    <n v="26"/>
  </r>
  <r>
    <s v="WAHV"/>
    <x v="3"/>
    <s v="Noord-Brabant"/>
    <x v="28"/>
    <x v="638"/>
    <x v="0"/>
    <n v="26"/>
  </r>
  <r>
    <s v="WAHV"/>
    <x v="3"/>
    <s v="Noord-Holland"/>
    <x v="62"/>
    <x v="306"/>
    <x v="0"/>
    <n v="26"/>
  </r>
  <r>
    <s v="WAHV"/>
    <x v="3"/>
    <s v="Noord-Holland"/>
    <x v="18"/>
    <x v="634"/>
    <x v="0"/>
    <n v="26"/>
  </r>
  <r>
    <s v="WAHV"/>
    <x v="3"/>
    <s v="Utrecht"/>
    <x v="87"/>
    <x v="550"/>
    <x v="1"/>
    <n v="26"/>
  </r>
  <r>
    <s v="WAHV"/>
    <x v="3"/>
    <s v="Zuid-Holland"/>
    <x v="16"/>
    <x v="206"/>
    <x v="1"/>
    <n v="26"/>
  </r>
  <r>
    <s v="WAHV"/>
    <x v="5"/>
    <s v="Gelderland"/>
    <x v="82"/>
    <x v="316"/>
    <x v="1"/>
    <n v="26"/>
  </r>
  <r>
    <s v="WAHV"/>
    <x v="5"/>
    <s v="Limburg"/>
    <x v="128"/>
    <x v="449"/>
    <x v="1"/>
    <n v="26"/>
  </r>
  <r>
    <s v="WAHV"/>
    <x v="5"/>
    <s v="Noord-Brabant"/>
    <x v="26"/>
    <x v="285"/>
    <x v="1"/>
    <n v="26"/>
  </r>
  <r>
    <s v="WAHV"/>
    <x v="5"/>
    <s v="Noord-Holland"/>
    <x v="62"/>
    <x v="597"/>
    <x v="1"/>
    <n v="26"/>
  </r>
  <r>
    <s v="WAHV"/>
    <x v="5"/>
    <s v="Noord-Holland"/>
    <x v="46"/>
    <x v="459"/>
    <x v="0"/>
    <n v="26"/>
  </r>
  <r>
    <s v="WAHV"/>
    <x v="5"/>
    <s v="Overijssel"/>
    <x v="86"/>
    <x v="573"/>
    <x v="0"/>
    <n v="26"/>
  </r>
  <r>
    <s v="WAHV"/>
    <x v="5"/>
    <s v="Utrecht"/>
    <x v="87"/>
    <x v="504"/>
    <x v="1"/>
    <n v="26"/>
  </r>
  <r>
    <s v="WAHV"/>
    <x v="5"/>
    <s v="Zuid-Holland"/>
    <x v="95"/>
    <x v="686"/>
    <x v="1"/>
    <n v="26"/>
  </r>
  <r>
    <s v="WAHV"/>
    <x v="2"/>
    <s v="Gelderland"/>
    <x v="65"/>
    <x v="632"/>
    <x v="1"/>
    <n v="26"/>
  </r>
  <r>
    <s v="WAHV"/>
    <x v="2"/>
    <s v="Overijssel"/>
    <x v="54"/>
    <x v="218"/>
    <x v="1"/>
    <n v="26"/>
  </r>
  <r>
    <s v="WAHV"/>
    <x v="2"/>
    <s v="Zuid-Holland"/>
    <x v="73"/>
    <x v="576"/>
    <x v="0"/>
    <n v="26"/>
  </r>
  <r>
    <s v="WAHV"/>
    <x v="2"/>
    <s v="Zuid-Holland"/>
    <x v="43"/>
    <x v="585"/>
    <x v="1"/>
    <n v="26"/>
  </r>
  <r>
    <s v="WAHV"/>
    <x v="2"/>
    <s v="Zuid-Holland"/>
    <x v="95"/>
    <x v="686"/>
    <x v="1"/>
    <n v="26"/>
  </r>
  <r>
    <s v="WAHV"/>
    <x v="6"/>
    <s v="Noord-Brabant"/>
    <x v="111"/>
    <x v="702"/>
    <x v="0"/>
    <n v="26"/>
  </r>
  <r>
    <s v="WAHV"/>
    <x v="6"/>
    <s v="Noord-Holland"/>
    <x v="8"/>
    <x v="414"/>
    <x v="1"/>
    <n v="26"/>
  </r>
  <r>
    <s v="WAHV"/>
    <x v="6"/>
    <s v="Zuid-Holland"/>
    <x v="73"/>
    <x v="648"/>
    <x v="0"/>
    <n v="26"/>
  </r>
  <r>
    <s v="WAHV"/>
    <x v="6"/>
    <s v="Zuid-Holland"/>
    <x v="73"/>
    <x v="648"/>
    <x v="1"/>
    <n v="26"/>
  </r>
  <r>
    <s v="WAHV"/>
    <x v="6"/>
    <s v="Zuid-Holland"/>
    <x v="32"/>
    <x v="671"/>
    <x v="0"/>
    <n v="26"/>
  </r>
  <r>
    <s v="WAHV"/>
    <x v="7"/>
    <s v="Gelderland"/>
    <x v="137"/>
    <x v="512"/>
    <x v="1"/>
    <n v="25"/>
  </r>
  <r>
    <s v="WAHV"/>
    <x v="7"/>
    <s v="Limburg"/>
    <x v="136"/>
    <x v="693"/>
    <x v="0"/>
    <n v="25"/>
  </r>
  <r>
    <s v="WAHV"/>
    <x v="7"/>
    <s v="Noord-Brabant"/>
    <x v="146"/>
    <x v="703"/>
    <x v="0"/>
    <n v="25"/>
  </r>
  <r>
    <s v="WAHV"/>
    <x v="7"/>
    <s v="Noord-Brabant"/>
    <x v="3"/>
    <x v="668"/>
    <x v="0"/>
    <n v="25"/>
  </r>
  <r>
    <s v="WAHV"/>
    <x v="7"/>
    <s v="Utrecht"/>
    <x v="87"/>
    <x v="625"/>
    <x v="1"/>
    <n v="25"/>
  </r>
  <r>
    <s v="WAHV"/>
    <x v="7"/>
    <s v="Utrecht"/>
    <x v="40"/>
    <x v="61"/>
    <x v="1"/>
    <n v="25"/>
  </r>
  <r>
    <s v="WAHV"/>
    <x v="7"/>
    <s v="Zuid-Holland"/>
    <x v="73"/>
    <x v="648"/>
    <x v="0"/>
    <n v="25"/>
  </r>
  <r>
    <s v="WAHV"/>
    <x v="7"/>
    <s v="Zuid-Holland"/>
    <x v="123"/>
    <x v="522"/>
    <x v="1"/>
    <n v="25"/>
  </r>
  <r>
    <s v="WAHV"/>
    <x v="8"/>
    <s v="Flevoland"/>
    <x v="10"/>
    <x v="500"/>
    <x v="0"/>
    <n v="25"/>
  </r>
  <r>
    <s v="WAHV"/>
    <x v="8"/>
    <s v="Gelderland"/>
    <x v="23"/>
    <x v="540"/>
    <x v="1"/>
    <n v="25"/>
  </r>
  <r>
    <s v="WAHV"/>
    <x v="8"/>
    <s v="Gelderland"/>
    <x v="65"/>
    <x v="621"/>
    <x v="0"/>
    <n v="25"/>
  </r>
  <r>
    <s v="WAHV"/>
    <x v="8"/>
    <s v="Limburg"/>
    <x v="136"/>
    <x v="656"/>
    <x v="0"/>
    <n v="25"/>
  </r>
  <r>
    <s v="WAHV"/>
    <x v="8"/>
    <s v="Noord-Brabant"/>
    <x v="94"/>
    <x v="345"/>
    <x v="1"/>
    <n v="25"/>
  </r>
  <r>
    <s v="WAHV"/>
    <x v="8"/>
    <s v="Noord-Brabant"/>
    <x v="94"/>
    <x v="452"/>
    <x v="1"/>
    <n v="25"/>
  </r>
  <r>
    <s v="WAHV"/>
    <x v="8"/>
    <s v="Noord-Brabant"/>
    <x v="94"/>
    <x v="274"/>
    <x v="1"/>
    <n v="25"/>
  </r>
  <r>
    <s v="WAHV"/>
    <x v="8"/>
    <s v="Noord-Brabant"/>
    <x v="26"/>
    <x v="488"/>
    <x v="1"/>
    <n v="25"/>
  </r>
  <r>
    <s v="WAHV"/>
    <x v="8"/>
    <s v="Noord-Brabant"/>
    <x v="26"/>
    <x v="285"/>
    <x v="1"/>
    <n v="25"/>
  </r>
  <r>
    <s v="WAHV"/>
    <x v="8"/>
    <s v="Noord-Brabant"/>
    <x v="28"/>
    <x v="678"/>
    <x v="1"/>
    <n v="25"/>
  </r>
  <r>
    <s v="WAHV"/>
    <x v="8"/>
    <s v="Utrecht"/>
    <x v="144"/>
    <x v="670"/>
    <x v="0"/>
    <n v="25"/>
  </r>
  <r>
    <s v="WAHV"/>
    <x v="8"/>
    <s v="Zuid-Holland"/>
    <x v="43"/>
    <x v="647"/>
    <x v="0"/>
    <n v="25"/>
  </r>
  <r>
    <s v="WAHV"/>
    <x v="8"/>
    <s v="Zuid-Holland"/>
    <x v="32"/>
    <x v="671"/>
    <x v="1"/>
    <n v="25"/>
  </r>
  <r>
    <s v="WAHV"/>
    <x v="8"/>
    <s v="Zuid-Holland"/>
    <x v="49"/>
    <x v="672"/>
    <x v="1"/>
    <n v="25"/>
  </r>
  <r>
    <s v="WAHV"/>
    <x v="8"/>
    <s v="Zuid-Holland"/>
    <x v="123"/>
    <x v="522"/>
    <x v="1"/>
    <n v="25"/>
  </r>
  <r>
    <s v="WAHV"/>
    <x v="8"/>
    <s v="Zuid-Holland"/>
    <x v="98"/>
    <x v="676"/>
    <x v="0"/>
    <n v="25"/>
  </r>
  <r>
    <s v="WAHV"/>
    <x v="9"/>
    <s v="Noord-Brabant"/>
    <x v="111"/>
    <x v="636"/>
    <x v="0"/>
    <n v="25"/>
  </r>
  <r>
    <s v="WAHV"/>
    <x v="9"/>
    <s v="Noord-Brabant"/>
    <x v="28"/>
    <x v="638"/>
    <x v="1"/>
    <n v="25"/>
  </r>
  <r>
    <s v="WAHV"/>
    <x v="9"/>
    <s v="Overijssel"/>
    <x v="80"/>
    <x v="653"/>
    <x v="0"/>
    <n v="25"/>
  </r>
  <r>
    <s v="WAHV"/>
    <x v="9"/>
    <s v="Utrecht"/>
    <x v="87"/>
    <x v="550"/>
    <x v="1"/>
    <n v="25"/>
  </r>
  <r>
    <s v="WAHV"/>
    <x v="9"/>
    <s v="Utrecht"/>
    <x v="144"/>
    <x v="670"/>
    <x v="0"/>
    <n v="25"/>
  </r>
  <r>
    <s v="WAHV"/>
    <x v="9"/>
    <s v="Utrecht"/>
    <x v="39"/>
    <x v="59"/>
    <x v="1"/>
    <n v="25"/>
  </r>
  <r>
    <s v="WAHV"/>
    <x v="9"/>
    <s v="Zeeland"/>
    <x v="125"/>
    <x v="472"/>
    <x v="0"/>
    <n v="25"/>
  </r>
  <r>
    <s v="WAHV"/>
    <x v="9"/>
    <s v="Zuid-Holland"/>
    <x v="95"/>
    <x v="637"/>
    <x v="0"/>
    <n v="25"/>
  </r>
  <r>
    <s v="WAHV"/>
    <x v="11"/>
    <s v="Flevoland"/>
    <x v="10"/>
    <x v="704"/>
    <x v="0"/>
    <n v="25"/>
  </r>
  <r>
    <s v="WAHV"/>
    <x v="11"/>
    <s v="Friesland"/>
    <x v="104"/>
    <x v="349"/>
    <x v="1"/>
    <n v="25"/>
  </r>
  <r>
    <s v="WAHV"/>
    <x v="11"/>
    <s v="Gelderland"/>
    <x v="65"/>
    <x v="383"/>
    <x v="1"/>
    <n v="25"/>
  </r>
  <r>
    <s v="WAHV"/>
    <x v="11"/>
    <s v="Limburg"/>
    <x v="24"/>
    <x v="55"/>
    <x v="1"/>
    <n v="25"/>
  </r>
  <r>
    <s v="WAHV"/>
    <x v="11"/>
    <s v="Limburg"/>
    <x v="96"/>
    <x v="344"/>
    <x v="1"/>
    <n v="25"/>
  </r>
  <r>
    <s v="WAHV"/>
    <x v="11"/>
    <s v="Noord-Brabant"/>
    <x v="3"/>
    <x v="629"/>
    <x v="1"/>
    <n v="25"/>
  </r>
  <r>
    <s v="WAHV"/>
    <x v="11"/>
    <s v="Noord-Brabant"/>
    <x v="28"/>
    <x v="697"/>
    <x v="1"/>
    <n v="25"/>
  </r>
  <r>
    <s v="WAHV"/>
    <x v="11"/>
    <s v="Utrecht"/>
    <x v="87"/>
    <x v="625"/>
    <x v="1"/>
    <n v="25"/>
  </r>
  <r>
    <s v="WAHV"/>
    <x v="11"/>
    <s v="Utrecht"/>
    <x v="37"/>
    <x v="53"/>
    <x v="1"/>
    <n v="25"/>
  </r>
  <r>
    <s v="WAHV"/>
    <x v="11"/>
    <s v="Utrecht"/>
    <x v="39"/>
    <x v="535"/>
    <x v="1"/>
    <n v="25"/>
  </r>
  <r>
    <s v="WAHV"/>
    <x v="11"/>
    <s v="Zuid-Holland"/>
    <x v="2"/>
    <x v="558"/>
    <x v="1"/>
    <n v="25"/>
  </r>
  <r>
    <s v="WAHV"/>
    <x v="11"/>
    <s v="Zuid-Holland"/>
    <x v="43"/>
    <x v="691"/>
    <x v="0"/>
    <n v="25"/>
  </r>
  <r>
    <s v="WAHV"/>
    <x v="11"/>
    <s v="Zuid-Holland"/>
    <x v="5"/>
    <x v="289"/>
    <x v="1"/>
    <n v="25"/>
  </r>
  <r>
    <s v="WAHV"/>
    <x v="10"/>
    <s v="Limburg"/>
    <x v="51"/>
    <x v="531"/>
    <x v="1"/>
    <n v="25"/>
  </r>
  <r>
    <s v="WAHV"/>
    <x v="10"/>
    <s v="Noord-Brabant"/>
    <x v="26"/>
    <x v="412"/>
    <x v="1"/>
    <n v="25"/>
  </r>
  <r>
    <s v="WAHV"/>
    <x v="10"/>
    <s v="Noord-Brabant"/>
    <x v="3"/>
    <x v="655"/>
    <x v="1"/>
    <n v="25"/>
  </r>
  <r>
    <s v="WAHV"/>
    <x v="10"/>
    <s v="Noord-Brabant"/>
    <x v="3"/>
    <x v="668"/>
    <x v="0"/>
    <n v="25"/>
  </r>
  <r>
    <s v="WAHV"/>
    <x v="10"/>
    <s v="Utrecht"/>
    <x v="39"/>
    <x v="535"/>
    <x v="1"/>
    <n v="25"/>
  </r>
  <r>
    <s v="WAHV"/>
    <x v="10"/>
    <s v="Zuid-Holland"/>
    <x v="2"/>
    <x v="552"/>
    <x v="1"/>
    <n v="25"/>
  </r>
  <r>
    <s v="WAHV"/>
    <x v="10"/>
    <s v="Zuid-Holland"/>
    <x v="4"/>
    <x v="182"/>
    <x v="1"/>
    <n v="25"/>
  </r>
  <r>
    <s v="WAHV"/>
    <x v="10"/>
    <s v="Zuid-Holland"/>
    <x v="98"/>
    <x v="676"/>
    <x v="1"/>
    <n v="25"/>
  </r>
  <r>
    <s v="WAHV"/>
    <x v="10"/>
    <s v="Zuid-Holland"/>
    <x v="22"/>
    <x v="54"/>
    <x v="1"/>
    <n v="25"/>
  </r>
  <r>
    <s v="WAHV"/>
    <x v="4"/>
    <s v="Limburg"/>
    <x v="56"/>
    <x v="574"/>
    <x v="1"/>
    <n v="25"/>
  </r>
  <r>
    <s v="WAHV"/>
    <x v="4"/>
    <s v="Noord-Brabant"/>
    <x v="94"/>
    <x v="274"/>
    <x v="1"/>
    <n v="25"/>
  </r>
  <r>
    <s v="WAHV"/>
    <x v="4"/>
    <s v="Noord-Brabant"/>
    <x v="26"/>
    <x v="295"/>
    <x v="1"/>
    <n v="25"/>
  </r>
  <r>
    <s v="WAHV"/>
    <x v="4"/>
    <s v="Noord-Brabant"/>
    <x v="3"/>
    <x v="628"/>
    <x v="1"/>
    <n v="25"/>
  </r>
  <r>
    <s v="WAHV"/>
    <x v="4"/>
    <s v="Noord-Holland"/>
    <x v="18"/>
    <x v="101"/>
    <x v="1"/>
    <n v="25"/>
  </r>
  <r>
    <s v="WAHV"/>
    <x v="4"/>
    <s v="Zuid-Holland"/>
    <x v="73"/>
    <x v="648"/>
    <x v="0"/>
    <n v="25"/>
  </r>
  <r>
    <s v="WAHV"/>
    <x v="4"/>
    <s v="Zuid-Holland"/>
    <x v="9"/>
    <x v="25"/>
    <x v="1"/>
    <n v="25"/>
  </r>
  <r>
    <s v="WAHV"/>
    <x v="1"/>
    <s v="Friesland"/>
    <x v="104"/>
    <x v="349"/>
    <x v="1"/>
    <n v="25"/>
  </r>
  <r>
    <s v="WAHV"/>
    <x v="1"/>
    <s v="Gelderland"/>
    <x v="82"/>
    <x v="316"/>
    <x v="1"/>
    <n v="25"/>
  </r>
  <r>
    <s v="WAHV"/>
    <x v="1"/>
    <s v="Gelderland"/>
    <x v="116"/>
    <x v="339"/>
    <x v="1"/>
    <n v="25"/>
  </r>
  <r>
    <s v="WAHV"/>
    <x v="1"/>
    <s v="Noord-Brabant"/>
    <x v="94"/>
    <x v="484"/>
    <x v="1"/>
    <n v="25"/>
  </r>
  <r>
    <s v="WAHV"/>
    <x v="1"/>
    <s v="Noord-Brabant"/>
    <x v="28"/>
    <x v="638"/>
    <x v="0"/>
    <n v="25"/>
  </r>
  <r>
    <s v="WAHV"/>
    <x v="1"/>
    <s v="Noord-Holland"/>
    <x v="18"/>
    <x v="634"/>
    <x v="0"/>
    <n v="25"/>
  </r>
  <r>
    <s v="WAHV"/>
    <x v="1"/>
    <s v="Zuid-Holland"/>
    <x v="2"/>
    <x v="552"/>
    <x v="1"/>
    <n v="25"/>
  </r>
  <r>
    <s v="WAHV"/>
    <x v="0"/>
    <s v="Limburg"/>
    <x v="133"/>
    <x v="485"/>
    <x v="0"/>
    <n v="25"/>
  </r>
  <r>
    <s v="WAHV"/>
    <x v="0"/>
    <s v="Limburg"/>
    <x v="96"/>
    <x v="344"/>
    <x v="1"/>
    <n v="25"/>
  </r>
  <r>
    <s v="WAHV"/>
    <x v="0"/>
    <s v="Noord-Brabant"/>
    <x v="3"/>
    <x v="684"/>
    <x v="1"/>
    <n v="25"/>
  </r>
  <r>
    <s v="WAHV"/>
    <x v="0"/>
    <s v="Noord-Brabant"/>
    <x v="111"/>
    <x v="392"/>
    <x v="1"/>
    <n v="25"/>
  </r>
  <r>
    <s v="WAHV"/>
    <x v="0"/>
    <s v="Noord-Brabant"/>
    <x v="28"/>
    <x v="638"/>
    <x v="1"/>
    <n v="25"/>
  </r>
  <r>
    <s v="WAHV"/>
    <x v="0"/>
    <s v="Noord-Brabant"/>
    <x v="28"/>
    <x v="293"/>
    <x v="1"/>
    <n v="25"/>
  </r>
  <r>
    <s v="WAHV"/>
    <x v="0"/>
    <s v="Noord-Holland"/>
    <x v="18"/>
    <x v="52"/>
    <x v="1"/>
    <n v="25"/>
  </r>
  <r>
    <s v="WAHV"/>
    <x v="0"/>
    <s v="Zeeland"/>
    <x v="121"/>
    <x v="701"/>
    <x v="0"/>
    <n v="25"/>
  </r>
  <r>
    <s v="WAHV"/>
    <x v="0"/>
    <s v="Zuid-Holland"/>
    <x v="73"/>
    <x v="648"/>
    <x v="1"/>
    <n v="25"/>
  </r>
  <r>
    <s v="WAHV"/>
    <x v="0"/>
    <s v="Zuid-Holland"/>
    <x v="98"/>
    <x v="676"/>
    <x v="0"/>
    <n v="25"/>
  </r>
  <r>
    <s v="WAHV"/>
    <x v="3"/>
    <s v="Gelderland"/>
    <x v="65"/>
    <x v="127"/>
    <x v="1"/>
    <n v="25"/>
  </r>
  <r>
    <s v="WAHV"/>
    <x v="3"/>
    <s v="Limburg"/>
    <x v="24"/>
    <x v="55"/>
    <x v="1"/>
    <n v="25"/>
  </r>
  <r>
    <s v="WAHV"/>
    <x v="3"/>
    <s v="Noord-Brabant"/>
    <x v="94"/>
    <x v="345"/>
    <x v="1"/>
    <n v="25"/>
  </r>
  <r>
    <s v="WAHV"/>
    <x v="3"/>
    <s v="Noord-Brabant"/>
    <x v="3"/>
    <x v="655"/>
    <x v="1"/>
    <n v="25"/>
  </r>
  <r>
    <s v="WAHV"/>
    <x v="3"/>
    <s v="Noord-Holland"/>
    <x v="46"/>
    <x v="70"/>
    <x v="1"/>
    <n v="25"/>
  </r>
  <r>
    <s v="WAHV"/>
    <x v="3"/>
    <s v="Utrecht"/>
    <x v="37"/>
    <x v="694"/>
    <x v="1"/>
    <n v="25"/>
  </r>
  <r>
    <s v="WAHV"/>
    <x v="3"/>
    <s v="Zuid-Holland"/>
    <x v="15"/>
    <x v="617"/>
    <x v="1"/>
    <n v="25"/>
  </r>
  <r>
    <s v="WAHV"/>
    <x v="3"/>
    <s v="Zuid-Holland"/>
    <x v="123"/>
    <x v="522"/>
    <x v="1"/>
    <n v="25"/>
  </r>
  <r>
    <s v="WAHV"/>
    <x v="3"/>
    <s v="Zuid-Holland"/>
    <x v="5"/>
    <x v="324"/>
    <x v="1"/>
    <n v="25"/>
  </r>
  <r>
    <s v="WAHV"/>
    <x v="5"/>
    <s v="Gelderland"/>
    <x v="116"/>
    <x v="339"/>
    <x v="1"/>
    <n v="25"/>
  </r>
  <r>
    <s v="WAHV"/>
    <x v="5"/>
    <s v="Noord-Brabant"/>
    <x v="3"/>
    <x v="668"/>
    <x v="1"/>
    <n v="25"/>
  </r>
  <r>
    <s v="WAHV"/>
    <x v="5"/>
    <s v="Overijssel"/>
    <x v="80"/>
    <x v="340"/>
    <x v="0"/>
    <n v="25"/>
  </r>
  <r>
    <s v="WAHV"/>
    <x v="5"/>
    <s v="Overijssel"/>
    <x v="54"/>
    <x v="373"/>
    <x v="1"/>
    <n v="25"/>
  </r>
  <r>
    <s v="WAHV"/>
    <x v="5"/>
    <s v="Zuid-Holland"/>
    <x v="2"/>
    <x v="6"/>
    <x v="1"/>
    <n v="25"/>
  </r>
  <r>
    <s v="WAHV"/>
    <x v="5"/>
    <s v="Zuid-Holland"/>
    <x v="73"/>
    <x v="648"/>
    <x v="0"/>
    <n v="25"/>
  </r>
  <r>
    <s v="WAHV"/>
    <x v="5"/>
    <s v="Zuid-Holland"/>
    <x v="43"/>
    <x v="603"/>
    <x v="1"/>
    <n v="25"/>
  </r>
  <r>
    <s v="WAHV"/>
    <x v="5"/>
    <s v="Zuid-Holland"/>
    <x v="32"/>
    <x v="671"/>
    <x v="1"/>
    <n v="25"/>
  </r>
  <r>
    <s v="WAHV"/>
    <x v="5"/>
    <s v="Zuid-Holland"/>
    <x v="5"/>
    <x v="253"/>
    <x v="1"/>
    <n v="25"/>
  </r>
  <r>
    <s v="WAHV"/>
    <x v="5"/>
    <s v="Zuid-Holland"/>
    <x v="5"/>
    <x v="492"/>
    <x v="1"/>
    <n v="25"/>
  </r>
  <r>
    <s v="WAHV"/>
    <x v="5"/>
    <s v="Zuid-Holland"/>
    <x v="5"/>
    <x v="5"/>
    <x v="1"/>
    <n v="25"/>
  </r>
  <r>
    <s v="WAHV"/>
    <x v="2"/>
    <s v="Gelderland"/>
    <x v="82"/>
    <x v="406"/>
    <x v="1"/>
    <n v="25"/>
  </r>
  <r>
    <s v="WAHV"/>
    <x v="2"/>
    <s v="Gelderland"/>
    <x v="23"/>
    <x v="107"/>
    <x v="1"/>
    <n v="25"/>
  </r>
  <r>
    <s v="WAHV"/>
    <x v="2"/>
    <s v="Noord-Brabant"/>
    <x v="26"/>
    <x v="285"/>
    <x v="1"/>
    <n v="25"/>
  </r>
  <r>
    <s v="WAHV"/>
    <x v="2"/>
    <s v="Noord-Holland"/>
    <x v="62"/>
    <x v="565"/>
    <x v="0"/>
    <n v="25"/>
  </r>
  <r>
    <s v="WAHV"/>
    <x v="2"/>
    <s v="Noord-Holland"/>
    <x v="134"/>
    <x v="496"/>
    <x v="0"/>
    <n v="25"/>
  </r>
  <r>
    <s v="WAHV"/>
    <x v="2"/>
    <s v="Zuid-Holland"/>
    <x v="73"/>
    <x v="262"/>
    <x v="1"/>
    <n v="25"/>
  </r>
  <r>
    <s v="WAHV"/>
    <x v="2"/>
    <s v="Zuid-Holland"/>
    <x v="5"/>
    <x v="426"/>
    <x v="0"/>
    <n v="25"/>
  </r>
  <r>
    <s v="WAHV"/>
    <x v="2"/>
    <s v="Zuid-Holland"/>
    <x v="98"/>
    <x v="676"/>
    <x v="1"/>
    <n v="25"/>
  </r>
  <r>
    <s v="WAHV"/>
    <x v="6"/>
    <s v="Noord-Holland"/>
    <x v="62"/>
    <x v="597"/>
    <x v="0"/>
    <n v="25"/>
  </r>
  <r>
    <s v="WAHV"/>
    <x v="6"/>
    <s v="Utrecht"/>
    <x v="87"/>
    <x v="614"/>
    <x v="0"/>
    <n v="25"/>
  </r>
  <r>
    <s v="WAHV"/>
    <x v="6"/>
    <s v="Zeeland"/>
    <x v="125"/>
    <x v="541"/>
    <x v="1"/>
    <n v="25"/>
  </r>
  <r>
    <s v="WAHV"/>
    <x v="6"/>
    <s v="Zuid-Holland"/>
    <x v="123"/>
    <x v="455"/>
    <x v="1"/>
    <n v="25"/>
  </r>
  <r>
    <s v="WAHV"/>
    <x v="7"/>
    <s v="Flevoland"/>
    <x v="10"/>
    <x v="683"/>
    <x v="0"/>
    <n v="24"/>
  </r>
  <r>
    <s v="WAHV"/>
    <x v="7"/>
    <s v="Gelderland"/>
    <x v="82"/>
    <x v="316"/>
    <x v="1"/>
    <n v="24"/>
  </r>
  <r>
    <s v="WAHV"/>
    <x v="7"/>
    <s v="Gelderland"/>
    <x v="23"/>
    <x v="185"/>
    <x v="1"/>
    <n v="24"/>
  </r>
  <r>
    <s v="WAHV"/>
    <x v="7"/>
    <s v="Limburg"/>
    <x v="51"/>
    <x v="677"/>
    <x v="1"/>
    <n v="24"/>
  </r>
  <r>
    <s v="WAHV"/>
    <x v="7"/>
    <s v="Noord-Brabant"/>
    <x v="94"/>
    <x v="345"/>
    <x v="1"/>
    <n v="24"/>
  </r>
  <r>
    <s v="WAHV"/>
    <x v="7"/>
    <s v="Zuid-Holland"/>
    <x v="2"/>
    <x v="435"/>
    <x v="1"/>
    <n v="24"/>
  </r>
  <r>
    <s v="WAHV"/>
    <x v="7"/>
    <s v="Zuid-Holland"/>
    <x v="32"/>
    <x v="671"/>
    <x v="0"/>
    <n v="24"/>
  </r>
  <r>
    <s v="WAHV"/>
    <x v="7"/>
    <s v="Zuid-Holland"/>
    <x v="4"/>
    <x v="400"/>
    <x v="1"/>
    <n v="24"/>
  </r>
  <r>
    <s v="WAHV"/>
    <x v="8"/>
    <s v="Flevoland"/>
    <x v="97"/>
    <x v="572"/>
    <x v="0"/>
    <n v="24"/>
  </r>
  <r>
    <s v="WAHV"/>
    <x v="8"/>
    <s v="Friesland"/>
    <x v="104"/>
    <x v="349"/>
    <x v="1"/>
    <n v="24"/>
  </r>
  <r>
    <s v="WAHV"/>
    <x v="8"/>
    <s v="Noord-Brabant"/>
    <x v="28"/>
    <x v="34"/>
    <x v="1"/>
    <n v="24"/>
  </r>
  <r>
    <s v="WAHV"/>
    <x v="8"/>
    <s v="Noord-Brabant"/>
    <x v="14"/>
    <x v="99"/>
    <x v="1"/>
    <n v="24"/>
  </r>
  <r>
    <s v="WAHV"/>
    <x v="8"/>
    <s v="Noord-Holland"/>
    <x v="67"/>
    <x v="685"/>
    <x v="0"/>
    <n v="24"/>
  </r>
  <r>
    <s v="WAHV"/>
    <x v="8"/>
    <s v="Noord-Holland"/>
    <x v="50"/>
    <x v="513"/>
    <x v="1"/>
    <n v="24"/>
  </r>
  <r>
    <s v="WAHV"/>
    <x v="8"/>
    <s v="Utrecht"/>
    <x v="87"/>
    <x v="489"/>
    <x v="1"/>
    <n v="24"/>
  </r>
  <r>
    <s v="WAHV"/>
    <x v="8"/>
    <s v="Utrecht"/>
    <x v="87"/>
    <x v="501"/>
    <x v="1"/>
    <n v="24"/>
  </r>
  <r>
    <s v="WAHV"/>
    <x v="8"/>
    <s v="Utrecht"/>
    <x v="37"/>
    <x v="694"/>
    <x v="1"/>
    <n v="24"/>
  </r>
  <r>
    <s v="WAHV"/>
    <x v="8"/>
    <s v="Utrecht"/>
    <x v="39"/>
    <x v="578"/>
    <x v="0"/>
    <n v="24"/>
  </r>
  <r>
    <s v="WAHV"/>
    <x v="8"/>
    <s v="Zuid-Holland"/>
    <x v="5"/>
    <x v="324"/>
    <x v="1"/>
    <n v="24"/>
  </r>
  <r>
    <s v="WAHV"/>
    <x v="8"/>
    <s v="Zuid-Holland"/>
    <x v="5"/>
    <x v="426"/>
    <x v="1"/>
    <n v="24"/>
  </r>
  <r>
    <s v="WAHV"/>
    <x v="9"/>
    <s v="Limburg"/>
    <x v="128"/>
    <x v="669"/>
    <x v="1"/>
    <n v="24"/>
  </r>
  <r>
    <s v="WAHV"/>
    <x v="9"/>
    <s v="Limburg"/>
    <x v="56"/>
    <x v="574"/>
    <x v="1"/>
    <n v="24"/>
  </r>
  <r>
    <s v="WAHV"/>
    <x v="9"/>
    <s v="Noord-Brabant"/>
    <x v="28"/>
    <x v="697"/>
    <x v="1"/>
    <n v="24"/>
  </r>
  <r>
    <s v="WAHV"/>
    <x v="9"/>
    <s v="Overijssel"/>
    <x v="54"/>
    <x v="322"/>
    <x v="1"/>
    <n v="24"/>
  </r>
  <r>
    <s v="WAHV"/>
    <x v="9"/>
    <s v="Utrecht"/>
    <x v="87"/>
    <x v="504"/>
    <x v="1"/>
    <n v="24"/>
  </r>
  <r>
    <s v="WAHV"/>
    <x v="9"/>
    <s v="Zuid-Holland"/>
    <x v="15"/>
    <x v="674"/>
    <x v="0"/>
    <n v="24"/>
  </r>
  <r>
    <s v="WAHV"/>
    <x v="11"/>
    <s v="Flevoland"/>
    <x v="10"/>
    <x v="683"/>
    <x v="0"/>
    <n v="24"/>
  </r>
  <r>
    <s v="WAHV"/>
    <x v="11"/>
    <s v="Limburg"/>
    <x v="24"/>
    <x v="696"/>
    <x v="0"/>
    <n v="24"/>
  </r>
  <r>
    <s v="WAHV"/>
    <x v="11"/>
    <s v="Zuid-Holland"/>
    <x v="2"/>
    <x v="86"/>
    <x v="1"/>
    <n v="24"/>
  </r>
  <r>
    <s v="WAHV"/>
    <x v="11"/>
    <s v="Zuid-Holland"/>
    <x v="43"/>
    <x v="603"/>
    <x v="0"/>
    <n v="24"/>
  </r>
  <r>
    <s v="WAHV"/>
    <x v="11"/>
    <s v="Zuid-Holland"/>
    <x v="15"/>
    <x v="617"/>
    <x v="1"/>
    <n v="24"/>
  </r>
  <r>
    <s v="WAHV"/>
    <x v="10"/>
    <s v="Friesland"/>
    <x v="104"/>
    <x v="349"/>
    <x v="1"/>
    <n v="24"/>
  </r>
  <r>
    <s v="WAHV"/>
    <x v="10"/>
    <s v="Gelderland"/>
    <x v="116"/>
    <x v="339"/>
    <x v="1"/>
    <n v="24"/>
  </r>
  <r>
    <s v="WAHV"/>
    <x v="10"/>
    <s v="Limburg"/>
    <x v="68"/>
    <x v="687"/>
    <x v="0"/>
    <n v="24"/>
  </r>
  <r>
    <s v="WAHV"/>
    <x v="10"/>
    <s v="Noord-Holland"/>
    <x v="46"/>
    <x v="459"/>
    <x v="0"/>
    <n v="24"/>
  </r>
  <r>
    <s v="WAHV"/>
    <x v="10"/>
    <s v="Utrecht"/>
    <x v="87"/>
    <x v="489"/>
    <x v="1"/>
    <n v="24"/>
  </r>
  <r>
    <s v="WAHV"/>
    <x v="10"/>
    <s v="Zuid-Holland"/>
    <x v="17"/>
    <x v="502"/>
    <x v="1"/>
    <n v="24"/>
  </r>
  <r>
    <s v="WAHV"/>
    <x v="10"/>
    <s v="Zuid-Holland"/>
    <x v="100"/>
    <x v="626"/>
    <x v="1"/>
    <n v="24"/>
  </r>
  <r>
    <s v="WAHV"/>
    <x v="10"/>
    <s v="Zuid-Holland"/>
    <x v="22"/>
    <x v="27"/>
    <x v="1"/>
    <n v="24"/>
  </r>
  <r>
    <s v="WAHV"/>
    <x v="4"/>
    <s v="Limburg"/>
    <x v="142"/>
    <x v="658"/>
    <x v="1"/>
    <n v="24"/>
  </r>
  <r>
    <s v="WAHV"/>
    <x v="4"/>
    <s v="Noord-Brabant"/>
    <x v="3"/>
    <x v="668"/>
    <x v="0"/>
    <n v="24"/>
  </r>
  <r>
    <s v="WAHV"/>
    <x v="4"/>
    <s v="Noord-Brabant"/>
    <x v="28"/>
    <x v="117"/>
    <x v="1"/>
    <n v="24"/>
  </r>
  <r>
    <s v="WAHV"/>
    <x v="4"/>
    <s v="Noord-Holland"/>
    <x v="8"/>
    <x v="664"/>
    <x v="0"/>
    <n v="24"/>
  </r>
  <r>
    <s v="WAHV"/>
    <x v="4"/>
    <s v="Zuid-Holland"/>
    <x v="43"/>
    <x v="559"/>
    <x v="1"/>
    <n v="24"/>
  </r>
  <r>
    <s v="WAHV"/>
    <x v="4"/>
    <s v="Zuid-Holland"/>
    <x v="43"/>
    <x v="691"/>
    <x v="0"/>
    <n v="24"/>
  </r>
  <r>
    <s v="WAHV"/>
    <x v="1"/>
    <s v="Limburg"/>
    <x v="42"/>
    <x v="641"/>
    <x v="1"/>
    <n v="24"/>
  </r>
  <r>
    <s v="WAHV"/>
    <x v="1"/>
    <s v="Noord-Brabant"/>
    <x v="28"/>
    <x v="610"/>
    <x v="0"/>
    <n v="24"/>
  </r>
  <r>
    <s v="WAHV"/>
    <x v="1"/>
    <s v="Noord-Brabant"/>
    <x v="141"/>
    <x v="650"/>
    <x v="0"/>
    <n v="24"/>
  </r>
  <r>
    <s v="WAHV"/>
    <x v="1"/>
    <s v="Utrecht"/>
    <x v="87"/>
    <x v="501"/>
    <x v="1"/>
    <n v="24"/>
  </r>
  <r>
    <s v="WAHV"/>
    <x v="1"/>
    <s v="Utrecht"/>
    <x v="87"/>
    <x v="625"/>
    <x v="1"/>
    <n v="24"/>
  </r>
  <r>
    <s v="WAHV"/>
    <x v="1"/>
    <s v="Utrecht"/>
    <x v="37"/>
    <x v="694"/>
    <x v="0"/>
    <n v="24"/>
  </r>
  <r>
    <s v="WAHV"/>
    <x v="1"/>
    <s v="Utrecht"/>
    <x v="39"/>
    <x v="535"/>
    <x v="1"/>
    <n v="24"/>
  </r>
  <r>
    <s v="WAHV"/>
    <x v="1"/>
    <s v="Zuid-Holland"/>
    <x v="2"/>
    <x v="232"/>
    <x v="1"/>
    <n v="24"/>
  </r>
  <r>
    <s v="WAHV"/>
    <x v="0"/>
    <s v="Gelderland"/>
    <x v="82"/>
    <x v="376"/>
    <x v="1"/>
    <n v="24"/>
  </r>
  <r>
    <s v="WAHV"/>
    <x v="0"/>
    <s v="Limburg"/>
    <x v="136"/>
    <x v="656"/>
    <x v="0"/>
    <n v="24"/>
  </r>
  <r>
    <s v="WAHV"/>
    <x v="0"/>
    <s v="Limburg"/>
    <x v="51"/>
    <x v="677"/>
    <x v="1"/>
    <n v="24"/>
  </r>
  <r>
    <s v="WAHV"/>
    <x v="0"/>
    <s v="Limburg"/>
    <x v="24"/>
    <x v="696"/>
    <x v="1"/>
    <n v="24"/>
  </r>
  <r>
    <s v="WAHV"/>
    <x v="0"/>
    <s v="Noord-Brabant"/>
    <x v="14"/>
    <x v="256"/>
    <x v="1"/>
    <n v="24"/>
  </r>
  <r>
    <s v="WAHV"/>
    <x v="0"/>
    <s v="Utrecht"/>
    <x v="87"/>
    <x v="468"/>
    <x v="1"/>
    <n v="24"/>
  </r>
  <r>
    <s v="WAHV"/>
    <x v="0"/>
    <s v="Utrecht"/>
    <x v="61"/>
    <x v="108"/>
    <x v="1"/>
    <n v="24"/>
  </r>
  <r>
    <s v="WAHV"/>
    <x v="3"/>
    <s v="Noord-Brabant"/>
    <x v="3"/>
    <x v="684"/>
    <x v="1"/>
    <n v="24"/>
  </r>
  <r>
    <s v="WAHV"/>
    <x v="3"/>
    <s v="Zeeland"/>
    <x v="121"/>
    <x v="701"/>
    <x v="1"/>
    <n v="24"/>
  </r>
  <r>
    <s v="WAHV"/>
    <x v="3"/>
    <s v="Zuid-Holland"/>
    <x v="73"/>
    <x v="648"/>
    <x v="0"/>
    <n v="24"/>
  </r>
  <r>
    <s v="WAHV"/>
    <x v="3"/>
    <s v="Zuid-Holland"/>
    <x v="43"/>
    <x v="691"/>
    <x v="0"/>
    <n v="24"/>
  </r>
  <r>
    <s v="WAHV"/>
    <x v="3"/>
    <s v="Zuid-Holland"/>
    <x v="5"/>
    <x v="514"/>
    <x v="1"/>
    <n v="24"/>
  </r>
  <r>
    <s v="WAHV"/>
    <x v="3"/>
    <s v="Zuid-Holland"/>
    <x v="5"/>
    <x v="289"/>
    <x v="1"/>
    <n v="24"/>
  </r>
  <r>
    <s v="WAHV"/>
    <x v="5"/>
    <s v="Gelderland"/>
    <x v="65"/>
    <x v="446"/>
    <x v="1"/>
    <n v="24"/>
  </r>
  <r>
    <s v="WAHV"/>
    <x v="5"/>
    <s v="Groningen"/>
    <x v="11"/>
    <x v="260"/>
    <x v="0"/>
    <n v="24"/>
  </r>
  <r>
    <s v="WAHV"/>
    <x v="5"/>
    <s v="Limburg"/>
    <x v="136"/>
    <x v="656"/>
    <x v="1"/>
    <n v="24"/>
  </r>
  <r>
    <s v="WAHV"/>
    <x v="5"/>
    <s v="Limburg"/>
    <x v="42"/>
    <x v="667"/>
    <x v="1"/>
    <n v="24"/>
  </r>
  <r>
    <s v="WAHV"/>
    <x v="5"/>
    <s v="Limburg"/>
    <x v="96"/>
    <x v="308"/>
    <x v="1"/>
    <n v="24"/>
  </r>
  <r>
    <s v="WAHV"/>
    <x v="5"/>
    <s v="Noord-Brabant"/>
    <x v="94"/>
    <x v="452"/>
    <x v="1"/>
    <n v="24"/>
  </r>
  <r>
    <s v="WAHV"/>
    <x v="5"/>
    <s v="Noord-Brabant"/>
    <x v="3"/>
    <x v="629"/>
    <x v="0"/>
    <n v="24"/>
  </r>
  <r>
    <s v="WAHV"/>
    <x v="5"/>
    <s v="Noord-Brabant"/>
    <x v="141"/>
    <x v="650"/>
    <x v="1"/>
    <n v="24"/>
  </r>
  <r>
    <s v="WAHV"/>
    <x v="5"/>
    <s v="Utrecht"/>
    <x v="87"/>
    <x v="468"/>
    <x v="1"/>
    <n v="24"/>
  </r>
  <r>
    <s v="WAHV"/>
    <x v="5"/>
    <s v="Zeeland"/>
    <x v="125"/>
    <x v="541"/>
    <x v="1"/>
    <n v="24"/>
  </r>
  <r>
    <s v="WAHV"/>
    <x v="5"/>
    <s v="Zuid-Holland"/>
    <x v="73"/>
    <x v="648"/>
    <x v="1"/>
    <n v="24"/>
  </r>
  <r>
    <s v="WAHV"/>
    <x v="5"/>
    <s v="Zuid-Holland"/>
    <x v="43"/>
    <x v="371"/>
    <x v="1"/>
    <n v="24"/>
  </r>
  <r>
    <s v="WAHV"/>
    <x v="5"/>
    <s v="Zuid-Holland"/>
    <x v="95"/>
    <x v="530"/>
    <x v="1"/>
    <n v="24"/>
  </r>
  <r>
    <s v="WAHV"/>
    <x v="2"/>
    <s v="Drenthe"/>
    <x v="108"/>
    <x v="660"/>
    <x v="0"/>
    <n v="24"/>
  </r>
  <r>
    <s v="WAHV"/>
    <x v="2"/>
    <s v="Gelderland"/>
    <x v="116"/>
    <x v="358"/>
    <x v="1"/>
    <n v="24"/>
  </r>
  <r>
    <s v="WAHV"/>
    <x v="2"/>
    <s v="Gelderland"/>
    <x v="65"/>
    <x v="127"/>
    <x v="1"/>
    <n v="24"/>
  </r>
  <r>
    <s v="WAHV"/>
    <x v="2"/>
    <s v="Groningen"/>
    <x v="140"/>
    <x v="627"/>
    <x v="0"/>
    <n v="24"/>
  </r>
  <r>
    <s v="WAHV"/>
    <x v="2"/>
    <s v="Limburg"/>
    <x v="128"/>
    <x v="669"/>
    <x v="1"/>
    <n v="24"/>
  </r>
  <r>
    <s v="WAHV"/>
    <x v="2"/>
    <s v="Limburg"/>
    <x v="56"/>
    <x v="574"/>
    <x v="1"/>
    <n v="24"/>
  </r>
  <r>
    <s v="WAHV"/>
    <x v="2"/>
    <s v="Limburg"/>
    <x v="24"/>
    <x v="202"/>
    <x v="1"/>
    <n v="24"/>
  </r>
  <r>
    <s v="WAHV"/>
    <x v="2"/>
    <s v="Limburg"/>
    <x v="24"/>
    <x v="696"/>
    <x v="0"/>
    <n v="24"/>
  </r>
  <r>
    <s v="WAHV"/>
    <x v="2"/>
    <s v="Noord-Brabant"/>
    <x v="26"/>
    <x v="295"/>
    <x v="1"/>
    <n v="24"/>
  </r>
  <r>
    <s v="WAHV"/>
    <x v="2"/>
    <s v="Noord-Brabant"/>
    <x v="28"/>
    <x v="610"/>
    <x v="0"/>
    <n v="24"/>
  </r>
  <r>
    <s v="WAHV"/>
    <x v="2"/>
    <s v="Utrecht"/>
    <x v="87"/>
    <x v="504"/>
    <x v="1"/>
    <n v="24"/>
  </r>
  <r>
    <s v="WAHV"/>
    <x v="2"/>
    <s v="Utrecht"/>
    <x v="87"/>
    <x v="550"/>
    <x v="1"/>
    <n v="24"/>
  </r>
  <r>
    <s v="WAHV"/>
    <x v="2"/>
    <s v="Utrecht"/>
    <x v="87"/>
    <x v="625"/>
    <x v="1"/>
    <n v="24"/>
  </r>
  <r>
    <s v="WAHV"/>
    <x v="2"/>
    <s v="Zuid-Holland"/>
    <x v="43"/>
    <x v="559"/>
    <x v="1"/>
    <n v="24"/>
  </r>
  <r>
    <s v="WAHV"/>
    <x v="2"/>
    <s v="Zuid-Holland"/>
    <x v="43"/>
    <x v="612"/>
    <x v="0"/>
    <n v="24"/>
  </r>
  <r>
    <s v="WAHV"/>
    <x v="6"/>
    <s v="Overijssel"/>
    <x v="80"/>
    <x v="653"/>
    <x v="1"/>
    <n v="24"/>
  </r>
  <r>
    <s v="WAHV"/>
    <x v="6"/>
    <s v="Zuid-Holland"/>
    <x v="43"/>
    <x v="559"/>
    <x v="1"/>
    <n v="24"/>
  </r>
  <r>
    <s v="WAHV"/>
    <x v="6"/>
    <s v="Zuid-Holland"/>
    <x v="49"/>
    <x v="672"/>
    <x v="1"/>
    <n v="24"/>
  </r>
  <r>
    <s v="WAHV"/>
    <x v="6"/>
    <s v="Zuid-Holland"/>
    <x v="5"/>
    <x v="514"/>
    <x v="1"/>
    <n v="24"/>
  </r>
  <r>
    <s v="WAHV"/>
    <x v="7"/>
    <s v="Gelderland"/>
    <x v="65"/>
    <x v="437"/>
    <x v="1"/>
    <n v="23"/>
  </r>
  <r>
    <s v="WAHV"/>
    <x v="7"/>
    <s v="Limburg"/>
    <x v="136"/>
    <x v="656"/>
    <x v="0"/>
    <n v="23"/>
  </r>
  <r>
    <s v="WAHV"/>
    <x v="7"/>
    <s v="Noord-Brabant"/>
    <x v="94"/>
    <x v="666"/>
    <x v="1"/>
    <n v="23"/>
  </r>
  <r>
    <s v="WAHV"/>
    <x v="7"/>
    <s v="Noord-Brabant"/>
    <x v="26"/>
    <x v="488"/>
    <x v="1"/>
    <n v="23"/>
  </r>
  <r>
    <s v="WAHV"/>
    <x v="7"/>
    <s v="Noord-Holland"/>
    <x v="46"/>
    <x v="609"/>
    <x v="1"/>
    <n v="23"/>
  </r>
  <r>
    <s v="WAHV"/>
    <x v="7"/>
    <s v="Noord-Holland"/>
    <x v="18"/>
    <x v="101"/>
    <x v="1"/>
    <n v="23"/>
  </r>
  <r>
    <s v="WAHV"/>
    <x v="7"/>
    <s v="Noord-Holland"/>
    <x v="18"/>
    <x v="73"/>
    <x v="1"/>
    <n v="23"/>
  </r>
  <r>
    <s v="WAHV"/>
    <x v="7"/>
    <s v="Zuid-Holland"/>
    <x v="43"/>
    <x v="467"/>
    <x v="1"/>
    <n v="23"/>
  </r>
  <r>
    <s v="WAHV"/>
    <x v="7"/>
    <s v="Zuid-Holland"/>
    <x v="43"/>
    <x v="603"/>
    <x v="1"/>
    <n v="23"/>
  </r>
  <r>
    <s v="WAHV"/>
    <x v="7"/>
    <s v="Zuid-Holland"/>
    <x v="5"/>
    <x v="324"/>
    <x v="1"/>
    <n v="23"/>
  </r>
  <r>
    <s v="WAHV"/>
    <x v="8"/>
    <s v="Friesland"/>
    <x v="104"/>
    <x v="263"/>
    <x v="1"/>
    <n v="23"/>
  </r>
  <r>
    <s v="WAHV"/>
    <x v="8"/>
    <s v="Noord-Brabant"/>
    <x v="28"/>
    <x v="610"/>
    <x v="0"/>
    <n v="23"/>
  </r>
  <r>
    <s v="WAHV"/>
    <x v="8"/>
    <s v="Noord-Holland"/>
    <x v="8"/>
    <x v="414"/>
    <x v="1"/>
    <n v="23"/>
  </r>
  <r>
    <s v="WAHV"/>
    <x v="8"/>
    <s v="Utrecht"/>
    <x v="40"/>
    <x v="61"/>
    <x v="1"/>
    <n v="23"/>
  </r>
  <r>
    <s v="WAHV"/>
    <x v="8"/>
    <s v="Utrecht"/>
    <x v="40"/>
    <x v="520"/>
    <x v="1"/>
    <n v="23"/>
  </r>
  <r>
    <s v="WAHV"/>
    <x v="8"/>
    <s v="Zuid-Holland"/>
    <x v="15"/>
    <x v="674"/>
    <x v="0"/>
    <n v="23"/>
  </r>
  <r>
    <s v="WAHV"/>
    <x v="8"/>
    <s v="Zuid-Holland"/>
    <x v="98"/>
    <x v="676"/>
    <x v="1"/>
    <n v="23"/>
  </r>
  <r>
    <s v="WAHV"/>
    <x v="9"/>
    <s v="Noord-Brabant"/>
    <x v="94"/>
    <x v="452"/>
    <x v="1"/>
    <n v="23"/>
  </r>
  <r>
    <s v="WAHV"/>
    <x v="9"/>
    <s v="Noord-Brabant"/>
    <x v="3"/>
    <x v="684"/>
    <x v="1"/>
    <n v="23"/>
  </r>
  <r>
    <s v="WAHV"/>
    <x v="9"/>
    <s v="Zuid-Holland"/>
    <x v="90"/>
    <x v="481"/>
    <x v="1"/>
    <n v="23"/>
  </r>
  <r>
    <s v="WAHV"/>
    <x v="9"/>
    <s v="Zuid-Holland"/>
    <x v="43"/>
    <x v="585"/>
    <x v="1"/>
    <n v="23"/>
  </r>
  <r>
    <s v="WAHV"/>
    <x v="11"/>
    <s v="Gelderland"/>
    <x v="82"/>
    <x v="316"/>
    <x v="1"/>
    <n v="23"/>
  </r>
  <r>
    <s v="WAHV"/>
    <x v="11"/>
    <s v="Noord-Brabant"/>
    <x v="94"/>
    <x v="233"/>
    <x v="1"/>
    <n v="23"/>
  </r>
  <r>
    <s v="WAHV"/>
    <x v="11"/>
    <s v="Noord-Brabant"/>
    <x v="3"/>
    <x v="655"/>
    <x v="1"/>
    <n v="23"/>
  </r>
  <r>
    <s v="WAHV"/>
    <x v="11"/>
    <s v="Overijssel"/>
    <x v="80"/>
    <x v="653"/>
    <x v="0"/>
    <n v="23"/>
  </r>
  <r>
    <s v="WAHV"/>
    <x v="11"/>
    <s v="Overijssel"/>
    <x v="80"/>
    <x v="653"/>
    <x v="1"/>
    <n v="23"/>
  </r>
  <r>
    <s v="WAHV"/>
    <x v="11"/>
    <s v="Utrecht"/>
    <x v="37"/>
    <x v="694"/>
    <x v="0"/>
    <n v="23"/>
  </r>
  <r>
    <s v="WAHV"/>
    <x v="11"/>
    <s v="Zuid-Holland"/>
    <x v="90"/>
    <x v="481"/>
    <x v="1"/>
    <n v="23"/>
  </r>
  <r>
    <s v="WAHV"/>
    <x v="11"/>
    <s v="Zuid-Holland"/>
    <x v="98"/>
    <x v="676"/>
    <x v="1"/>
    <n v="23"/>
  </r>
  <r>
    <s v="WAHV"/>
    <x v="10"/>
    <s v="Groningen"/>
    <x v="60"/>
    <x v="705"/>
    <x v="1"/>
    <n v="23"/>
  </r>
  <r>
    <s v="WAHV"/>
    <x v="10"/>
    <s v="Limburg"/>
    <x v="56"/>
    <x v="194"/>
    <x v="1"/>
    <n v="23"/>
  </r>
  <r>
    <s v="WAHV"/>
    <x v="10"/>
    <s v="Noord-Brabant"/>
    <x v="94"/>
    <x v="464"/>
    <x v="1"/>
    <n v="23"/>
  </r>
  <r>
    <s v="WAHV"/>
    <x v="10"/>
    <s v="Noord-Holland"/>
    <x v="78"/>
    <x v="314"/>
    <x v="1"/>
    <n v="23"/>
  </r>
  <r>
    <s v="WAHV"/>
    <x v="10"/>
    <s v="Utrecht"/>
    <x v="87"/>
    <x v="550"/>
    <x v="1"/>
    <n v="23"/>
  </r>
  <r>
    <s v="WAHV"/>
    <x v="10"/>
    <s v="Utrecht"/>
    <x v="87"/>
    <x v="625"/>
    <x v="1"/>
    <n v="23"/>
  </r>
  <r>
    <s v="WAHV"/>
    <x v="10"/>
    <s v="Zuid-Holland"/>
    <x v="73"/>
    <x v="648"/>
    <x v="0"/>
    <n v="23"/>
  </r>
  <r>
    <s v="WAHV"/>
    <x v="10"/>
    <s v="Zuid-Holland"/>
    <x v="43"/>
    <x v="354"/>
    <x v="1"/>
    <n v="23"/>
  </r>
  <r>
    <s v="WAHV"/>
    <x v="10"/>
    <s v="Zuid-Holland"/>
    <x v="12"/>
    <x v="555"/>
    <x v="0"/>
    <n v="23"/>
  </r>
  <r>
    <s v="WAHV"/>
    <x v="10"/>
    <s v="Zuid-Holland"/>
    <x v="4"/>
    <x v="221"/>
    <x v="1"/>
    <n v="23"/>
  </r>
  <r>
    <s v="WAHV"/>
    <x v="4"/>
    <s v="Limburg"/>
    <x v="42"/>
    <x v="641"/>
    <x v="1"/>
    <n v="23"/>
  </r>
  <r>
    <s v="WAHV"/>
    <x v="4"/>
    <s v="Limburg"/>
    <x v="51"/>
    <x v="531"/>
    <x v="1"/>
    <n v="23"/>
  </r>
  <r>
    <s v="WAHV"/>
    <x v="4"/>
    <s v="Limburg"/>
    <x v="68"/>
    <x v="692"/>
    <x v="0"/>
    <n v="23"/>
  </r>
  <r>
    <s v="WAHV"/>
    <x v="4"/>
    <s v="Noord-Brabant"/>
    <x v="94"/>
    <x v="484"/>
    <x v="1"/>
    <n v="23"/>
  </r>
  <r>
    <s v="WAHV"/>
    <x v="4"/>
    <s v="Noord-Brabant"/>
    <x v="28"/>
    <x v="689"/>
    <x v="0"/>
    <n v="23"/>
  </r>
  <r>
    <s v="WAHV"/>
    <x v="4"/>
    <s v="Noord-Brabant"/>
    <x v="28"/>
    <x v="638"/>
    <x v="1"/>
    <n v="23"/>
  </r>
  <r>
    <s v="WAHV"/>
    <x v="4"/>
    <s v="Zuid-Holland"/>
    <x v="17"/>
    <x v="382"/>
    <x v="1"/>
    <n v="23"/>
  </r>
  <r>
    <s v="WAHV"/>
    <x v="4"/>
    <s v="Zuid-Holland"/>
    <x v="15"/>
    <x v="674"/>
    <x v="0"/>
    <n v="23"/>
  </r>
  <r>
    <s v="WAHV"/>
    <x v="1"/>
    <s v="Flevoland"/>
    <x v="10"/>
    <x v="683"/>
    <x v="1"/>
    <n v="23"/>
  </r>
  <r>
    <s v="WAHV"/>
    <x v="1"/>
    <s v="Limburg"/>
    <x v="24"/>
    <x v="202"/>
    <x v="1"/>
    <n v="23"/>
  </r>
  <r>
    <s v="WAHV"/>
    <x v="1"/>
    <s v="Noord-Brabant"/>
    <x v="94"/>
    <x v="233"/>
    <x v="1"/>
    <n v="23"/>
  </r>
  <r>
    <s v="WAHV"/>
    <x v="1"/>
    <s v="Noord-Brabant"/>
    <x v="111"/>
    <x v="607"/>
    <x v="1"/>
    <n v="23"/>
  </r>
  <r>
    <s v="WAHV"/>
    <x v="1"/>
    <s v="Overijssel"/>
    <x v="54"/>
    <x v="218"/>
    <x v="1"/>
    <n v="23"/>
  </r>
  <r>
    <s v="WAHV"/>
    <x v="1"/>
    <s v="Overijssel"/>
    <x v="54"/>
    <x v="373"/>
    <x v="1"/>
    <n v="23"/>
  </r>
  <r>
    <s v="WAHV"/>
    <x v="1"/>
    <s v="Utrecht"/>
    <x v="87"/>
    <x v="489"/>
    <x v="1"/>
    <n v="23"/>
  </r>
  <r>
    <s v="WAHV"/>
    <x v="1"/>
    <s v="Zuid-Holland"/>
    <x v="73"/>
    <x v="576"/>
    <x v="1"/>
    <n v="23"/>
  </r>
  <r>
    <s v="WAHV"/>
    <x v="1"/>
    <s v="Zuid-Holland"/>
    <x v="16"/>
    <x v="206"/>
    <x v="1"/>
    <n v="23"/>
  </r>
  <r>
    <s v="WAHV"/>
    <x v="1"/>
    <s v="Zuid-Holland"/>
    <x v="4"/>
    <x v="400"/>
    <x v="1"/>
    <n v="23"/>
  </r>
  <r>
    <s v="WAHV"/>
    <x v="1"/>
    <s v="Zuid-Holland"/>
    <x v="123"/>
    <x v="522"/>
    <x v="1"/>
    <n v="23"/>
  </r>
  <r>
    <s v="WAHV"/>
    <x v="1"/>
    <s v="Zuid-Holland"/>
    <x v="98"/>
    <x v="676"/>
    <x v="1"/>
    <n v="23"/>
  </r>
  <r>
    <s v="WAHV"/>
    <x v="1"/>
    <s v="Zuid-Holland"/>
    <x v="22"/>
    <x v="40"/>
    <x v="1"/>
    <n v="23"/>
  </r>
  <r>
    <s v="WAHV"/>
    <x v="0"/>
    <s v="Noord-Brabant"/>
    <x v="94"/>
    <x v="452"/>
    <x v="1"/>
    <n v="23"/>
  </r>
  <r>
    <s v="WAHV"/>
    <x v="0"/>
    <s v="Noord-Brabant"/>
    <x v="141"/>
    <x v="650"/>
    <x v="0"/>
    <n v="23"/>
  </r>
  <r>
    <s v="WAHV"/>
    <x v="0"/>
    <s v="Utrecht"/>
    <x v="87"/>
    <x v="401"/>
    <x v="1"/>
    <n v="23"/>
  </r>
  <r>
    <s v="WAHV"/>
    <x v="0"/>
    <s v="Utrecht"/>
    <x v="37"/>
    <x v="83"/>
    <x v="1"/>
    <n v="23"/>
  </r>
  <r>
    <s v="WAHV"/>
    <x v="0"/>
    <s v="Utrecht"/>
    <x v="39"/>
    <x v="633"/>
    <x v="1"/>
    <n v="23"/>
  </r>
  <r>
    <s v="WAHV"/>
    <x v="0"/>
    <s v="Zeeland"/>
    <x v="55"/>
    <x v="460"/>
    <x v="1"/>
    <n v="23"/>
  </r>
  <r>
    <s v="WAHV"/>
    <x v="0"/>
    <s v="Zuid-Holland"/>
    <x v="2"/>
    <x v="6"/>
    <x v="1"/>
    <n v="23"/>
  </r>
  <r>
    <s v="WAHV"/>
    <x v="0"/>
    <s v="Zuid-Holland"/>
    <x v="9"/>
    <x v="11"/>
    <x v="1"/>
    <n v="23"/>
  </r>
  <r>
    <s v="WAHV"/>
    <x v="0"/>
    <s v="Zuid-Holland"/>
    <x v="5"/>
    <x v="89"/>
    <x v="1"/>
    <n v="23"/>
  </r>
  <r>
    <s v="WAHV"/>
    <x v="3"/>
    <s v="Limburg"/>
    <x v="56"/>
    <x v="574"/>
    <x v="1"/>
    <n v="23"/>
  </r>
  <r>
    <s v="WAHV"/>
    <x v="3"/>
    <s v="Limburg"/>
    <x v="24"/>
    <x v="680"/>
    <x v="1"/>
    <n v="23"/>
  </r>
  <r>
    <s v="WAHV"/>
    <x v="3"/>
    <s v="Noord-Brabant"/>
    <x v="26"/>
    <x v="285"/>
    <x v="1"/>
    <n v="23"/>
  </r>
  <r>
    <s v="WAHV"/>
    <x v="3"/>
    <s v="Noord-Brabant"/>
    <x v="28"/>
    <x v="613"/>
    <x v="0"/>
    <n v="23"/>
  </r>
  <r>
    <s v="WAHV"/>
    <x v="3"/>
    <s v="Noord-Holland"/>
    <x v="126"/>
    <x v="410"/>
    <x v="1"/>
    <n v="23"/>
  </r>
  <r>
    <s v="WAHV"/>
    <x v="3"/>
    <s v="Noord-Holland"/>
    <x v="67"/>
    <x v="685"/>
    <x v="0"/>
    <n v="23"/>
  </r>
  <r>
    <s v="WAHV"/>
    <x v="3"/>
    <s v="Utrecht"/>
    <x v="87"/>
    <x v="483"/>
    <x v="1"/>
    <n v="23"/>
  </r>
  <r>
    <s v="WAHV"/>
    <x v="3"/>
    <s v="Zuid-Holland"/>
    <x v="43"/>
    <x v="559"/>
    <x v="1"/>
    <n v="23"/>
  </r>
  <r>
    <s v="WAHV"/>
    <x v="3"/>
    <s v="Zuid-Holland"/>
    <x v="43"/>
    <x v="371"/>
    <x v="1"/>
    <n v="23"/>
  </r>
  <r>
    <s v="WAHV"/>
    <x v="3"/>
    <s v="Zuid-Holland"/>
    <x v="12"/>
    <x v="87"/>
    <x v="1"/>
    <n v="23"/>
  </r>
  <r>
    <s v="WAHV"/>
    <x v="3"/>
    <s v="Zuid-Holland"/>
    <x v="5"/>
    <x v="89"/>
    <x v="1"/>
    <n v="23"/>
  </r>
  <r>
    <s v="WAHV"/>
    <x v="5"/>
    <s v="Groningen"/>
    <x v="60"/>
    <x v="619"/>
    <x v="0"/>
    <n v="23"/>
  </r>
  <r>
    <s v="WAHV"/>
    <x v="5"/>
    <s v="Limburg"/>
    <x v="51"/>
    <x v="677"/>
    <x v="0"/>
    <n v="23"/>
  </r>
  <r>
    <s v="WAHV"/>
    <x v="5"/>
    <s v="Noord-Brabant"/>
    <x v="3"/>
    <x v="528"/>
    <x v="1"/>
    <n v="23"/>
  </r>
  <r>
    <s v="WAHV"/>
    <x v="5"/>
    <s v="Noord-Brabant"/>
    <x v="28"/>
    <x v="678"/>
    <x v="0"/>
    <n v="23"/>
  </r>
  <r>
    <s v="WAHV"/>
    <x v="5"/>
    <s v="Utrecht"/>
    <x v="87"/>
    <x v="501"/>
    <x v="1"/>
    <n v="23"/>
  </r>
  <r>
    <s v="WAHV"/>
    <x v="5"/>
    <s v="Utrecht"/>
    <x v="37"/>
    <x v="694"/>
    <x v="1"/>
    <n v="23"/>
  </r>
  <r>
    <s v="WAHV"/>
    <x v="5"/>
    <s v="Utrecht"/>
    <x v="37"/>
    <x v="83"/>
    <x v="1"/>
    <n v="23"/>
  </r>
  <r>
    <s v="WAHV"/>
    <x v="5"/>
    <s v="Utrecht"/>
    <x v="37"/>
    <x v="53"/>
    <x v="1"/>
    <n v="23"/>
  </r>
  <r>
    <s v="WAHV"/>
    <x v="5"/>
    <s v="Zuid-Holland"/>
    <x v="49"/>
    <x v="651"/>
    <x v="0"/>
    <n v="23"/>
  </r>
  <r>
    <s v="WAHV"/>
    <x v="5"/>
    <s v="Zuid-Holland"/>
    <x v="95"/>
    <x v="637"/>
    <x v="0"/>
    <n v="23"/>
  </r>
  <r>
    <s v="WAHV"/>
    <x v="5"/>
    <s v="Zuid-Holland"/>
    <x v="5"/>
    <x v="324"/>
    <x v="1"/>
    <n v="23"/>
  </r>
  <r>
    <s v="WAHV"/>
    <x v="2"/>
    <s v="Limburg"/>
    <x v="51"/>
    <x v="677"/>
    <x v="0"/>
    <n v="23"/>
  </r>
  <r>
    <s v="WAHV"/>
    <x v="2"/>
    <s v="Noord-Holland"/>
    <x v="62"/>
    <x v="306"/>
    <x v="0"/>
    <n v="23"/>
  </r>
  <r>
    <s v="WAHV"/>
    <x v="2"/>
    <s v="Utrecht"/>
    <x v="61"/>
    <x v="137"/>
    <x v="1"/>
    <n v="23"/>
  </r>
  <r>
    <s v="WAHV"/>
    <x v="2"/>
    <s v="Zuid-Holland"/>
    <x v="43"/>
    <x v="691"/>
    <x v="0"/>
    <n v="23"/>
  </r>
  <r>
    <s v="WAHV"/>
    <x v="2"/>
    <s v="Zuid-Holland"/>
    <x v="32"/>
    <x v="671"/>
    <x v="0"/>
    <n v="23"/>
  </r>
  <r>
    <s v="WAHV"/>
    <x v="2"/>
    <s v="Zuid-Holland"/>
    <x v="5"/>
    <x v="343"/>
    <x v="1"/>
    <n v="23"/>
  </r>
  <r>
    <s v="WAHV"/>
    <x v="6"/>
    <s v="Groningen"/>
    <x v="11"/>
    <x v="611"/>
    <x v="1"/>
    <n v="23"/>
  </r>
  <r>
    <s v="WAHV"/>
    <x v="6"/>
    <s v="Noord-Brabant"/>
    <x v="111"/>
    <x v="596"/>
    <x v="1"/>
    <n v="23"/>
  </r>
  <r>
    <s v="WAHV"/>
    <x v="6"/>
    <s v="Noord-Holland"/>
    <x v="139"/>
    <x v="624"/>
    <x v="0"/>
    <n v="23"/>
  </r>
  <r>
    <s v="WAHV"/>
    <x v="6"/>
    <s v="Zuid-Holland"/>
    <x v="95"/>
    <x v="506"/>
    <x v="1"/>
    <n v="23"/>
  </r>
  <r>
    <s v="WAHV"/>
    <x v="6"/>
    <s v="Zuid-Holland"/>
    <x v="5"/>
    <x v="89"/>
    <x v="1"/>
    <n v="23"/>
  </r>
  <r>
    <s v="WAHV"/>
    <x v="7"/>
    <s v="Gelderland"/>
    <x v="65"/>
    <x v="329"/>
    <x v="1"/>
    <n v="22"/>
  </r>
  <r>
    <s v="WAHV"/>
    <x v="7"/>
    <s v="Noord-Brabant"/>
    <x v="3"/>
    <x v="629"/>
    <x v="0"/>
    <n v="22"/>
  </r>
  <r>
    <s v="WAHV"/>
    <x v="7"/>
    <s v="Noord-Holland"/>
    <x v="67"/>
    <x v="685"/>
    <x v="0"/>
    <n v="22"/>
  </r>
  <r>
    <s v="WAHV"/>
    <x v="7"/>
    <s v="Noord-Holland"/>
    <x v="118"/>
    <x v="654"/>
    <x v="1"/>
    <n v="22"/>
  </r>
  <r>
    <s v="WAHV"/>
    <x v="7"/>
    <s v="Overijssel"/>
    <x v="54"/>
    <x v="179"/>
    <x v="0"/>
    <n v="22"/>
  </r>
  <r>
    <s v="WAHV"/>
    <x v="7"/>
    <s v="Utrecht"/>
    <x v="39"/>
    <x v="128"/>
    <x v="1"/>
    <n v="22"/>
  </r>
  <r>
    <s v="WAHV"/>
    <x v="7"/>
    <s v="Zuid-Holland"/>
    <x v="95"/>
    <x v="637"/>
    <x v="0"/>
    <n v="22"/>
  </r>
  <r>
    <s v="WAHV"/>
    <x v="8"/>
    <s v="Gelderland"/>
    <x v="65"/>
    <x v="621"/>
    <x v="1"/>
    <n v="22"/>
  </r>
  <r>
    <s v="WAHV"/>
    <x v="8"/>
    <s v="Gelderland"/>
    <x v="65"/>
    <x v="127"/>
    <x v="1"/>
    <n v="22"/>
  </r>
  <r>
    <s v="WAHV"/>
    <x v="8"/>
    <s v="Groningen"/>
    <x v="11"/>
    <x v="631"/>
    <x v="0"/>
    <n v="22"/>
  </r>
  <r>
    <s v="WAHV"/>
    <x v="8"/>
    <s v="Limburg"/>
    <x v="24"/>
    <x v="586"/>
    <x v="1"/>
    <n v="22"/>
  </r>
  <r>
    <s v="WAHV"/>
    <x v="8"/>
    <s v="Noord-Brabant"/>
    <x v="28"/>
    <x v="158"/>
    <x v="1"/>
    <n v="22"/>
  </r>
  <r>
    <s v="WAHV"/>
    <x v="8"/>
    <s v="Utrecht"/>
    <x v="37"/>
    <x v="83"/>
    <x v="1"/>
    <n v="22"/>
  </r>
  <r>
    <s v="WAHV"/>
    <x v="8"/>
    <s v="Utrecht"/>
    <x v="39"/>
    <x v="366"/>
    <x v="0"/>
    <n v="22"/>
  </r>
  <r>
    <s v="WAHV"/>
    <x v="8"/>
    <s v="Zuid-Holland"/>
    <x v="90"/>
    <x v="481"/>
    <x v="1"/>
    <n v="22"/>
  </r>
  <r>
    <s v="WAHV"/>
    <x v="8"/>
    <s v="Zuid-Holland"/>
    <x v="15"/>
    <x v="674"/>
    <x v="1"/>
    <n v="22"/>
  </r>
  <r>
    <s v="WAHV"/>
    <x v="9"/>
    <s v="Gelderland"/>
    <x v="82"/>
    <x v="376"/>
    <x v="1"/>
    <n v="22"/>
  </r>
  <r>
    <s v="WAHV"/>
    <x v="9"/>
    <s v="Gelderland"/>
    <x v="137"/>
    <x v="512"/>
    <x v="1"/>
    <n v="22"/>
  </r>
  <r>
    <s v="WAHV"/>
    <x v="9"/>
    <s v="Limburg"/>
    <x v="68"/>
    <x v="687"/>
    <x v="0"/>
    <n v="22"/>
  </r>
  <r>
    <s v="WAHV"/>
    <x v="9"/>
    <s v="Noord-Holland"/>
    <x v="46"/>
    <x v="459"/>
    <x v="0"/>
    <n v="22"/>
  </r>
  <r>
    <s v="WAHV"/>
    <x v="9"/>
    <s v="Utrecht"/>
    <x v="40"/>
    <x v="61"/>
    <x v="1"/>
    <n v="22"/>
  </r>
  <r>
    <s v="WAHV"/>
    <x v="9"/>
    <s v="Zuid-Holland"/>
    <x v="17"/>
    <x v="502"/>
    <x v="1"/>
    <n v="22"/>
  </r>
  <r>
    <s v="WAHV"/>
    <x v="9"/>
    <s v="Zuid-Holland"/>
    <x v="43"/>
    <x v="559"/>
    <x v="1"/>
    <n v="22"/>
  </r>
  <r>
    <s v="WAHV"/>
    <x v="9"/>
    <s v="Zuid-Holland"/>
    <x v="9"/>
    <x v="11"/>
    <x v="1"/>
    <n v="22"/>
  </r>
  <r>
    <s v="WAHV"/>
    <x v="9"/>
    <s v="Zuid-Holland"/>
    <x v="95"/>
    <x v="216"/>
    <x v="1"/>
    <n v="22"/>
  </r>
  <r>
    <s v="WAHV"/>
    <x v="9"/>
    <s v="Zuid-Holland"/>
    <x v="5"/>
    <x v="89"/>
    <x v="1"/>
    <n v="22"/>
  </r>
  <r>
    <s v="WAHV"/>
    <x v="9"/>
    <s v="Zuid-Holland"/>
    <x v="98"/>
    <x v="676"/>
    <x v="0"/>
    <n v="22"/>
  </r>
  <r>
    <s v="WAHV"/>
    <x v="11"/>
    <s v="Gelderland"/>
    <x v="116"/>
    <x v="339"/>
    <x v="1"/>
    <n v="22"/>
  </r>
  <r>
    <s v="WAHV"/>
    <x v="11"/>
    <s v="Noord-Brabant"/>
    <x v="28"/>
    <x v="678"/>
    <x v="1"/>
    <n v="22"/>
  </r>
  <r>
    <s v="WAHV"/>
    <x v="11"/>
    <s v="Noord-Holland"/>
    <x v="139"/>
    <x v="624"/>
    <x v="1"/>
    <n v="22"/>
  </r>
  <r>
    <s v="WAHV"/>
    <x v="11"/>
    <s v="Noord-Holland"/>
    <x v="18"/>
    <x v="101"/>
    <x v="1"/>
    <n v="22"/>
  </r>
  <r>
    <s v="WAHV"/>
    <x v="11"/>
    <s v="Overijssel"/>
    <x v="54"/>
    <x v="373"/>
    <x v="1"/>
    <n v="22"/>
  </r>
  <r>
    <s v="WAHV"/>
    <x v="11"/>
    <s v="Utrecht"/>
    <x v="129"/>
    <x v="706"/>
    <x v="0"/>
    <n v="22"/>
  </r>
  <r>
    <s v="WAHV"/>
    <x v="11"/>
    <s v="Zeeland"/>
    <x v="121"/>
    <x v="701"/>
    <x v="1"/>
    <n v="22"/>
  </r>
  <r>
    <s v="WAHV"/>
    <x v="11"/>
    <s v="Zuid-Holland"/>
    <x v="43"/>
    <x v="691"/>
    <x v="1"/>
    <n v="22"/>
  </r>
  <r>
    <s v="WAHV"/>
    <x v="11"/>
    <s v="Zuid-Holland"/>
    <x v="5"/>
    <x v="548"/>
    <x v="1"/>
    <n v="22"/>
  </r>
  <r>
    <s v="WAHV"/>
    <x v="10"/>
    <s v="Flevoland"/>
    <x v="10"/>
    <x v="704"/>
    <x v="0"/>
    <n v="22"/>
  </r>
  <r>
    <s v="WAHV"/>
    <x v="10"/>
    <s v="Gelderland"/>
    <x v="65"/>
    <x v="383"/>
    <x v="1"/>
    <n v="22"/>
  </r>
  <r>
    <s v="WAHV"/>
    <x v="10"/>
    <s v="Limburg"/>
    <x v="56"/>
    <x v="574"/>
    <x v="1"/>
    <n v="22"/>
  </r>
  <r>
    <s v="WAHV"/>
    <x v="10"/>
    <s v="Limburg"/>
    <x v="68"/>
    <x v="527"/>
    <x v="1"/>
    <n v="22"/>
  </r>
  <r>
    <s v="WAHV"/>
    <x v="10"/>
    <s v="Noord-Brabant"/>
    <x v="94"/>
    <x v="570"/>
    <x v="1"/>
    <n v="22"/>
  </r>
  <r>
    <s v="WAHV"/>
    <x v="10"/>
    <s v="Noord-Brabant"/>
    <x v="94"/>
    <x v="274"/>
    <x v="1"/>
    <n v="22"/>
  </r>
  <r>
    <s v="WAHV"/>
    <x v="10"/>
    <s v="Noord-Brabant"/>
    <x v="3"/>
    <x v="534"/>
    <x v="0"/>
    <n v="22"/>
  </r>
  <r>
    <s v="WAHV"/>
    <x v="10"/>
    <s v="Noord-Brabant"/>
    <x v="28"/>
    <x v="494"/>
    <x v="1"/>
    <n v="22"/>
  </r>
  <r>
    <s v="WAHV"/>
    <x v="10"/>
    <s v="Noord-Brabant"/>
    <x v="28"/>
    <x v="638"/>
    <x v="0"/>
    <n v="22"/>
  </r>
  <r>
    <s v="WAHV"/>
    <x v="10"/>
    <s v="Zuid-Holland"/>
    <x v="43"/>
    <x v="691"/>
    <x v="0"/>
    <n v="22"/>
  </r>
  <r>
    <s v="WAHV"/>
    <x v="4"/>
    <s v="Flevoland"/>
    <x v="97"/>
    <x v="572"/>
    <x v="1"/>
    <n v="22"/>
  </r>
  <r>
    <s v="WAHV"/>
    <x v="4"/>
    <s v="Gelderland"/>
    <x v="82"/>
    <x v="151"/>
    <x v="1"/>
    <n v="22"/>
  </r>
  <r>
    <s v="WAHV"/>
    <x v="4"/>
    <s v="Gelderland"/>
    <x v="23"/>
    <x v="107"/>
    <x v="1"/>
    <n v="22"/>
  </r>
  <r>
    <s v="WAHV"/>
    <x v="4"/>
    <s v="Limburg"/>
    <x v="128"/>
    <x v="449"/>
    <x v="1"/>
    <n v="22"/>
  </r>
  <r>
    <s v="WAHV"/>
    <x v="4"/>
    <s v="Limburg"/>
    <x v="42"/>
    <x v="667"/>
    <x v="1"/>
    <n v="22"/>
  </r>
  <r>
    <s v="WAHV"/>
    <x v="4"/>
    <s v="Noord-Brabant"/>
    <x v="3"/>
    <x v="528"/>
    <x v="1"/>
    <n v="22"/>
  </r>
  <r>
    <s v="WAHV"/>
    <x v="4"/>
    <s v="Noord-Brabant"/>
    <x v="28"/>
    <x v="689"/>
    <x v="1"/>
    <n v="22"/>
  </r>
  <r>
    <s v="WAHV"/>
    <x v="4"/>
    <s v="Noord-Brabant"/>
    <x v="28"/>
    <x v="610"/>
    <x v="0"/>
    <n v="22"/>
  </r>
  <r>
    <s v="WAHV"/>
    <x v="4"/>
    <s v="Noord-Holland"/>
    <x v="46"/>
    <x v="459"/>
    <x v="0"/>
    <n v="22"/>
  </r>
  <r>
    <s v="WAHV"/>
    <x v="4"/>
    <s v="Overijssel"/>
    <x v="80"/>
    <x v="653"/>
    <x v="0"/>
    <n v="22"/>
  </r>
  <r>
    <s v="WAHV"/>
    <x v="4"/>
    <s v="Utrecht"/>
    <x v="87"/>
    <x v="159"/>
    <x v="1"/>
    <n v="22"/>
  </r>
  <r>
    <s v="WAHV"/>
    <x v="4"/>
    <s v="Zuid-Holland"/>
    <x v="43"/>
    <x v="585"/>
    <x v="1"/>
    <n v="22"/>
  </r>
  <r>
    <s v="WAHV"/>
    <x v="4"/>
    <s v="Zuid-Holland"/>
    <x v="12"/>
    <x v="87"/>
    <x v="1"/>
    <n v="22"/>
  </r>
  <r>
    <s v="WAHV"/>
    <x v="4"/>
    <s v="Zuid-Holland"/>
    <x v="32"/>
    <x v="571"/>
    <x v="1"/>
    <n v="22"/>
  </r>
  <r>
    <s v="WAHV"/>
    <x v="1"/>
    <s v="Gelderland"/>
    <x v="82"/>
    <x v="151"/>
    <x v="1"/>
    <n v="22"/>
  </r>
  <r>
    <s v="WAHV"/>
    <x v="1"/>
    <s v="Limburg"/>
    <x v="24"/>
    <x v="618"/>
    <x v="1"/>
    <n v="22"/>
  </r>
  <r>
    <s v="WAHV"/>
    <x v="1"/>
    <s v="Limburg"/>
    <x v="24"/>
    <x v="643"/>
    <x v="1"/>
    <n v="22"/>
  </r>
  <r>
    <s v="WAHV"/>
    <x v="1"/>
    <s v="Noord-Brabant"/>
    <x v="14"/>
    <x v="256"/>
    <x v="1"/>
    <n v="22"/>
  </r>
  <r>
    <s v="WAHV"/>
    <x v="1"/>
    <s v="Noord-Holland"/>
    <x v="62"/>
    <x v="186"/>
    <x v="1"/>
    <n v="22"/>
  </r>
  <r>
    <s v="WAHV"/>
    <x v="1"/>
    <s v="Utrecht"/>
    <x v="87"/>
    <x v="159"/>
    <x v="1"/>
    <n v="22"/>
  </r>
  <r>
    <s v="WAHV"/>
    <x v="1"/>
    <s v="Zeeland"/>
    <x v="121"/>
    <x v="701"/>
    <x v="0"/>
    <n v="22"/>
  </r>
  <r>
    <s v="WAHV"/>
    <x v="1"/>
    <s v="Zuid-Holland"/>
    <x v="2"/>
    <x v="435"/>
    <x v="1"/>
    <n v="22"/>
  </r>
  <r>
    <s v="WAHV"/>
    <x v="1"/>
    <s v="Zuid-Holland"/>
    <x v="2"/>
    <x v="86"/>
    <x v="1"/>
    <n v="22"/>
  </r>
  <r>
    <s v="WAHV"/>
    <x v="1"/>
    <s v="Zuid-Holland"/>
    <x v="90"/>
    <x v="347"/>
    <x v="1"/>
    <n v="22"/>
  </r>
  <r>
    <s v="WAHV"/>
    <x v="1"/>
    <s v="Zuid-Holland"/>
    <x v="17"/>
    <x v="524"/>
    <x v="1"/>
    <n v="22"/>
  </r>
  <r>
    <s v="WAHV"/>
    <x v="1"/>
    <s v="Zuid-Holland"/>
    <x v="9"/>
    <x v="25"/>
    <x v="1"/>
    <n v="22"/>
  </r>
  <r>
    <s v="WAHV"/>
    <x v="1"/>
    <s v="Zuid-Holland"/>
    <x v="4"/>
    <x v="182"/>
    <x v="1"/>
    <n v="22"/>
  </r>
  <r>
    <s v="WAHV"/>
    <x v="0"/>
    <s v="Gelderland"/>
    <x v="23"/>
    <x v="540"/>
    <x v="1"/>
    <n v="22"/>
  </r>
  <r>
    <s v="WAHV"/>
    <x v="0"/>
    <s v="Limburg"/>
    <x v="56"/>
    <x v="194"/>
    <x v="1"/>
    <n v="22"/>
  </r>
  <r>
    <s v="WAHV"/>
    <x v="0"/>
    <s v="Limburg"/>
    <x v="24"/>
    <x v="202"/>
    <x v="1"/>
    <n v="22"/>
  </r>
  <r>
    <s v="WAHV"/>
    <x v="0"/>
    <s v="Noord-Brabant"/>
    <x v="94"/>
    <x v="570"/>
    <x v="1"/>
    <n v="22"/>
  </r>
  <r>
    <s v="WAHV"/>
    <x v="0"/>
    <s v="Noord-Brabant"/>
    <x v="26"/>
    <x v="590"/>
    <x v="1"/>
    <n v="22"/>
  </r>
  <r>
    <s v="WAHV"/>
    <x v="0"/>
    <s v="Noord-Brabant"/>
    <x v="3"/>
    <x v="569"/>
    <x v="0"/>
    <n v="22"/>
  </r>
  <r>
    <s v="WAHV"/>
    <x v="0"/>
    <s v="Utrecht"/>
    <x v="87"/>
    <x v="159"/>
    <x v="1"/>
    <n v="22"/>
  </r>
  <r>
    <s v="WAHV"/>
    <x v="0"/>
    <s v="Utrecht"/>
    <x v="40"/>
    <x v="61"/>
    <x v="1"/>
    <n v="22"/>
  </r>
  <r>
    <s v="WAHV"/>
    <x v="0"/>
    <s v="Utrecht"/>
    <x v="39"/>
    <x v="366"/>
    <x v="0"/>
    <n v="22"/>
  </r>
  <r>
    <s v="WAHV"/>
    <x v="0"/>
    <s v="Zuid-Holland"/>
    <x v="95"/>
    <x v="662"/>
    <x v="1"/>
    <n v="22"/>
  </r>
  <r>
    <s v="WAHV"/>
    <x v="0"/>
    <s v="Zuid-Holland"/>
    <x v="22"/>
    <x v="386"/>
    <x v="1"/>
    <n v="22"/>
  </r>
  <r>
    <s v="WAHV"/>
    <x v="3"/>
    <s v="Flevoland"/>
    <x v="10"/>
    <x v="450"/>
    <x v="0"/>
    <n v="22"/>
  </r>
  <r>
    <s v="WAHV"/>
    <x v="3"/>
    <s v="Gelderland"/>
    <x v="65"/>
    <x v="632"/>
    <x v="1"/>
    <n v="22"/>
  </r>
  <r>
    <s v="WAHV"/>
    <x v="3"/>
    <s v="Gelderland"/>
    <x v="65"/>
    <x v="621"/>
    <x v="1"/>
    <n v="22"/>
  </r>
  <r>
    <s v="WAHV"/>
    <x v="3"/>
    <s v="Noord-Brabant"/>
    <x v="94"/>
    <x v="561"/>
    <x v="1"/>
    <n v="22"/>
  </r>
  <r>
    <s v="WAHV"/>
    <x v="3"/>
    <s v="Noord-Brabant"/>
    <x v="3"/>
    <x v="528"/>
    <x v="1"/>
    <n v="22"/>
  </r>
  <r>
    <s v="WAHV"/>
    <x v="3"/>
    <s v="Noord-Holland"/>
    <x v="46"/>
    <x v="707"/>
    <x v="1"/>
    <n v="22"/>
  </r>
  <r>
    <s v="WAHV"/>
    <x v="3"/>
    <s v="Overijssel"/>
    <x v="54"/>
    <x v="322"/>
    <x v="1"/>
    <n v="22"/>
  </r>
  <r>
    <s v="WAHV"/>
    <x v="3"/>
    <s v="Utrecht"/>
    <x v="87"/>
    <x v="468"/>
    <x v="1"/>
    <n v="22"/>
  </r>
  <r>
    <s v="WAHV"/>
    <x v="3"/>
    <s v="Utrecht"/>
    <x v="37"/>
    <x v="83"/>
    <x v="1"/>
    <n v="22"/>
  </r>
  <r>
    <s v="WAHV"/>
    <x v="3"/>
    <s v="Zeeland"/>
    <x v="55"/>
    <x v="460"/>
    <x v="1"/>
    <n v="22"/>
  </r>
  <r>
    <s v="WAHV"/>
    <x v="3"/>
    <s v="Zuid-Holland"/>
    <x v="43"/>
    <x v="313"/>
    <x v="1"/>
    <n v="22"/>
  </r>
  <r>
    <s v="WAHV"/>
    <x v="3"/>
    <s v="Zuid-Holland"/>
    <x v="32"/>
    <x v="671"/>
    <x v="1"/>
    <n v="22"/>
  </r>
  <r>
    <s v="WAHV"/>
    <x v="3"/>
    <s v="Zuid-Holland"/>
    <x v="49"/>
    <x v="79"/>
    <x v="1"/>
    <n v="22"/>
  </r>
  <r>
    <s v="WAHV"/>
    <x v="3"/>
    <s v="Zuid-Holland"/>
    <x v="15"/>
    <x v="674"/>
    <x v="1"/>
    <n v="22"/>
  </r>
  <r>
    <s v="WAHV"/>
    <x v="5"/>
    <s v="Gelderland"/>
    <x v="65"/>
    <x v="271"/>
    <x v="1"/>
    <n v="22"/>
  </r>
  <r>
    <s v="WAHV"/>
    <x v="5"/>
    <s v="Limburg"/>
    <x v="24"/>
    <x v="55"/>
    <x v="1"/>
    <n v="22"/>
  </r>
  <r>
    <s v="WAHV"/>
    <x v="5"/>
    <s v="Noord-Brabant"/>
    <x v="3"/>
    <x v="684"/>
    <x v="1"/>
    <n v="22"/>
  </r>
  <r>
    <s v="WAHV"/>
    <x v="5"/>
    <s v="Noord-Holland"/>
    <x v="118"/>
    <x v="424"/>
    <x v="1"/>
    <n v="22"/>
  </r>
  <r>
    <s v="WAHV"/>
    <x v="5"/>
    <s v="Utrecht"/>
    <x v="87"/>
    <x v="625"/>
    <x v="1"/>
    <n v="22"/>
  </r>
  <r>
    <s v="WAHV"/>
    <x v="5"/>
    <s v="Zuid-Holland"/>
    <x v="49"/>
    <x v="150"/>
    <x v="1"/>
    <n v="22"/>
  </r>
  <r>
    <s v="WAHV"/>
    <x v="5"/>
    <s v="Zuid-Holland"/>
    <x v="95"/>
    <x v="506"/>
    <x v="1"/>
    <n v="22"/>
  </r>
  <r>
    <s v="WAHV"/>
    <x v="2"/>
    <s v="Limburg"/>
    <x v="68"/>
    <x v="687"/>
    <x v="0"/>
    <n v="22"/>
  </r>
  <r>
    <s v="WAHV"/>
    <x v="2"/>
    <s v="Noord-Brabant"/>
    <x v="26"/>
    <x v="412"/>
    <x v="1"/>
    <n v="22"/>
  </r>
  <r>
    <s v="WAHV"/>
    <x v="2"/>
    <s v="Noord-Brabant"/>
    <x v="3"/>
    <x v="668"/>
    <x v="0"/>
    <n v="22"/>
  </r>
  <r>
    <s v="WAHV"/>
    <x v="2"/>
    <s v="Utrecht"/>
    <x v="87"/>
    <x v="508"/>
    <x v="1"/>
    <n v="22"/>
  </r>
  <r>
    <s v="WAHV"/>
    <x v="2"/>
    <s v="Utrecht"/>
    <x v="29"/>
    <x v="652"/>
    <x v="0"/>
    <n v="22"/>
  </r>
  <r>
    <s v="WAHV"/>
    <x v="6"/>
    <s v="Drenthe"/>
    <x v="108"/>
    <x v="665"/>
    <x v="1"/>
    <n v="22"/>
  </r>
  <r>
    <s v="WAHV"/>
    <x v="6"/>
    <s v="Flevoland"/>
    <x v="10"/>
    <x v="683"/>
    <x v="0"/>
    <n v="22"/>
  </r>
  <r>
    <s v="WAHV"/>
    <x v="6"/>
    <s v="Limburg"/>
    <x v="68"/>
    <x v="546"/>
    <x v="1"/>
    <n v="22"/>
  </r>
  <r>
    <s v="WAHV"/>
    <x v="6"/>
    <s v="Noord-Brabant"/>
    <x v="3"/>
    <x v="668"/>
    <x v="0"/>
    <n v="22"/>
  </r>
  <r>
    <s v="WAHV"/>
    <x v="6"/>
    <s v="Noord-Brabant"/>
    <x v="3"/>
    <x v="684"/>
    <x v="1"/>
    <n v="22"/>
  </r>
  <r>
    <s v="WAHV"/>
    <x v="6"/>
    <s v="Noord-Brabant"/>
    <x v="28"/>
    <x v="615"/>
    <x v="0"/>
    <n v="22"/>
  </r>
  <r>
    <s v="WAHV"/>
    <x v="6"/>
    <s v="Overijssel"/>
    <x v="54"/>
    <x v="218"/>
    <x v="1"/>
    <n v="22"/>
  </r>
  <r>
    <s v="WAHV"/>
    <x v="6"/>
    <s v="Overijssel"/>
    <x v="54"/>
    <x v="373"/>
    <x v="1"/>
    <n v="22"/>
  </r>
  <r>
    <s v="WAHV"/>
    <x v="6"/>
    <s v="Utrecht"/>
    <x v="13"/>
    <x v="682"/>
    <x v="1"/>
    <n v="22"/>
  </r>
  <r>
    <s v="WAHV"/>
    <x v="6"/>
    <s v="Zuid-Holland"/>
    <x v="95"/>
    <x v="529"/>
    <x v="1"/>
    <n v="22"/>
  </r>
  <r>
    <s v="WAHV"/>
    <x v="7"/>
    <s v="Groningen"/>
    <x v="11"/>
    <x v="631"/>
    <x v="0"/>
    <n v="21"/>
  </r>
  <r>
    <s v="WAHV"/>
    <x v="7"/>
    <s v="Noord-Brabant"/>
    <x v="3"/>
    <x v="528"/>
    <x v="1"/>
    <n v="21"/>
  </r>
  <r>
    <s v="WAHV"/>
    <x v="7"/>
    <s v="Overijssel"/>
    <x v="54"/>
    <x v="90"/>
    <x v="0"/>
    <n v="21"/>
  </r>
  <r>
    <s v="WAHV"/>
    <x v="7"/>
    <s v="Utrecht"/>
    <x v="87"/>
    <x v="489"/>
    <x v="1"/>
    <n v="21"/>
  </r>
  <r>
    <s v="WAHV"/>
    <x v="7"/>
    <s v="Zeeland"/>
    <x v="143"/>
    <x v="663"/>
    <x v="0"/>
    <n v="21"/>
  </r>
  <r>
    <s v="WAHV"/>
    <x v="8"/>
    <s v="Drenthe"/>
    <x v="108"/>
    <x v="660"/>
    <x v="0"/>
    <n v="21"/>
  </r>
  <r>
    <s v="WAHV"/>
    <x v="8"/>
    <s v="Limburg"/>
    <x v="24"/>
    <x v="618"/>
    <x v="0"/>
    <n v="21"/>
  </r>
  <r>
    <s v="WAHV"/>
    <x v="8"/>
    <s v="Noord-Brabant"/>
    <x v="26"/>
    <x v="590"/>
    <x v="1"/>
    <n v="21"/>
  </r>
  <r>
    <s v="WAHV"/>
    <x v="8"/>
    <s v="Noord-Brabant"/>
    <x v="3"/>
    <x v="629"/>
    <x v="0"/>
    <n v="21"/>
  </r>
  <r>
    <s v="WAHV"/>
    <x v="8"/>
    <s v="Noord-Holland"/>
    <x v="46"/>
    <x v="609"/>
    <x v="0"/>
    <n v="21"/>
  </r>
  <r>
    <s v="WAHV"/>
    <x v="8"/>
    <s v="Utrecht"/>
    <x v="87"/>
    <x v="550"/>
    <x v="1"/>
    <n v="21"/>
  </r>
  <r>
    <s v="WAHV"/>
    <x v="8"/>
    <s v="Zuid-Holland"/>
    <x v="49"/>
    <x v="155"/>
    <x v="1"/>
    <n v="21"/>
  </r>
  <r>
    <s v="WAHV"/>
    <x v="8"/>
    <s v="Zuid-Holland"/>
    <x v="5"/>
    <x v="240"/>
    <x v="1"/>
    <n v="21"/>
  </r>
  <r>
    <s v="WAHV"/>
    <x v="9"/>
    <s v="Limburg"/>
    <x v="68"/>
    <x v="692"/>
    <x v="0"/>
    <n v="21"/>
  </r>
  <r>
    <s v="WAHV"/>
    <x v="9"/>
    <s v="Noord-Brabant"/>
    <x v="94"/>
    <x v="484"/>
    <x v="1"/>
    <n v="21"/>
  </r>
  <r>
    <s v="WAHV"/>
    <x v="9"/>
    <s v="Noord-Brabant"/>
    <x v="3"/>
    <x v="668"/>
    <x v="1"/>
    <n v="21"/>
  </r>
  <r>
    <s v="WAHV"/>
    <x v="9"/>
    <s v="Utrecht"/>
    <x v="87"/>
    <x v="159"/>
    <x v="1"/>
    <n v="21"/>
  </r>
  <r>
    <s v="WAHV"/>
    <x v="9"/>
    <s v="Utrecht"/>
    <x v="39"/>
    <x v="366"/>
    <x v="0"/>
    <n v="21"/>
  </r>
  <r>
    <s v="WAHV"/>
    <x v="9"/>
    <s v="Zeeland"/>
    <x v="121"/>
    <x v="701"/>
    <x v="0"/>
    <n v="21"/>
  </r>
  <r>
    <s v="WAHV"/>
    <x v="9"/>
    <s v="Zuid-Holland"/>
    <x v="43"/>
    <x v="612"/>
    <x v="1"/>
    <n v="21"/>
  </r>
  <r>
    <s v="WAHV"/>
    <x v="9"/>
    <s v="Zuid-Holland"/>
    <x v="22"/>
    <x v="40"/>
    <x v="1"/>
    <n v="21"/>
  </r>
  <r>
    <s v="WAHV"/>
    <x v="11"/>
    <s v="Gelderland"/>
    <x v="23"/>
    <x v="540"/>
    <x v="1"/>
    <n v="21"/>
  </r>
  <r>
    <s v="WAHV"/>
    <x v="11"/>
    <s v="Gelderland"/>
    <x v="65"/>
    <x v="127"/>
    <x v="1"/>
    <n v="21"/>
  </r>
  <r>
    <s v="WAHV"/>
    <x v="11"/>
    <s v="Gelderland"/>
    <x v="137"/>
    <x v="512"/>
    <x v="1"/>
    <n v="21"/>
  </r>
  <r>
    <s v="WAHV"/>
    <x v="11"/>
    <s v="Noord-Brabant"/>
    <x v="94"/>
    <x v="666"/>
    <x v="1"/>
    <n v="21"/>
  </r>
  <r>
    <s v="WAHV"/>
    <x v="11"/>
    <s v="Noord-Brabant"/>
    <x v="26"/>
    <x v="285"/>
    <x v="1"/>
    <n v="21"/>
  </r>
  <r>
    <s v="WAHV"/>
    <x v="11"/>
    <s v="Noord-Brabant"/>
    <x v="3"/>
    <x v="628"/>
    <x v="1"/>
    <n v="21"/>
  </r>
  <r>
    <s v="WAHV"/>
    <x v="11"/>
    <s v="Noord-Brabant"/>
    <x v="28"/>
    <x v="638"/>
    <x v="0"/>
    <n v="21"/>
  </r>
  <r>
    <s v="WAHV"/>
    <x v="11"/>
    <s v="Utrecht"/>
    <x v="87"/>
    <x v="508"/>
    <x v="1"/>
    <n v="21"/>
  </r>
  <r>
    <s v="WAHV"/>
    <x v="11"/>
    <s v="Utrecht"/>
    <x v="37"/>
    <x v="83"/>
    <x v="1"/>
    <n v="21"/>
  </r>
  <r>
    <s v="WAHV"/>
    <x v="11"/>
    <s v="Zuid-Holland"/>
    <x v="43"/>
    <x v="537"/>
    <x v="1"/>
    <n v="21"/>
  </r>
  <r>
    <s v="WAHV"/>
    <x v="11"/>
    <s v="Zuid-Holland"/>
    <x v="12"/>
    <x v="14"/>
    <x v="1"/>
    <n v="21"/>
  </r>
  <r>
    <s v="WAHV"/>
    <x v="11"/>
    <s v="Zuid-Holland"/>
    <x v="12"/>
    <x v="87"/>
    <x v="1"/>
    <n v="21"/>
  </r>
  <r>
    <s v="WAHV"/>
    <x v="11"/>
    <s v="Zuid-Holland"/>
    <x v="4"/>
    <x v="243"/>
    <x v="1"/>
    <n v="21"/>
  </r>
  <r>
    <s v="WAHV"/>
    <x v="11"/>
    <s v="Zuid-Holland"/>
    <x v="47"/>
    <x v="602"/>
    <x v="1"/>
    <n v="21"/>
  </r>
  <r>
    <s v="WAHV"/>
    <x v="11"/>
    <s v="Zuid-Holland"/>
    <x v="22"/>
    <x v="40"/>
    <x v="1"/>
    <n v="21"/>
  </r>
  <r>
    <s v="WAHV"/>
    <x v="10"/>
    <s v="Limburg"/>
    <x v="136"/>
    <x v="693"/>
    <x v="0"/>
    <n v="21"/>
  </r>
  <r>
    <s v="WAHV"/>
    <x v="10"/>
    <s v="Noord-Brabant"/>
    <x v="94"/>
    <x v="233"/>
    <x v="1"/>
    <n v="21"/>
  </r>
  <r>
    <s v="WAHV"/>
    <x v="10"/>
    <s v="Noord-Brabant"/>
    <x v="3"/>
    <x v="684"/>
    <x v="1"/>
    <n v="21"/>
  </r>
  <r>
    <s v="WAHV"/>
    <x v="10"/>
    <s v="Noord-Brabant"/>
    <x v="28"/>
    <x v="659"/>
    <x v="0"/>
    <n v="21"/>
  </r>
  <r>
    <s v="WAHV"/>
    <x v="10"/>
    <s v="Noord-Brabant"/>
    <x v="28"/>
    <x v="646"/>
    <x v="1"/>
    <n v="21"/>
  </r>
  <r>
    <s v="WAHV"/>
    <x v="10"/>
    <s v="Utrecht"/>
    <x v="87"/>
    <x v="508"/>
    <x v="1"/>
    <n v="21"/>
  </r>
  <r>
    <s v="WAHV"/>
    <x v="10"/>
    <s v="Utrecht"/>
    <x v="39"/>
    <x v="578"/>
    <x v="0"/>
    <n v="21"/>
  </r>
  <r>
    <s v="WAHV"/>
    <x v="10"/>
    <s v="Zuid-Holland"/>
    <x v="95"/>
    <x v="506"/>
    <x v="1"/>
    <n v="21"/>
  </r>
  <r>
    <s v="WAHV"/>
    <x v="10"/>
    <s v="Zuid-Holland"/>
    <x v="4"/>
    <x v="243"/>
    <x v="1"/>
    <n v="21"/>
  </r>
  <r>
    <s v="WAHV"/>
    <x v="10"/>
    <s v="Zuid-Holland"/>
    <x v="5"/>
    <x v="289"/>
    <x v="1"/>
    <n v="21"/>
  </r>
  <r>
    <s v="WAHV"/>
    <x v="4"/>
    <s v="Flevoland"/>
    <x v="10"/>
    <x v="683"/>
    <x v="0"/>
    <n v="21"/>
  </r>
  <r>
    <s v="WAHV"/>
    <x v="4"/>
    <s v="Gelderland"/>
    <x v="65"/>
    <x v="383"/>
    <x v="1"/>
    <n v="21"/>
  </r>
  <r>
    <s v="WAHV"/>
    <x v="4"/>
    <s v="Limburg"/>
    <x v="24"/>
    <x v="696"/>
    <x v="1"/>
    <n v="21"/>
  </r>
  <r>
    <s v="WAHV"/>
    <x v="4"/>
    <s v="Noord-Brabant"/>
    <x v="94"/>
    <x v="452"/>
    <x v="1"/>
    <n v="21"/>
  </r>
  <r>
    <s v="WAHV"/>
    <x v="4"/>
    <s v="Noord-Brabant"/>
    <x v="94"/>
    <x v="330"/>
    <x v="1"/>
    <n v="21"/>
  </r>
  <r>
    <s v="WAHV"/>
    <x v="4"/>
    <s v="Noord-Brabant"/>
    <x v="94"/>
    <x v="645"/>
    <x v="0"/>
    <n v="21"/>
  </r>
  <r>
    <s v="WAHV"/>
    <x v="4"/>
    <s v="Overijssel"/>
    <x v="54"/>
    <x v="218"/>
    <x v="1"/>
    <n v="21"/>
  </r>
  <r>
    <s v="WAHV"/>
    <x v="4"/>
    <s v="Utrecht"/>
    <x v="87"/>
    <x v="468"/>
    <x v="1"/>
    <n v="21"/>
  </r>
  <r>
    <s v="WAHV"/>
    <x v="4"/>
    <s v="Utrecht"/>
    <x v="144"/>
    <x v="670"/>
    <x v="0"/>
    <n v="21"/>
  </r>
  <r>
    <s v="WAHV"/>
    <x v="4"/>
    <s v="Zuid-Holland"/>
    <x v="98"/>
    <x v="676"/>
    <x v="0"/>
    <n v="21"/>
  </r>
  <r>
    <s v="WAHV"/>
    <x v="1"/>
    <s v="Flevoland"/>
    <x v="97"/>
    <x v="572"/>
    <x v="1"/>
    <n v="21"/>
  </r>
  <r>
    <s v="WAHV"/>
    <x v="1"/>
    <s v="Limburg"/>
    <x v="68"/>
    <x v="687"/>
    <x v="0"/>
    <n v="21"/>
  </r>
  <r>
    <s v="WAHV"/>
    <x v="1"/>
    <s v="Noord-Brabant"/>
    <x v="26"/>
    <x v="285"/>
    <x v="1"/>
    <n v="21"/>
  </r>
  <r>
    <s v="WAHV"/>
    <x v="1"/>
    <s v="Noord-Brabant"/>
    <x v="3"/>
    <x v="668"/>
    <x v="1"/>
    <n v="21"/>
  </r>
  <r>
    <s v="WAHV"/>
    <x v="1"/>
    <s v="Noord-Brabant"/>
    <x v="3"/>
    <x v="684"/>
    <x v="1"/>
    <n v="21"/>
  </r>
  <r>
    <s v="WAHV"/>
    <x v="1"/>
    <s v="Utrecht"/>
    <x v="37"/>
    <x v="694"/>
    <x v="1"/>
    <n v="21"/>
  </r>
  <r>
    <s v="WAHV"/>
    <x v="1"/>
    <s v="Utrecht"/>
    <x v="129"/>
    <x v="706"/>
    <x v="0"/>
    <n v="21"/>
  </r>
  <r>
    <s v="WAHV"/>
    <x v="1"/>
    <s v="Zuid-Holland"/>
    <x v="73"/>
    <x v="648"/>
    <x v="1"/>
    <n v="21"/>
  </r>
  <r>
    <s v="WAHV"/>
    <x v="1"/>
    <s v="Zuid-Holland"/>
    <x v="5"/>
    <x v="324"/>
    <x v="1"/>
    <n v="21"/>
  </r>
  <r>
    <s v="WAHV"/>
    <x v="0"/>
    <s v="Noord-Brabant"/>
    <x v="94"/>
    <x v="484"/>
    <x v="1"/>
    <n v="21"/>
  </r>
  <r>
    <s v="WAHV"/>
    <x v="0"/>
    <s v="Noord-Brabant"/>
    <x v="28"/>
    <x v="638"/>
    <x v="0"/>
    <n v="21"/>
  </r>
  <r>
    <s v="WAHV"/>
    <x v="0"/>
    <s v="Noord-Holland"/>
    <x v="62"/>
    <x v="186"/>
    <x v="1"/>
    <n v="21"/>
  </r>
  <r>
    <s v="WAHV"/>
    <x v="0"/>
    <s v="Noord-Holland"/>
    <x v="46"/>
    <x v="538"/>
    <x v="0"/>
    <n v="21"/>
  </r>
  <r>
    <s v="WAHV"/>
    <x v="0"/>
    <s v="Utrecht"/>
    <x v="87"/>
    <x v="508"/>
    <x v="1"/>
    <n v="21"/>
  </r>
  <r>
    <s v="WAHV"/>
    <x v="0"/>
    <s v="Zuid-Holland"/>
    <x v="2"/>
    <x v="381"/>
    <x v="1"/>
    <n v="21"/>
  </r>
  <r>
    <s v="WAHV"/>
    <x v="0"/>
    <s v="Zuid-Holland"/>
    <x v="95"/>
    <x v="506"/>
    <x v="1"/>
    <n v="21"/>
  </r>
  <r>
    <s v="WAHV"/>
    <x v="3"/>
    <s v="Flevoland"/>
    <x v="10"/>
    <x v="704"/>
    <x v="0"/>
    <n v="21"/>
  </r>
  <r>
    <s v="WAHV"/>
    <x v="3"/>
    <s v="Gelderland"/>
    <x v="65"/>
    <x v="621"/>
    <x v="0"/>
    <n v="21"/>
  </r>
  <r>
    <s v="WAHV"/>
    <x v="3"/>
    <s v="Limburg"/>
    <x v="24"/>
    <x v="696"/>
    <x v="0"/>
    <n v="21"/>
  </r>
  <r>
    <s v="WAHV"/>
    <x v="3"/>
    <s v="Noord-Brabant"/>
    <x v="94"/>
    <x v="233"/>
    <x v="1"/>
    <n v="21"/>
  </r>
  <r>
    <s v="WAHV"/>
    <x v="3"/>
    <s v="Noord-Brabant"/>
    <x v="3"/>
    <x v="684"/>
    <x v="0"/>
    <n v="21"/>
  </r>
  <r>
    <s v="WAHV"/>
    <x v="3"/>
    <s v="Noord-Brabant"/>
    <x v="28"/>
    <x v="689"/>
    <x v="1"/>
    <n v="21"/>
  </r>
  <r>
    <s v="WAHV"/>
    <x v="3"/>
    <s v="Noord-Holland"/>
    <x v="62"/>
    <x v="597"/>
    <x v="0"/>
    <n v="21"/>
  </r>
  <r>
    <s v="WAHV"/>
    <x v="3"/>
    <s v="Zuid-Holland"/>
    <x v="73"/>
    <x v="576"/>
    <x v="1"/>
    <n v="21"/>
  </r>
  <r>
    <s v="WAHV"/>
    <x v="3"/>
    <s v="Zuid-Holland"/>
    <x v="43"/>
    <x v="603"/>
    <x v="1"/>
    <n v="21"/>
  </r>
  <r>
    <s v="WAHV"/>
    <x v="3"/>
    <s v="Zuid-Holland"/>
    <x v="43"/>
    <x v="647"/>
    <x v="1"/>
    <n v="21"/>
  </r>
  <r>
    <s v="WAHV"/>
    <x v="3"/>
    <s v="Zuid-Holland"/>
    <x v="32"/>
    <x v="671"/>
    <x v="0"/>
    <n v="21"/>
  </r>
  <r>
    <s v="WAHV"/>
    <x v="5"/>
    <s v="Drenthe"/>
    <x v="108"/>
    <x v="660"/>
    <x v="1"/>
    <n v="21"/>
  </r>
  <r>
    <s v="WAHV"/>
    <x v="5"/>
    <s v="Gelderland"/>
    <x v="23"/>
    <x v="107"/>
    <x v="1"/>
    <n v="21"/>
  </r>
  <r>
    <s v="WAHV"/>
    <x v="5"/>
    <s v="Noord-Brabant"/>
    <x v="26"/>
    <x v="488"/>
    <x v="1"/>
    <n v="21"/>
  </r>
  <r>
    <s v="WAHV"/>
    <x v="5"/>
    <s v="Noord-Brabant"/>
    <x v="3"/>
    <x v="640"/>
    <x v="0"/>
    <n v="21"/>
  </r>
  <r>
    <s v="WAHV"/>
    <x v="5"/>
    <s v="Noord-Brabant"/>
    <x v="14"/>
    <x v="99"/>
    <x v="1"/>
    <n v="21"/>
  </r>
  <r>
    <s v="WAHV"/>
    <x v="5"/>
    <s v="Overijssel"/>
    <x v="80"/>
    <x v="653"/>
    <x v="0"/>
    <n v="21"/>
  </r>
  <r>
    <s v="WAHV"/>
    <x v="5"/>
    <s v="Utrecht"/>
    <x v="61"/>
    <x v="137"/>
    <x v="1"/>
    <n v="21"/>
  </r>
  <r>
    <s v="WAHV"/>
    <x v="5"/>
    <s v="Zuid-Holland"/>
    <x v="43"/>
    <x v="559"/>
    <x v="1"/>
    <n v="21"/>
  </r>
  <r>
    <s v="WAHV"/>
    <x v="5"/>
    <s v="Zuid-Holland"/>
    <x v="43"/>
    <x v="647"/>
    <x v="1"/>
    <n v="21"/>
  </r>
  <r>
    <s v="WAHV"/>
    <x v="2"/>
    <s v="Limburg"/>
    <x v="128"/>
    <x v="449"/>
    <x v="1"/>
    <n v="21"/>
  </r>
  <r>
    <s v="WAHV"/>
    <x v="2"/>
    <s v="Noord-Brabant"/>
    <x v="3"/>
    <x v="668"/>
    <x v="1"/>
    <n v="21"/>
  </r>
  <r>
    <s v="WAHV"/>
    <x v="2"/>
    <s v="Noord-Brabant"/>
    <x v="28"/>
    <x v="678"/>
    <x v="1"/>
    <n v="21"/>
  </r>
  <r>
    <s v="WAHV"/>
    <x v="2"/>
    <s v="Noord-Holland"/>
    <x v="62"/>
    <x v="493"/>
    <x v="0"/>
    <n v="21"/>
  </r>
  <r>
    <s v="WAHV"/>
    <x v="2"/>
    <s v="Zuid-Holland"/>
    <x v="43"/>
    <x v="371"/>
    <x v="1"/>
    <n v="21"/>
  </r>
  <r>
    <s v="WAHV"/>
    <x v="2"/>
    <s v="Zuid-Holland"/>
    <x v="43"/>
    <x v="313"/>
    <x v="1"/>
    <n v="21"/>
  </r>
  <r>
    <s v="WAHV"/>
    <x v="6"/>
    <s v="Gelderland"/>
    <x v="23"/>
    <x v="107"/>
    <x v="1"/>
    <n v="21"/>
  </r>
  <r>
    <s v="WAHV"/>
    <x v="6"/>
    <s v="Noord-Brabant"/>
    <x v="94"/>
    <x v="452"/>
    <x v="1"/>
    <n v="21"/>
  </r>
  <r>
    <s v="WAHV"/>
    <x v="6"/>
    <s v="Noord-Brabant"/>
    <x v="28"/>
    <x v="158"/>
    <x v="0"/>
    <n v="21"/>
  </r>
  <r>
    <s v="WAHV"/>
    <x v="6"/>
    <s v="Overijssel"/>
    <x v="54"/>
    <x v="322"/>
    <x v="1"/>
    <n v="21"/>
  </r>
  <r>
    <s v="WAHV"/>
    <x v="6"/>
    <s v="Utrecht"/>
    <x v="87"/>
    <x v="504"/>
    <x v="1"/>
    <n v="21"/>
  </r>
  <r>
    <s v="WAHV"/>
    <x v="6"/>
    <s v="Utrecht"/>
    <x v="87"/>
    <x v="625"/>
    <x v="1"/>
    <n v="21"/>
  </r>
  <r>
    <s v="WAHV"/>
    <x v="6"/>
    <s v="Zuid-Holland"/>
    <x v="2"/>
    <x v="435"/>
    <x v="1"/>
    <n v="21"/>
  </r>
  <r>
    <s v="WAHV"/>
    <x v="6"/>
    <s v="Zuid-Holland"/>
    <x v="43"/>
    <x v="371"/>
    <x v="1"/>
    <n v="21"/>
  </r>
  <r>
    <s v="WAHV"/>
    <x v="6"/>
    <s v="Zuid-Holland"/>
    <x v="43"/>
    <x v="585"/>
    <x v="1"/>
    <n v="21"/>
  </r>
  <r>
    <s v="WAHV"/>
    <x v="6"/>
    <s v="Zuid-Holland"/>
    <x v="95"/>
    <x v="662"/>
    <x v="1"/>
    <n v="21"/>
  </r>
  <r>
    <s v="WAHV"/>
    <x v="7"/>
    <s v="Limburg"/>
    <x v="68"/>
    <x v="687"/>
    <x v="0"/>
    <n v="20"/>
  </r>
  <r>
    <s v="WAHV"/>
    <x v="7"/>
    <s v="Limburg"/>
    <x v="24"/>
    <x v="643"/>
    <x v="0"/>
    <n v="20"/>
  </r>
  <r>
    <s v="WAHV"/>
    <x v="7"/>
    <s v="Noord-Brabant"/>
    <x v="26"/>
    <x v="295"/>
    <x v="1"/>
    <n v="20"/>
  </r>
  <r>
    <s v="WAHV"/>
    <x v="7"/>
    <s v="Noord-Brabant"/>
    <x v="3"/>
    <x v="532"/>
    <x v="1"/>
    <n v="20"/>
  </r>
  <r>
    <s v="WAHV"/>
    <x v="7"/>
    <s v="Noord-Brabant"/>
    <x v="28"/>
    <x v="697"/>
    <x v="0"/>
    <n v="20"/>
  </r>
  <r>
    <s v="WAHV"/>
    <x v="7"/>
    <s v="Noord-Brabant"/>
    <x v="28"/>
    <x v="293"/>
    <x v="1"/>
    <n v="20"/>
  </r>
  <r>
    <s v="WAHV"/>
    <x v="7"/>
    <s v="Noord-Holland"/>
    <x v="18"/>
    <x v="634"/>
    <x v="0"/>
    <n v="20"/>
  </r>
  <r>
    <s v="WAHV"/>
    <x v="7"/>
    <s v="Utrecht"/>
    <x v="61"/>
    <x v="543"/>
    <x v="1"/>
    <n v="20"/>
  </r>
  <r>
    <s v="WAHV"/>
    <x v="7"/>
    <s v="Zuid-Holland"/>
    <x v="15"/>
    <x v="674"/>
    <x v="0"/>
    <n v="20"/>
  </r>
  <r>
    <s v="WAHV"/>
    <x v="7"/>
    <s v="Zuid-Holland"/>
    <x v="98"/>
    <x v="676"/>
    <x v="0"/>
    <n v="20"/>
  </r>
  <r>
    <s v="WAHV"/>
    <x v="7"/>
    <s v="Zuid-Holland"/>
    <x v="145"/>
    <x v="690"/>
    <x v="1"/>
    <n v="20"/>
  </r>
  <r>
    <s v="WAHV"/>
    <x v="8"/>
    <s v="Flevoland"/>
    <x v="10"/>
    <x v="683"/>
    <x v="1"/>
    <n v="20"/>
  </r>
  <r>
    <s v="WAHV"/>
    <x v="8"/>
    <s v="Noord-Brabant"/>
    <x v="26"/>
    <x v="295"/>
    <x v="1"/>
    <n v="20"/>
  </r>
  <r>
    <s v="WAHV"/>
    <x v="8"/>
    <s v="Noord-Brabant"/>
    <x v="28"/>
    <x v="638"/>
    <x v="1"/>
    <n v="20"/>
  </r>
  <r>
    <s v="WAHV"/>
    <x v="8"/>
    <s v="Utrecht"/>
    <x v="87"/>
    <x v="625"/>
    <x v="1"/>
    <n v="20"/>
  </r>
  <r>
    <s v="WAHV"/>
    <x v="8"/>
    <s v="Zuid-Holland"/>
    <x v="43"/>
    <x v="647"/>
    <x v="1"/>
    <n v="20"/>
  </r>
  <r>
    <s v="WAHV"/>
    <x v="8"/>
    <s v="Zuid-Holland"/>
    <x v="43"/>
    <x v="371"/>
    <x v="1"/>
    <n v="20"/>
  </r>
  <r>
    <s v="WAHV"/>
    <x v="8"/>
    <s v="Zuid-Holland"/>
    <x v="43"/>
    <x v="313"/>
    <x v="1"/>
    <n v="20"/>
  </r>
  <r>
    <s v="WAHV"/>
    <x v="8"/>
    <s v="Zuid-Holland"/>
    <x v="95"/>
    <x v="637"/>
    <x v="0"/>
    <n v="20"/>
  </r>
  <r>
    <s v="WAHV"/>
    <x v="8"/>
    <s v="Zuid-Holland"/>
    <x v="15"/>
    <x v="617"/>
    <x v="1"/>
    <n v="20"/>
  </r>
  <r>
    <s v="WAHV"/>
    <x v="9"/>
    <s v="Groningen"/>
    <x v="11"/>
    <x v="611"/>
    <x v="1"/>
    <n v="20"/>
  </r>
  <r>
    <s v="WAHV"/>
    <x v="9"/>
    <s v="Limburg"/>
    <x v="136"/>
    <x v="656"/>
    <x v="1"/>
    <n v="20"/>
  </r>
  <r>
    <s v="WAHV"/>
    <x v="9"/>
    <s v="Limburg"/>
    <x v="42"/>
    <x v="641"/>
    <x v="1"/>
    <n v="20"/>
  </r>
  <r>
    <s v="WAHV"/>
    <x v="9"/>
    <s v="Limburg"/>
    <x v="24"/>
    <x v="55"/>
    <x v="1"/>
    <n v="20"/>
  </r>
  <r>
    <s v="WAHV"/>
    <x v="9"/>
    <s v="Noord-Brabant"/>
    <x v="94"/>
    <x v="330"/>
    <x v="1"/>
    <n v="20"/>
  </r>
  <r>
    <s v="WAHV"/>
    <x v="9"/>
    <s v="Noord-Brabant"/>
    <x v="3"/>
    <x v="487"/>
    <x v="1"/>
    <n v="20"/>
  </r>
  <r>
    <s v="WAHV"/>
    <x v="9"/>
    <s v="Noord-Holland"/>
    <x v="18"/>
    <x v="101"/>
    <x v="1"/>
    <n v="20"/>
  </r>
  <r>
    <s v="WAHV"/>
    <x v="9"/>
    <s v="Overijssel"/>
    <x v="113"/>
    <x v="331"/>
    <x v="1"/>
    <n v="20"/>
  </r>
  <r>
    <s v="WAHV"/>
    <x v="9"/>
    <s v="Overijssel"/>
    <x v="54"/>
    <x v="218"/>
    <x v="1"/>
    <n v="20"/>
  </r>
  <r>
    <s v="WAHV"/>
    <x v="9"/>
    <s v="Utrecht"/>
    <x v="87"/>
    <x v="508"/>
    <x v="1"/>
    <n v="20"/>
  </r>
  <r>
    <s v="WAHV"/>
    <x v="9"/>
    <s v="Zeeland"/>
    <x v="121"/>
    <x v="701"/>
    <x v="1"/>
    <n v="20"/>
  </r>
  <r>
    <s v="WAHV"/>
    <x v="9"/>
    <s v="Zuid-Holland"/>
    <x v="2"/>
    <x v="232"/>
    <x v="1"/>
    <n v="20"/>
  </r>
  <r>
    <s v="WAHV"/>
    <x v="9"/>
    <s v="Zuid-Holland"/>
    <x v="12"/>
    <x v="555"/>
    <x v="1"/>
    <n v="20"/>
  </r>
  <r>
    <s v="WAHV"/>
    <x v="9"/>
    <s v="Zuid-Holland"/>
    <x v="95"/>
    <x v="662"/>
    <x v="1"/>
    <n v="20"/>
  </r>
  <r>
    <s v="WAHV"/>
    <x v="9"/>
    <s v="Zuid-Holland"/>
    <x v="5"/>
    <x v="215"/>
    <x v="1"/>
    <n v="20"/>
  </r>
  <r>
    <s v="WAHV"/>
    <x v="9"/>
    <s v="Zuid-Holland"/>
    <x v="98"/>
    <x v="676"/>
    <x v="1"/>
    <n v="20"/>
  </r>
  <r>
    <s v="WAHV"/>
    <x v="9"/>
    <s v="Zuid-Holland"/>
    <x v="22"/>
    <x v="386"/>
    <x v="1"/>
    <n v="20"/>
  </r>
  <r>
    <s v="WAHV"/>
    <x v="11"/>
    <s v="Gelderland"/>
    <x v="82"/>
    <x v="698"/>
    <x v="1"/>
    <n v="20"/>
  </r>
  <r>
    <s v="WAHV"/>
    <x v="11"/>
    <s v="Gelderland"/>
    <x v="65"/>
    <x v="446"/>
    <x v="1"/>
    <n v="20"/>
  </r>
  <r>
    <s v="WAHV"/>
    <x v="11"/>
    <s v="Gelderland"/>
    <x v="65"/>
    <x v="632"/>
    <x v="0"/>
    <n v="20"/>
  </r>
  <r>
    <s v="WAHV"/>
    <x v="11"/>
    <s v="Limburg"/>
    <x v="24"/>
    <x v="680"/>
    <x v="0"/>
    <n v="20"/>
  </r>
  <r>
    <s v="WAHV"/>
    <x v="11"/>
    <s v="Noord-Brabant"/>
    <x v="94"/>
    <x v="452"/>
    <x v="1"/>
    <n v="20"/>
  </r>
  <r>
    <s v="WAHV"/>
    <x v="11"/>
    <s v="Noord-Brabant"/>
    <x v="94"/>
    <x v="274"/>
    <x v="1"/>
    <n v="20"/>
  </r>
  <r>
    <s v="WAHV"/>
    <x v="11"/>
    <s v="Noord-Brabant"/>
    <x v="26"/>
    <x v="590"/>
    <x v="1"/>
    <n v="20"/>
  </r>
  <r>
    <s v="WAHV"/>
    <x v="11"/>
    <s v="Utrecht"/>
    <x v="87"/>
    <x v="468"/>
    <x v="1"/>
    <n v="20"/>
  </r>
  <r>
    <s v="WAHV"/>
    <x v="11"/>
    <s v="Utrecht"/>
    <x v="144"/>
    <x v="670"/>
    <x v="1"/>
    <n v="20"/>
  </r>
  <r>
    <s v="WAHV"/>
    <x v="11"/>
    <s v="Utrecht"/>
    <x v="40"/>
    <x v="421"/>
    <x v="1"/>
    <n v="20"/>
  </r>
  <r>
    <s v="WAHV"/>
    <x v="11"/>
    <s v="Zuid-Holland"/>
    <x v="2"/>
    <x v="232"/>
    <x v="1"/>
    <n v="20"/>
  </r>
  <r>
    <s v="WAHV"/>
    <x v="11"/>
    <s v="Zuid-Holland"/>
    <x v="2"/>
    <x v="381"/>
    <x v="0"/>
    <n v="20"/>
  </r>
  <r>
    <s v="WAHV"/>
    <x v="11"/>
    <s v="Zuid-Holland"/>
    <x v="95"/>
    <x v="506"/>
    <x v="1"/>
    <n v="20"/>
  </r>
  <r>
    <s v="WAHV"/>
    <x v="11"/>
    <s v="Zuid-Holland"/>
    <x v="95"/>
    <x v="530"/>
    <x v="1"/>
    <n v="20"/>
  </r>
  <r>
    <s v="WAHV"/>
    <x v="10"/>
    <s v="Flevoland"/>
    <x v="10"/>
    <x v="300"/>
    <x v="1"/>
    <n v="20"/>
  </r>
  <r>
    <s v="WAHV"/>
    <x v="10"/>
    <s v="Limburg"/>
    <x v="68"/>
    <x v="692"/>
    <x v="0"/>
    <n v="20"/>
  </r>
  <r>
    <s v="WAHV"/>
    <x v="10"/>
    <s v="Noord-Brabant"/>
    <x v="3"/>
    <x v="532"/>
    <x v="1"/>
    <n v="20"/>
  </r>
  <r>
    <s v="WAHV"/>
    <x v="10"/>
    <s v="Noord-Holland"/>
    <x v="62"/>
    <x v="186"/>
    <x v="1"/>
    <n v="20"/>
  </r>
  <r>
    <s v="WAHV"/>
    <x v="10"/>
    <s v="Utrecht"/>
    <x v="87"/>
    <x v="448"/>
    <x v="1"/>
    <n v="20"/>
  </r>
  <r>
    <s v="WAHV"/>
    <x v="10"/>
    <s v="Utrecht"/>
    <x v="87"/>
    <x v="468"/>
    <x v="1"/>
    <n v="20"/>
  </r>
  <r>
    <s v="WAHV"/>
    <x v="10"/>
    <s v="Zuid-Holland"/>
    <x v="2"/>
    <x v="635"/>
    <x v="0"/>
    <n v="20"/>
  </r>
  <r>
    <s v="WAHV"/>
    <x v="10"/>
    <s v="Zuid-Holland"/>
    <x v="15"/>
    <x v="674"/>
    <x v="1"/>
    <n v="20"/>
  </r>
  <r>
    <s v="WAHV"/>
    <x v="4"/>
    <s v="Limburg"/>
    <x v="24"/>
    <x v="202"/>
    <x v="1"/>
    <n v="20"/>
  </r>
  <r>
    <s v="WAHV"/>
    <x v="4"/>
    <s v="Noord-Brabant"/>
    <x v="28"/>
    <x v="638"/>
    <x v="0"/>
    <n v="20"/>
  </r>
  <r>
    <s v="WAHV"/>
    <x v="4"/>
    <s v="Noord-Brabant"/>
    <x v="14"/>
    <x v="99"/>
    <x v="1"/>
    <n v="20"/>
  </r>
  <r>
    <s v="WAHV"/>
    <x v="4"/>
    <s v="Noord-Holland"/>
    <x v="62"/>
    <x v="565"/>
    <x v="0"/>
    <n v="20"/>
  </r>
  <r>
    <s v="WAHV"/>
    <x v="4"/>
    <s v="Zeeland"/>
    <x v="121"/>
    <x v="701"/>
    <x v="1"/>
    <n v="20"/>
  </r>
  <r>
    <s v="WAHV"/>
    <x v="4"/>
    <s v="Zuid-Holland"/>
    <x v="43"/>
    <x v="603"/>
    <x v="0"/>
    <n v="20"/>
  </r>
  <r>
    <s v="WAHV"/>
    <x v="4"/>
    <s v="Zuid-Holland"/>
    <x v="12"/>
    <x v="555"/>
    <x v="0"/>
    <n v="20"/>
  </r>
  <r>
    <s v="WAHV"/>
    <x v="4"/>
    <s v="Zuid-Holland"/>
    <x v="49"/>
    <x v="155"/>
    <x v="1"/>
    <n v="20"/>
  </r>
  <r>
    <s v="WAHV"/>
    <x v="4"/>
    <s v="Zuid-Holland"/>
    <x v="95"/>
    <x v="216"/>
    <x v="1"/>
    <n v="20"/>
  </r>
  <r>
    <s v="WAHV"/>
    <x v="4"/>
    <s v="Zuid-Holland"/>
    <x v="5"/>
    <x v="548"/>
    <x v="1"/>
    <n v="20"/>
  </r>
  <r>
    <s v="WAHV"/>
    <x v="1"/>
    <s v="Gelderland"/>
    <x v="82"/>
    <x v="708"/>
    <x v="0"/>
    <n v="20"/>
  </r>
  <r>
    <s v="WAHV"/>
    <x v="1"/>
    <s v="Gelderland"/>
    <x v="23"/>
    <x v="107"/>
    <x v="1"/>
    <n v="20"/>
  </r>
  <r>
    <s v="WAHV"/>
    <x v="1"/>
    <s v="Limburg"/>
    <x v="75"/>
    <x v="649"/>
    <x v="1"/>
    <n v="20"/>
  </r>
  <r>
    <s v="WAHV"/>
    <x v="1"/>
    <s v="Limburg"/>
    <x v="51"/>
    <x v="531"/>
    <x v="1"/>
    <n v="20"/>
  </r>
  <r>
    <s v="WAHV"/>
    <x v="1"/>
    <s v="Noord-Brabant"/>
    <x v="3"/>
    <x v="532"/>
    <x v="1"/>
    <n v="20"/>
  </r>
  <r>
    <s v="WAHV"/>
    <x v="1"/>
    <s v="Noord-Holland"/>
    <x v="62"/>
    <x v="565"/>
    <x v="1"/>
    <n v="20"/>
  </r>
  <r>
    <s v="WAHV"/>
    <x v="1"/>
    <s v="Noord-Holland"/>
    <x v="67"/>
    <x v="685"/>
    <x v="0"/>
    <n v="20"/>
  </r>
  <r>
    <s v="WAHV"/>
    <x v="1"/>
    <s v="Noord-Holland"/>
    <x v="46"/>
    <x v="707"/>
    <x v="1"/>
    <n v="20"/>
  </r>
  <r>
    <s v="WAHV"/>
    <x v="0"/>
    <s v="Gelderland"/>
    <x v="116"/>
    <x v="339"/>
    <x v="1"/>
    <n v="20"/>
  </r>
  <r>
    <s v="WAHV"/>
    <x v="0"/>
    <s v="Noord-Brabant"/>
    <x v="94"/>
    <x v="345"/>
    <x v="1"/>
    <n v="20"/>
  </r>
  <r>
    <s v="WAHV"/>
    <x v="0"/>
    <s v="Noord-Brabant"/>
    <x v="3"/>
    <x v="629"/>
    <x v="1"/>
    <n v="20"/>
  </r>
  <r>
    <s v="WAHV"/>
    <x v="0"/>
    <s v="Noord-Brabant"/>
    <x v="28"/>
    <x v="610"/>
    <x v="0"/>
    <n v="20"/>
  </r>
  <r>
    <s v="WAHV"/>
    <x v="0"/>
    <s v="Utrecht"/>
    <x v="127"/>
    <x v="432"/>
    <x v="1"/>
    <n v="20"/>
  </r>
  <r>
    <s v="WAHV"/>
    <x v="0"/>
    <s v="Zuid-Holland"/>
    <x v="2"/>
    <x v="19"/>
    <x v="1"/>
    <n v="20"/>
  </r>
  <r>
    <s v="WAHV"/>
    <x v="0"/>
    <s v="Zuid-Holland"/>
    <x v="17"/>
    <x v="431"/>
    <x v="1"/>
    <n v="20"/>
  </r>
  <r>
    <s v="WAHV"/>
    <x v="0"/>
    <s v="Zuid-Holland"/>
    <x v="43"/>
    <x v="585"/>
    <x v="1"/>
    <n v="20"/>
  </r>
  <r>
    <s v="WAHV"/>
    <x v="0"/>
    <s v="Zuid-Holland"/>
    <x v="43"/>
    <x v="313"/>
    <x v="1"/>
    <n v="20"/>
  </r>
  <r>
    <s v="WAHV"/>
    <x v="0"/>
    <s v="Zuid-Holland"/>
    <x v="95"/>
    <x v="216"/>
    <x v="1"/>
    <n v="20"/>
  </r>
  <r>
    <s v="WAHV"/>
    <x v="0"/>
    <s v="Zuid-Holland"/>
    <x v="95"/>
    <x v="686"/>
    <x v="1"/>
    <n v="20"/>
  </r>
  <r>
    <s v="WAHV"/>
    <x v="3"/>
    <s v="Gelderland"/>
    <x v="65"/>
    <x v="420"/>
    <x v="1"/>
    <n v="20"/>
  </r>
  <r>
    <s v="WAHV"/>
    <x v="3"/>
    <s v="Noord-Brabant"/>
    <x v="26"/>
    <x v="295"/>
    <x v="1"/>
    <n v="20"/>
  </r>
  <r>
    <s v="WAHV"/>
    <x v="3"/>
    <s v="Noord-Brabant"/>
    <x v="111"/>
    <x v="607"/>
    <x v="1"/>
    <n v="20"/>
  </r>
  <r>
    <s v="WAHV"/>
    <x v="3"/>
    <s v="Utrecht"/>
    <x v="87"/>
    <x v="501"/>
    <x v="1"/>
    <n v="20"/>
  </r>
  <r>
    <s v="WAHV"/>
    <x v="3"/>
    <s v="Zuid-Holland"/>
    <x v="43"/>
    <x v="537"/>
    <x v="1"/>
    <n v="20"/>
  </r>
  <r>
    <s v="WAHV"/>
    <x v="3"/>
    <s v="Zuid-Holland"/>
    <x v="49"/>
    <x v="155"/>
    <x v="1"/>
    <n v="20"/>
  </r>
  <r>
    <s v="WAHV"/>
    <x v="3"/>
    <s v="Zuid-Holland"/>
    <x v="95"/>
    <x v="529"/>
    <x v="1"/>
    <n v="20"/>
  </r>
  <r>
    <s v="WAHV"/>
    <x v="3"/>
    <s v="Zuid-Holland"/>
    <x v="95"/>
    <x v="637"/>
    <x v="1"/>
    <n v="20"/>
  </r>
  <r>
    <s v="WAHV"/>
    <x v="3"/>
    <s v="Zuid-Holland"/>
    <x v="95"/>
    <x v="530"/>
    <x v="1"/>
    <n v="20"/>
  </r>
  <r>
    <s v="WAHV"/>
    <x v="5"/>
    <s v="Gelderland"/>
    <x v="116"/>
    <x v="358"/>
    <x v="1"/>
    <n v="20"/>
  </r>
  <r>
    <s v="WAHV"/>
    <x v="5"/>
    <s v="Noord-Brabant"/>
    <x v="3"/>
    <x v="668"/>
    <x v="0"/>
    <n v="20"/>
  </r>
  <r>
    <s v="WAHV"/>
    <x v="5"/>
    <s v="Noord-Brabant"/>
    <x v="28"/>
    <x v="689"/>
    <x v="1"/>
    <n v="20"/>
  </r>
  <r>
    <s v="WAHV"/>
    <x v="5"/>
    <s v="Noord-Brabant"/>
    <x v="28"/>
    <x v="678"/>
    <x v="1"/>
    <n v="20"/>
  </r>
  <r>
    <s v="WAHV"/>
    <x v="5"/>
    <s v="Noord-Holland"/>
    <x v="139"/>
    <x v="624"/>
    <x v="0"/>
    <n v="20"/>
  </r>
  <r>
    <s v="WAHV"/>
    <x v="5"/>
    <s v="Noord-Holland"/>
    <x v="78"/>
    <x v="282"/>
    <x v="1"/>
    <n v="20"/>
  </r>
  <r>
    <s v="WAHV"/>
    <x v="5"/>
    <s v="Zeeland"/>
    <x v="125"/>
    <x v="472"/>
    <x v="0"/>
    <n v="20"/>
  </r>
  <r>
    <s v="WAHV"/>
    <x v="5"/>
    <s v="Zeeland"/>
    <x v="55"/>
    <x v="460"/>
    <x v="1"/>
    <n v="20"/>
  </r>
  <r>
    <s v="WAHV"/>
    <x v="5"/>
    <s v="Zuid-Holland"/>
    <x v="2"/>
    <x v="381"/>
    <x v="1"/>
    <n v="20"/>
  </r>
  <r>
    <s v="WAHV"/>
    <x v="5"/>
    <s v="Zuid-Holland"/>
    <x v="15"/>
    <x v="617"/>
    <x v="1"/>
    <n v="20"/>
  </r>
  <r>
    <s v="WAHV"/>
    <x v="2"/>
    <s v="Drenthe"/>
    <x v="108"/>
    <x v="665"/>
    <x v="1"/>
    <n v="20"/>
  </r>
  <r>
    <s v="WAHV"/>
    <x v="2"/>
    <s v="Drenthe"/>
    <x v="108"/>
    <x v="660"/>
    <x v="1"/>
    <n v="20"/>
  </r>
  <r>
    <s v="WAHV"/>
    <x v="2"/>
    <s v="Gelderland"/>
    <x v="82"/>
    <x v="376"/>
    <x v="1"/>
    <n v="20"/>
  </r>
  <r>
    <s v="WAHV"/>
    <x v="2"/>
    <s v="Limburg"/>
    <x v="136"/>
    <x v="656"/>
    <x v="0"/>
    <n v="20"/>
  </r>
  <r>
    <s v="WAHV"/>
    <x v="2"/>
    <s v="Noord-Brabant"/>
    <x v="3"/>
    <x v="655"/>
    <x v="1"/>
    <n v="20"/>
  </r>
  <r>
    <s v="WAHV"/>
    <x v="2"/>
    <s v="Noord-Brabant"/>
    <x v="111"/>
    <x v="608"/>
    <x v="0"/>
    <n v="20"/>
  </r>
  <r>
    <s v="WAHV"/>
    <x v="2"/>
    <s v="Overijssel"/>
    <x v="54"/>
    <x v="322"/>
    <x v="1"/>
    <n v="20"/>
  </r>
  <r>
    <s v="WAHV"/>
    <x v="2"/>
    <s v="Utrecht"/>
    <x v="37"/>
    <x v="694"/>
    <x v="1"/>
    <n v="20"/>
  </r>
  <r>
    <s v="WAHV"/>
    <x v="2"/>
    <s v="Zeeland"/>
    <x v="55"/>
    <x v="460"/>
    <x v="1"/>
    <n v="20"/>
  </r>
  <r>
    <s v="WAHV"/>
    <x v="2"/>
    <s v="Zuid-Holland"/>
    <x v="73"/>
    <x v="132"/>
    <x v="1"/>
    <n v="20"/>
  </r>
  <r>
    <s v="WAHV"/>
    <x v="2"/>
    <s v="Zuid-Holland"/>
    <x v="43"/>
    <x v="612"/>
    <x v="1"/>
    <n v="20"/>
  </r>
  <r>
    <s v="WAHV"/>
    <x v="2"/>
    <s v="Zuid-Holland"/>
    <x v="9"/>
    <x v="120"/>
    <x v="1"/>
    <n v="20"/>
  </r>
  <r>
    <s v="WAHV"/>
    <x v="2"/>
    <s v="Zuid-Holland"/>
    <x v="16"/>
    <x v="206"/>
    <x v="1"/>
    <n v="20"/>
  </r>
  <r>
    <s v="WAHV"/>
    <x v="2"/>
    <s v="Zuid-Holland"/>
    <x v="95"/>
    <x v="637"/>
    <x v="0"/>
    <n v="20"/>
  </r>
  <r>
    <s v="WAHV"/>
    <x v="6"/>
    <s v="Gelderland"/>
    <x v="82"/>
    <x v="406"/>
    <x v="1"/>
    <n v="20"/>
  </r>
  <r>
    <s v="WAHV"/>
    <x v="6"/>
    <s v="Limburg"/>
    <x v="128"/>
    <x v="669"/>
    <x v="1"/>
    <n v="20"/>
  </r>
  <r>
    <s v="WAHV"/>
    <x v="6"/>
    <s v="Limburg"/>
    <x v="24"/>
    <x v="618"/>
    <x v="0"/>
    <n v="20"/>
  </r>
  <r>
    <s v="WAHV"/>
    <x v="6"/>
    <s v="Noord-Holland"/>
    <x v="67"/>
    <x v="685"/>
    <x v="0"/>
    <n v="20"/>
  </r>
  <r>
    <s v="WAHV"/>
    <x v="6"/>
    <s v="Noord-Holland"/>
    <x v="46"/>
    <x v="459"/>
    <x v="0"/>
    <n v="20"/>
  </r>
  <r>
    <s v="WAHV"/>
    <x v="6"/>
    <s v="Overijssel"/>
    <x v="80"/>
    <x v="549"/>
    <x v="0"/>
    <n v="20"/>
  </r>
  <r>
    <s v="WAHV"/>
    <x v="7"/>
    <s v="Flevoland"/>
    <x v="10"/>
    <x v="704"/>
    <x v="0"/>
    <n v="19"/>
  </r>
  <r>
    <s v="WAHV"/>
    <x v="7"/>
    <s v="Gelderland"/>
    <x v="116"/>
    <x v="339"/>
    <x v="1"/>
    <n v="19"/>
  </r>
  <r>
    <s v="WAHV"/>
    <x v="7"/>
    <s v="Gelderland"/>
    <x v="23"/>
    <x v="540"/>
    <x v="1"/>
    <n v="19"/>
  </r>
  <r>
    <s v="WAHV"/>
    <x v="7"/>
    <s v="Limburg"/>
    <x v="75"/>
    <x v="649"/>
    <x v="1"/>
    <n v="19"/>
  </r>
  <r>
    <s v="WAHV"/>
    <x v="7"/>
    <s v="Limburg"/>
    <x v="24"/>
    <x v="696"/>
    <x v="0"/>
    <n v="19"/>
  </r>
  <r>
    <s v="WAHV"/>
    <x v="7"/>
    <s v="Noord-Brabant"/>
    <x v="3"/>
    <x v="684"/>
    <x v="1"/>
    <n v="19"/>
  </r>
  <r>
    <s v="WAHV"/>
    <x v="7"/>
    <s v="Overijssel"/>
    <x v="54"/>
    <x v="322"/>
    <x v="1"/>
    <n v="19"/>
  </r>
  <r>
    <s v="WAHV"/>
    <x v="7"/>
    <s v="Zeeland"/>
    <x v="121"/>
    <x v="701"/>
    <x v="1"/>
    <n v="19"/>
  </r>
  <r>
    <s v="WAHV"/>
    <x v="7"/>
    <s v="Zuid-Holland"/>
    <x v="43"/>
    <x v="603"/>
    <x v="0"/>
    <n v="19"/>
  </r>
  <r>
    <s v="WAHV"/>
    <x v="7"/>
    <s v="Zuid-Holland"/>
    <x v="12"/>
    <x v="353"/>
    <x v="1"/>
    <n v="19"/>
  </r>
  <r>
    <s v="WAHV"/>
    <x v="8"/>
    <s v="Gelderland"/>
    <x v="0"/>
    <x v="580"/>
    <x v="1"/>
    <n v="19"/>
  </r>
  <r>
    <s v="WAHV"/>
    <x v="8"/>
    <s v="Gelderland"/>
    <x v="23"/>
    <x v="107"/>
    <x v="1"/>
    <n v="19"/>
  </r>
  <r>
    <s v="WAHV"/>
    <x v="8"/>
    <s v="Gelderland"/>
    <x v="65"/>
    <x v="329"/>
    <x v="1"/>
    <n v="19"/>
  </r>
  <r>
    <s v="WAHV"/>
    <x v="8"/>
    <s v="Noord-Brabant"/>
    <x v="94"/>
    <x v="484"/>
    <x v="1"/>
    <n v="19"/>
  </r>
  <r>
    <s v="WAHV"/>
    <x v="8"/>
    <s v="Noord-Brabant"/>
    <x v="3"/>
    <x v="487"/>
    <x v="1"/>
    <n v="19"/>
  </r>
  <r>
    <s v="WAHV"/>
    <x v="8"/>
    <s v="Noord-Brabant"/>
    <x v="28"/>
    <x v="697"/>
    <x v="1"/>
    <n v="19"/>
  </r>
  <r>
    <s v="WAHV"/>
    <x v="8"/>
    <s v="Noord-Holland"/>
    <x v="118"/>
    <x v="654"/>
    <x v="1"/>
    <n v="19"/>
  </r>
  <r>
    <s v="WAHV"/>
    <x v="8"/>
    <s v="Overijssel"/>
    <x v="54"/>
    <x v="373"/>
    <x v="1"/>
    <n v="19"/>
  </r>
  <r>
    <s v="WAHV"/>
    <x v="8"/>
    <s v="Zuid-Holland"/>
    <x v="49"/>
    <x v="79"/>
    <x v="1"/>
    <n v="19"/>
  </r>
  <r>
    <s v="WAHV"/>
    <x v="8"/>
    <s v="Zuid-Holland"/>
    <x v="22"/>
    <x v="27"/>
    <x v="1"/>
    <n v="19"/>
  </r>
  <r>
    <s v="WAHV"/>
    <x v="9"/>
    <s v="Friesland"/>
    <x v="104"/>
    <x v="263"/>
    <x v="1"/>
    <n v="19"/>
  </r>
  <r>
    <s v="WAHV"/>
    <x v="9"/>
    <s v="Gelderland"/>
    <x v="23"/>
    <x v="540"/>
    <x v="0"/>
    <n v="19"/>
  </r>
  <r>
    <s v="WAHV"/>
    <x v="9"/>
    <s v="Gelderland"/>
    <x v="23"/>
    <x v="107"/>
    <x v="1"/>
    <n v="19"/>
  </r>
  <r>
    <s v="WAHV"/>
    <x v="9"/>
    <s v="Gelderland"/>
    <x v="65"/>
    <x v="271"/>
    <x v="1"/>
    <n v="19"/>
  </r>
  <r>
    <s v="WAHV"/>
    <x v="9"/>
    <s v="Noord-Brabant"/>
    <x v="3"/>
    <x v="398"/>
    <x v="1"/>
    <n v="19"/>
  </r>
  <r>
    <s v="WAHV"/>
    <x v="9"/>
    <s v="Noord-Brabant"/>
    <x v="3"/>
    <x v="341"/>
    <x v="1"/>
    <n v="19"/>
  </r>
  <r>
    <s v="WAHV"/>
    <x v="9"/>
    <s v="Noord-Brabant"/>
    <x v="28"/>
    <x v="613"/>
    <x v="0"/>
    <n v="19"/>
  </r>
  <r>
    <s v="WAHV"/>
    <x v="9"/>
    <s v="Noord-Brabant"/>
    <x v="141"/>
    <x v="650"/>
    <x v="0"/>
    <n v="19"/>
  </r>
  <r>
    <s v="WAHV"/>
    <x v="9"/>
    <s v="Utrecht"/>
    <x v="37"/>
    <x v="694"/>
    <x v="1"/>
    <n v="19"/>
  </r>
  <r>
    <s v="WAHV"/>
    <x v="9"/>
    <s v="Zeeland"/>
    <x v="125"/>
    <x v="407"/>
    <x v="1"/>
    <n v="19"/>
  </r>
  <r>
    <s v="WAHV"/>
    <x v="9"/>
    <s v="Zuid-Holland"/>
    <x v="2"/>
    <x v="558"/>
    <x v="1"/>
    <n v="19"/>
  </r>
  <r>
    <s v="WAHV"/>
    <x v="9"/>
    <s v="Zuid-Holland"/>
    <x v="90"/>
    <x v="347"/>
    <x v="1"/>
    <n v="19"/>
  </r>
  <r>
    <s v="WAHV"/>
    <x v="9"/>
    <s v="Zuid-Holland"/>
    <x v="43"/>
    <x v="647"/>
    <x v="1"/>
    <n v="19"/>
  </r>
  <r>
    <s v="WAHV"/>
    <x v="9"/>
    <s v="Zuid-Holland"/>
    <x v="49"/>
    <x v="651"/>
    <x v="0"/>
    <n v="19"/>
  </r>
  <r>
    <s v="WAHV"/>
    <x v="9"/>
    <s v="Zuid-Holland"/>
    <x v="16"/>
    <x v="18"/>
    <x v="1"/>
    <n v="19"/>
  </r>
  <r>
    <s v="WAHV"/>
    <x v="9"/>
    <s v="Zuid-Holland"/>
    <x v="22"/>
    <x v="27"/>
    <x v="1"/>
    <n v="19"/>
  </r>
  <r>
    <s v="WAHV"/>
    <x v="9"/>
    <s v="Zuid-Holland"/>
    <x v="22"/>
    <x v="54"/>
    <x v="1"/>
    <n v="19"/>
  </r>
  <r>
    <s v="WAHV"/>
    <x v="11"/>
    <s v="Gelderland"/>
    <x v="82"/>
    <x v="406"/>
    <x v="1"/>
    <n v="19"/>
  </r>
  <r>
    <s v="WAHV"/>
    <x v="11"/>
    <s v="Noord-Holland"/>
    <x v="8"/>
    <x v="664"/>
    <x v="0"/>
    <n v="19"/>
  </r>
  <r>
    <s v="WAHV"/>
    <x v="11"/>
    <s v="Utrecht"/>
    <x v="39"/>
    <x v="74"/>
    <x v="1"/>
    <n v="19"/>
  </r>
  <r>
    <s v="WAHV"/>
    <x v="11"/>
    <s v="Zuid-Holland"/>
    <x v="17"/>
    <x v="502"/>
    <x v="1"/>
    <n v="19"/>
  </r>
  <r>
    <s v="WAHV"/>
    <x v="11"/>
    <s v="Zuid-Holland"/>
    <x v="73"/>
    <x v="648"/>
    <x v="0"/>
    <n v="19"/>
  </r>
  <r>
    <s v="WAHV"/>
    <x v="11"/>
    <s v="Zuid-Holland"/>
    <x v="49"/>
    <x v="155"/>
    <x v="1"/>
    <n v="19"/>
  </r>
  <r>
    <s v="WAHV"/>
    <x v="10"/>
    <s v="Flevoland"/>
    <x v="97"/>
    <x v="222"/>
    <x v="1"/>
    <n v="19"/>
  </r>
  <r>
    <s v="WAHV"/>
    <x v="10"/>
    <s v="Gelderland"/>
    <x v="82"/>
    <x v="151"/>
    <x v="1"/>
    <n v="19"/>
  </r>
  <r>
    <s v="WAHV"/>
    <x v="10"/>
    <s v="Gelderland"/>
    <x v="116"/>
    <x v="358"/>
    <x v="1"/>
    <n v="19"/>
  </r>
  <r>
    <s v="WAHV"/>
    <x v="10"/>
    <s v="Limburg"/>
    <x v="24"/>
    <x v="680"/>
    <x v="1"/>
    <n v="19"/>
  </r>
  <r>
    <s v="WAHV"/>
    <x v="10"/>
    <s v="Noord-Brabant"/>
    <x v="26"/>
    <x v="295"/>
    <x v="1"/>
    <n v="19"/>
  </r>
  <r>
    <s v="WAHV"/>
    <x v="10"/>
    <s v="Noord-Brabant"/>
    <x v="14"/>
    <x v="601"/>
    <x v="1"/>
    <n v="19"/>
  </r>
  <r>
    <s v="WAHV"/>
    <x v="10"/>
    <s v="Overijssel"/>
    <x v="80"/>
    <x v="653"/>
    <x v="0"/>
    <n v="19"/>
  </r>
  <r>
    <s v="WAHV"/>
    <x v="10"/>
    <s v="Utrecht"/>
    <x v="87"/>
    <x v="159"/>
    <x v="1"/>
    <n v="19"/>
  </r>
  <r>
    <s v="WAHV"/>
    <x v="10"/>
    <s v="Utrecht"/>
    <x v="127"/>
    <x v="432"/>
    <x v="1"/>
    <n v="19"/>
  </r>
  <r>
    <s v="WAHV"/>
    <x v="10"/>
    <s v="Utrecht"/>
    <x v="37"/>
    <x v="53"/>
    <x v="1"/>
    <n v="19"/>
  </r>
  <r>
    <s v="WAHV"/>
    <x v="10"/>
    <s v="Zuid-Holland"/>
    <x v="2"/>
    <x v="402"/>
    <x v="0"/>
    <n v="19"/>
  </r>
  <r>
    <s v="WAHV"/>
    <x v="10"/>
    <s v="Zuid-Holland"/>
    <x v="17"/>
    <x v="431"/>
    <x v="1"/>
    <n v="19"/>
  </r>
  <r>
    <s v="WAHV"/>
    <x v="10"/>
    <s v="Zuid-Holland"/>
    <x v="43"/>
    <x v="568"/>
    <x v="1"/>
    <n v="19"/>
  </r>
  <r>
    <s v="WAHV"/>
    <x v="10"/>
    <s v="Zuid-Holland"/>
    <x v="5"/>
    <x v="548"/>
    <x v="1"/>
    <n v="19"/>
  </r>
  <r>
    <s v="WAHV"/>
    <x v="4"/>
    <s v="Limburg"/>
    <x v="68"/>
    <x v="317"/>
    <x v="1"/>
    <n v="19"/>
  </r>
  <r>
    <s v="WAHV"/>
    <x v="4"/>
    <s v="Limburg"/>
    <x v="24"/>
    <x v="696"/>
    <x v="0"/>
    <n v="19"/>
  </r>
  <r>
    <s v="WAHV"/>
    <x v="4"/>
    <s v="Limburg"/>
    <x v="24"/>
    <x v="55"/>
    <x v="1"/>
    <n v="19"/>
  </r>
  <r>
    <s v="WAHV"/>
    <x v="4"/>
    <s v="Utrecht"/>
    <x v="39"/>
    <x v="59"/>
    <x v="1"/>
    <n v="19"/>
  </r>
  <r>
    <s v="WAHV"/>
    <x v="4"/>
    <s v="Utrecht"/>
    <x v="39"/>
    <x v="366"/>
    <x v="0"/>
    <n v="19"/>
  </r>
  <r>
    <s v="WAHV"/>
    <x v="4"/>
    <s v="Zuid-Holland"/>
    <x v="2"/>
    <x v="435"/>
    <x v="1"/>
    <n v="19"/>
  </r>
  <r>
    <s v="WAHV"/>
    <x v="4"/>
    <s v="Zuid-Holland"/>
    <x v="17"/>
    <x v="431"/>
    <x v="1"/>
    <n v="19"/>
  </r>
  <r>
    <s v="WAHV"/>
    <x v="4"/>
    <s v="Zuid-Holland"/>
    <x v="49"/>
    <x v="709"/>
    <x v="1"/>
    <n v="19"/>
  </r>
  <r>
    <s v="WAHV"/>
    <x v="1"/>
    <s v="Noord-Brabant"/>
    <x v="94"/>
    <x v="296"/>
    <x v="1"/>
    <n v="19"/>
  </r>
  <r>
    <s v="WAHV"/>
    <x v="1"/>
    <s v="Noord-Brabant"/>
    <x v="3"/>
    <x v="684"/>
    <x v="0"/>
    <n v="19"/>
  </r>
  <r>
    <s v="WAHV"/>
    <x v="1"/>
    <s v="Noord-Holland"/>
    <x v="18"/>
    <x v="616"/>
    <x v="0"/>
    <n v="19"/>
  </r>
  <r>
    <s v="WAHV"/>
    <x v="1"/>
    <s v="Utrecht"/>
    <x v="87"/>
    <x v="504"/>
    <x v="1"/>
    <n v="19"/>
  </r>
  <r>
    <s v="WAHV"/>
    <x v="1"/>
    <s v="Utrecht"/>
    <x v="144"/>
    <x v="670"/>
    <x v="0"/>
    <n v="19"/>
  </r>
  <r>
    <s v="WAHV"/>
    <x v="1"/>
    <s v="Utrecht"/>
    <x v="39"/>
    <x v="578"/>
    <x v="0"/>
    <n v="19"/>
  </r>
  <r>
    <s v="WAHV"/>
    <x v="1"/>
    <s v="Utrecht"/>
    <x v="39"/>
    <x v="633"/>
    <x v="1"/>
    <n v="19"/>
  </r>
  <r>
    <s v="WAHV"/>
    <x v="1"/>
    <s v="Zuid-Holland"/>
    <x v="43"/>
    <x v="371"/>
    <x v="1"/>
    <n v="19"/>
  </r>
  <r>
    <s v="WAHV"/>
    <x v="1"/>
    <s v="Zuid-Holland"/>
    <x v="43"/>
    <x v="585"/>
    <x v="1"/>
    <n v="19"/>
  </r>
  <r>
    <s v="WAHV"/>
    <x v="1"/>
    <s v="Zuid-Holland"/>
    <x v="49"/>
    <x v="150"/>
    <x v="1"/>
    <n v="19"/>
  </r>
  <r>
    <s v="WAHV"/>
    <x v="1"/>
    <s v="Zuid-Holland"/>
    <x v="95"/>
    <x v="216"/>
    <x v="1"/>
    <n v="19"/>
  </r>
  <r>
    <s v="WAHV"/>
    <x v="1"/>
    <s v="Zuid-Holland"/>
    <x v="95"/>
    <x v="530"/>
    <x v="1"/>
    <n v="19"/>
  </r>
  <r>
    <s v="WAHV"/>
    <x v="1"/>
    <s v="Zuid-Holland"/>
    <x v="15"/>
    <x v="674"/>
    <x v="1"/>
    <n v="19"/>
  </r>
  <r>
    <s v="WAHV"/>
    <x v="1"/>
    <s v="Zuid-Holland"/>
    <x v="5"/>
    <x v="289"/>
    <x v="1"/>
    <n v="19"/>
  </r>
  <r>
    <s v="WAHV"/>
    <x v="0"/>
    <s v="Flevoland"/>
    <x v="10"/>
    <x v="683"/>
    <x v="0"/>
    <n v="19"/>
  </r>
  <r>
    <s v="WAHV"/>
    <x v="0"/>
    <s v="Flevoland"/>
    <x v="10"/>
    <x v="704"/>
    <x v="0"/>
    <n v="19"/>
  </r>
  <r>
    <s v="WAHV"/>
    <x v="0"/>
    <s v="Gelderland"/>
    <x v="65"/>
    <x v="632"/>
    <x v="0"/>
    <n v="19"/>
  </r>
  <r>
    <s v="WAHV"/>
    <x v="0"/>
    <s v="Limburg"/>
    <x v="142"/>
    <x v="658"/>
    <x v="1"/>
    <n v="19"/>
  </r>
  <r>
    <s v="WAHV"/>
    <x v="0"/>
    <s v="Noord-Brabant"/>
    <x v="26"/>
    <x v="295"/>
    <x v="1"/>
    <n v="19"/>
  </r>
  <r>
    <s v="WAHV"/>
    <x v="0"/>
    <s v="Noord-Brabant"/>
    <x v="28"/>
    <x v="158"/>
    <x v="1"/>
    <n v="19"/>
  </r>
  <r>
    <s v="WAHV"/>
    <x v="0"/>
    <s v="Noord-Brabant"/>
    <x v="28"/>
    <x v="646"/>
    <x v="1"/>
    <n v="19"/>
  </r>
  <r>
    <s v="WAHV"/>
    <x v="0"/>
    <s v="Noord-Holland"/>
    <x v="46"/>
    <x v="70"/>
    <x v="1"/>
    <n v="19"/>
  </r>
  <r>
    <s v="WAHV"/>
    <x v="0"/>
    <s v="Overijssel"/>
    <x v="80"/>
    <x v="549"/>
    <x v="0"/>
    <n v="19"/>
  </r>
  <r>
    <s v="WAHV"/>
    <x v="0"/>
    <s v="Overijssel"/>
    <x v="54"/>
    <x v="322"/>
    <x v="1"/>
    <n v="19"/>
  </r>
  <r>
    <s v="WAHV"/>
    <x v="0"/>
    <s v="Zuid-Holland"/>
    <x v="43"/>
    <x v="603"/>
    <x v="1"/>
    <n v="19"/>
  </r>
  <r>
    <s v="WAHV"/>
    <x v="0"/>
    <s v="Zuid-Holland"/>
    <x v="16"/>
    <x v="18"/>
    <x v="1"/>
    <n v="19"/>
  </r>
  <r>
    <s v="WAHV"/>
    <x v="3"/>
    <s v="Gelderland"/>
    <x v="23"/>
    <x v="107"/>
    <x v="1"/>
    <n v="19"/>
  </r>
  <r>
    <s v="WAHV"/>
    <x v="3"/>
    <s v="Limburg"/>
    <x v="68"/>
    <x v="692"/>
    <x v="0"/>
    <n v="19"/>
  </r>
  <r>
    <s v="WAHV"/>
    <x v="3"/>
    <s v="Noord-Brabant"/>
    <x v="26"/>
    <x v="590"/>
    <x v="1"/>
    <n v="19"/>
  </r>
  <r>
    <s v="WAHV"/>
    <x v="3"/>
    <s v="Noord-Brabant"/>
    <x v="3"/>
    <x v="668"/>
    <x v="1"/>
    <n v="19"/>
  </r>
  <r>
    <s v="WAHV"/>
    <x v="3"/>
    <s v="Noord-Brabant"/>
    <x v="28"/>
    <x v="644"/>
    <x v="0"/>
    <n v="19"/>
  </r>
  <r>
    <s v="WAHV"/>
    <x v="3"/>
    <s v="Noord-Holland"/>
    <x v="118"/>
    <x v="654"/>
    <x v="1"/>
    <n v="19"/>
  </r>
  <r>
    <s v="WAHV"/>
    <x v="3"/>
    <s v="Overijssel"/>
    <x v="80"/>
    <x v="549"/>
    <x v="0"/>
    <n v="19"/>
  </r>
  <r>
    <s v="WAHV"/>
    <x v="3"/>
    <s v="Utrecht"/>
    <x v="87"/>
    <x v="448"/>
    <x v="1"/>
    <n v="19"/>
  </r>
  <r>
    <s v="WAHV"/>
    <x v="3"/>
    <s v="Utrecht"/>
    <x v="127"/>
    <x v="432"/>
    <x v="1"/>
    <n v="19"/>
  </r>
  <r>
    <s v="WAHV"/>
    <x v="3"/>
    <s v="Zuid-Holland"/>
    <x v="43"/>
    <x v="603"/>
    <x v="0"/>
    <n v="19"/>
  </r>
  <r>
    <s v="WAHV"/>
    <x v="5"/>
    <s v="Gelderland"/>
    <x v="65"/>
    <x v="329"/>
    <x v="1"/>
    <n v="19"/>
  </r>
  <r>
    <s v="WAHV"/>
    <x v="5"/>
    <s v="Limburg"/>
    <x v="68"/>
    <x v="687"/>
    <x v="0"/>
    <n v="19"/>
  </r>
  <r>
    <s v="WAHV"/>
    <x v="5"/>
    <s v="Noord-Holland"/>
    <x v="67"/>
    <x v="685"/>
    <x v="0"/>
    <n v="19"/>
  </r>
  <r>
    <s v="WAHV"/>
    <x v="5"/>
    <s v="Overijssel"/>
    <x v="54"/>
    <x v="322"/>
    <x v="1"/>
    <n v="19"/>
  </r>
  <r>
    <s v="WAHV"/>
    <x v="5"/>
    <s v="Utrecht"/>
    <x v="87"/>
    <x v="550"/>
    <x v="1"/>
    <n v="19"/>
  </r>
  <r>
    <s v="WAHV"/>
    <x v="5"/>
    <s v="Utrecht"/>
    <x v="39"/>
    <x v="633"/>
    <x v="1"/>
    <n v="19"/>
  </r>
  <r>
    <s v="WAHV"/>
    <x v="5"/>
    <s v="Zuid-Holland"/>
    <x v="2"/>
    <x v="19"/>
    <x v="1"/>
    <n v="19"/>
  </r>
  <r>
    <s v="WAHV"/>
    <x v="5"/>
    <s v="Zuid-Holland"/>
    <x v="17"/>
    <x v="404"/>
    <x v="1"/>
    <n v="19"/>
  </r>
  <r>
    <s v="WAHV"/>
    <x v="5"/>
    <s v="Zuid-Holland"/>
    <x v="17"/>
    <x v="502"/>
    <x v="1"/>
    <n v="19"/>
  </r>
  <r>
    <s v="WAHV"/>
    <x v="5"/>
    <s v="Zuid-Holland"/>
    <x v="32"/>
    <x v="671"/>
    <x v="0"/>
    <n v="19"/>
  </r>
  <r>
    <s v="WAHV"/>
    <x v="5"/>
    <s v="Zuid-Holland"/>
    <x v="49"/>
    <x v="411"/>
    <x v="1"/>
    <n v="19"/>
  </r>
  <r>
    <s v="WAHV"/>
    <x v="5"/>
    <s v="Zuid-Holland"/>
    <x v="22"/>
    <x v="54"/>
    <x v="1"/>
    <n v="19"/>
  </r>
  <r>
    <s v="WAHV"/>
    <x v="2"/>
    <s v="Gelderland"/>
    <x v="82"/>
    <x v="151"/>
    <x v="1"/>
    <n v="19"/>
  </r>
  <r>
    <s v="WAHV"/>
    <x v="2"/>
    <s v="Gelderland"/>
    <x v="65"/>
    <x v="329"/>
    <x v="1"/>
    <n v="19"/>
  </r>
  <r>
    <s v="WAHV"/>
    <x v="2"/>
    <s v="Limburg"/>
    <x v="24"/>
    <x v="592"/>
    <x v="1"/>
    <n v="19"/>
  </r>
  <r>
    <s v="WAHV"/>
    <x v="2"/>
    <s v="Limburg"/>
    <x v="96"/>
    <x v="344"/>
    <x v="1"/>
    <n v="19"/>
  </r>
  <r>
    <s v="WAHV"/>
    <x v="2"/>
    <s v="Noord-Brabant"/>
    <x v="3"/>
    <x v="487"/>
    <x v="1"/>
    <n v="19"/>
  </r>
  <r>
    <s v="WAHV"/>
    <x v="2"/>
    <s v="Noord-Holland"/>
    <x v="62"/>
    <x v="186"/>
    <x v="1"/>
    <n v="19"/>
  </r>
  <r>
    <s v="WAHV"/>
    <x v="2"/>
    <s v="Utrecht"/>
    <x v="87"/>
    <x v="584"/>
    <x v="1"/>
    <n v="19"/>
  </r>
  <r>
    <s v="WAHV"/>
    <x v="2"/>
    <s v="Utrecht"/>
    <x v="40"/>
    <x v="421"/>
    <x v="1"/>
    <n v="19"/>
  </r>
  <r>
    <s v="WAHV"/>
    <x v="2"/>
    <s v="Utrecht"/>
    <x v="37"/>
    <x v="53"/>
    <x v="1"/>
    <n v="19"/>
  </r>
  <r>
    <s v="WAHV"/>
    <x v="2"/>
    <s v="Zuid-Holland"/>
    <x v="43"/>
    <x v="647"/>
    <x v="1"/>
    <n v="19"/>
  </r>
  <r>
    <s v="WAHV"/>
    <x v="2"/>
    <s v="Zuid-Holland"/>
    <x v="5"/>
    <x v="492"/>
    <x v="1"/>
    <n v="19"/>
  </r>
  <r>
    <s v="WAHV"/>
    <x v="6"/>
    <s v="Gelderland"/>
    <x v="0"/>
    <x v="580"/>
    <x v="1"/>
    <n v="19"/>
  </r>
  <r>
    <s v="WAHV"/>
    <x v="6"/>
    <s v="Gelderland"/>
    <x v="23"/>
    <x v="540"/>
    <x v="1"/>
    <n v="19"/>
  </r>
  <r>
    <s v="WAHV"/>
    <x v="6"/>
    <s v="Gelderland"/>
    <x v="65"/>
    <x v="271"/>
    <x v="1"/>
    <n v="19"/>
  </r>
  <r>
    <s v="WAHV"/>
    <x v="6"/>
    <s v="Limburg"/>
    <x v="142"/>
    <x v="658"/>
    <x v="1"/>
    <n v="19"/>
  </r>
  <r>
    <s v="WAHV"/>
    <x v="6"/>
    <s v="Limburg"/>
    <x v="68"/>
    <x v="527"/>
    <x v="0"/>
    <n v="19"/>
  </r>
  <r>
    <s v="WAHV"/>
    <x v="6"/>
    <s v="Noord-Brabant"/>
    <x v="3"/>
    <x v="668"/>
    <x v="1"/>
    <n v="19"/>
  </r>
  <r>
    <s v="WAHV"/>
    <x v="6"/>
    <s v="Noord-Brabant"/>
    <x v="111"/>
    <x v="321"/>
    <x v="0"/>
    <n v="19"/>
  </r>
  <r>
    <s v="WAHV"/>
    <x v="6"/>
    <s v="Noord-Holland"/>
    <x v="118"/>
    <x v="654"/>
    <x v="1"/>
    <n v="19"/>
  </r>
  <r>
    <s v="WAHV"/>
    <x v="6"/>
    <s v="Utrecht"/>
    <x v="61"/>
    <x v="137"/>
    <x v="1"/>
    <n v="19"/>
  </r>
  <r>
    <s v="WAHV"/>
    <x v="6"/>
    <s v="Zuid-Holland"/>
    <x v="43"/>
    <x v="313"/>
    <x v="1"/>
    <n v="19"/>
  </r>
  <r>
    <s v="WAHV"/>
    <x v="6"/>
    <s v="Zuid-Holland"/>
    <x v="22"/>
    <x v="27"/>
    <x v="1"/>
    <n v="19"/>
  </r>
  <r>
    <s v="WAHV"/>
    <x v="6"/>
    <s v="Zuid-Holland"/>
    <x v="22"/>
    <x v="54"/>
    <x v="1"/>
    <n v="19"/>
  </r>
  <r>
    <s v="WAHV"/>
    <x v="7"/>
    <s v="Gelderland"/>
    <x v="65"/>
    <x v="621"/>
    <x v="1"/>
    <n v="18"/>
  </r>
  <r>
    <s v="WAHV"/>
    <x v="7"/>
    <s v="Noord-Brabant"/>
    <x v="3"/>
    <x v="668"/>
    <x v="1"/>
    <n v="18"/>
  </r>
  <r>
    <s v="WAHV"/>
    <x v="7"/>
    <s v="Noord-Brabant"/>
    <x v="3"/>
    <x v="629"/>
    <x v="1"/>
    <n v="18"/>
  </r>
  <r>
    <s v="WAHV"/>
    <x v="7"/>
    <s v="Noord-Brabant"/>
    <x v="28"/>
    <x v="307"/>
    <x v="1"/>
    <n v="18"/>
  </r>
  <r>
    <s v="WAHV"/>
    <x v="7"/>
    <s v="Noord-Holland"/>
    <x v="139"/>
    <x v="624"/>
    <x v="1"/>
    <n v="18"/>
  </r>
  <r>
    <s v="WAHV"/>
    <x v="7"/>
    <s v="Noord-Holland"/>
    <x v="8"/>
    <x v="414"/>
    <x v="1"/>
    <n v="18"/>
  </r>
  <r>
    <s v="WAHV"/>
    <x v="7"/>
    <s v="Zeeland"/>
    <x v="125"/>
    <x v="472"/>
    <x v="0"/>
    <n v="18"/>
  </r>
  <r>
    <s v="WAHV"/>
    <x v="7"/>
    <s v="Zuid-Holland"/>
    <x v="49"/>
    <x v="155"/>
    <x v="1"/>
    <n v="18"/>
  </r>
  <r>
    <s v="WAHV"/>
    <x v="7"/>
    <s v="Zuid-Holland"/>
    <x v="16"/>
    <x v="206"/>
    <x v="1"/>
    <n v="18"/>
  </r>
  <r>
    <s v="WAHV"/>
    <x v="7"/>
    <s v="Zuid-Holland"/>
    <x v="5"/>
    <x v="514"/>
    <x v="1"/>
    <n v="18"/>
  </r>
  <r>
    <s v="WAHV"/>
    <x v="8"/>
    <s v="Limburg"/>
    <x v="24"/>
    <x v="680"/>
    <x v="0"/>
    <n v="18"/>
  </r>
  <r>
    <s v="WAHV"/>
    <x v="8"/>
    <s v="Limburg"/>
    <x v="96"/>
    <x v="344"/>
    <x v="1"/>
    <n v="18"/>
  </r>
  <r>
    <s v="WAHV"/>
    <x v="8"/>
    <s v="Noord-Brabant"/>
    <x v="94"/>
    <x v="330"/>
    <x v="1"/>
    <n v="18"/>
  </r>
  <r>
    <s v="WAHV"/>
    <x v="8"/>
    <s v="Noord-Brabant"/>
    <x v="3"/>
    <x v="668"/>
    <x v="0"/>
    <n v="18"/>
  </r>
  <r>
    <s v="WAHV"/>
    <x v="8"/>
    <s v="Noord-Brabant"/>
    <x v="28"/>
    <x v="646"/>
    <x v="1"/>
    <n v="18"/>
  </r>
  <r>
    <s v="WAHV"/>
    <x v="8"/>
    <s v="Noord-Holland"/>
    <x v="18"/>
    <x v="634"/>
    <x v="0"/>
    <n v="18"/>
  </r>
  <r>
    <s v="WAHV"/>
    <x v="8"/>
    <s v="Overijssel"/>
    <x v="54"/>
    <x v="700"/>
    <x v="1"/>
    <n v="18"/>
  </r>
  <r>
    <s v="WAHV"/>
    <x v="8"/>
    <s v="Utrecht"/>
    <x v="87"/>
    <x v="468"/>
    <x v="1"/>
    <n v="18"/>
  </r>
  <r>
    <s v="WAHV"/>
    <x v="8"/>
    <s v="Utrecht"/>
    <x v="13"/>
    <x v="682"/>
    <x v="1"/>
    <n v="18"/>
  </r>
  <r>
    <s v="WAHV"/>
    <x v="8"/>
    <s v="Zuid-Holland"/>
    <x v="2"/>
    <x v="558"/>
    <x v="1"/>
    <n v="18"/>
  </r>
  <r>
    <s v="WAHV"/>
    <x v="8"/>
    <s v="Zuid-Holland"/>
    <x v="2"/>
    <x v="86"/>
    <x v="1"/>
    <n v="18"/>
  </r>
  <r>
    <s v="WAHV"/>
    <x v="8"/>
    <s v="Zuid-Holland"/>
    <x v="32"/>
    <x v="671"/>
    <x v="0"/>
    <n v="18"/>
  </r>
  <r>
    <s v="WAHV"/>
    <x v="9"/>
    <s v="Gelderland"/>
    <x v="82"/>
    <x v="698"/>
    <x v="1"/>
    <n v="18"/>
  </r>
  <r>
    <s v="WAHV"/>
    <x v="9"/>
    <s v="Limburg"/>
    <x v="75"/>
    <x v="649"/>
    <x v="1"/>
    <n v="18"/>
  </r>
  <r>
    <s v="WAHV"/>
    <x v="9"/>
    <s v="Noord-Brabant"/>
    <x v="94"/>
    <x v="233"/>
    <x v="1"/>
    <n v="18"/>
  </r>
  <r>
    <s v="WAHV"/>
    <x v="9"/>
    <s v="Noord-Brabant"/>
    <x v="28"/>
    <x v="689"/>
    <x v="0"/>
    <n v="18"/>
  </r>
  <r>
    <s v="WAHV"/>
    <x v="9"/>
    <s v="Noord-Holland"/>
    <x v="78"/>
    <x v="314"/>
    <x v="1"/>
    <n v="18"/>
  </r>
  <r>
    <s v="WAHV"/>
    <x v="9"/>
    <s v="Utrecht"/>
    <x v="87"/>
    <x v="489"/>
    <x v="1"/>
    <n v="18"/>
  </r>
  <r>
    <s v="WAHV"/>
    <x v="9"/>
    <s v="Utrecht"/>
    <x v="87"/>
    <x v="468"/>
    <x v="1"/>
    <n v="18"/>
  </r>
  <r>
    <s v="WAHV"/>
    <x v="9"/>
    <s v="Zuid-Holland"/>
    <x v="73"/>
    <x v="576"/>
    <x v="1"/>
    <n v="18"/>
  </r>
  <r>
    <s v="WAHV"/>
    <x v="9"/>
    <s v="Zuid-Holland"/>
    <x v="43"/>
    <x v="691"/>
    <x v="0"/>
    <n v="18"/>
  </r>
  <r>
    <s v="WAHV"/>
    <x v="9"/>
    <s v="Zuid-Holland"/>
    <x v="43"/>
    <x v="603"/>
    <x v="0"/>
    <n v="18"/>
  </r>
  <r>
    <s v="WAHV"/>
    <x v="9"/>
    <s v="Zuid-Holland"/>
    <x v="9"/>
    <x v="25"/>
    <x v="1"/>
    <n v="18"/>
  </r>
  <r>
    <s v="WAHV"/>
    <x v="9"/>
    <s v="Zuid-Holland"/>
    <x v="95"/>
    <x v="686"/>
    <x v="1"/>
    <n v="18"/>
  </r>
  <r>
    <s v="WAHV"/>
    <x v="11"/>
    <s v="Gelderland"/>
    <x v="82"/>
    <x v="376"/>
    <x v="1"/>
    <n v="18"/>
  </r>
  <r>
    <s v="WAHV"/>
    <x v="11"/>
    <s v="Gelderland"/>
    <x v="23"/>
    <x v="29"/>
    <x v="1"/>
    <n v="18"/>
  </r>
  <r>
    <s v="WAHV"/>
    <x v="11"/>
    <s v="Gelderland"/>
    <x v="23"/>
    <x v="107"/>
    <x v="1"/>
    <n v="18"/>
  </r>
  <r>
    <s v="WAHV"/>
    <x v="11"/>
    <s v="Groningen"/>
    <x v="60"/>
    <x v="705"/>
    <x v="0"/>
    <n v="18"/>
  </r>
  <r>
    <s v="WAHV"/>
    <x v="11"/>
    <s v="Limburg"/>
    <x v="142"/>
    <x v="658"/>
    <x v="1"/>
    <n v="18"/>
  </r>
  <r>
    <s v="WAHV"/>
    <x v="11"/>
    <s v="Limburg"/>
    <x v="42"/>
    <x v="641"/>
    <x v="1"/>
    <n v="18"/>
  </r>
  <r>
    <s v="WAHV"/>
    <x v="11"/>
    <s v="Limburg"/>
    <x v="68"/>
    <x v="692"/>
    <x v="0"/>
    <n v="18"/>
  </r>
  <r>
    <s v="WAHV"/>
    <x v="11"/>
    <s v="Noord-Holland"/>
    <x v="62"/>
    <x v="186"/>
    <x v="1"/>
    <n v="18"/>
  </r>
  <r>
    <s v="WAHV"/>
    <x v="11"/>
    <s v="Utrecht"/>
    <x v="87"/>
    <x v="504"/>
    <x v="1"/>
    <n v="18"/>
  </r>
  <r>
    <s v="WAHV"/>
    <x v="11"/>
    <s v="Zuid-Holland"/>
    <x v="95"/>
    <x v="686"/>
    <x v="1"/>
    <n v="18"/>
  </r>
  <r>
    <s v="WAHV"/>
    <x v="10"/>
    <s v="Gelderland"/>
    <x v="82"/>
    <x v="465"/>
    <x v="1"/>
    <n v="18"/>
  </r>
  <r>
    <s v="WAHV"/>
    <x v="10"/>
    <s v="Gelderland"/>
    <x v="65"/>
    <x v="632"/>
    <x v="0"/>
    <n v="18"/>
  </r>
  <r>
    <s v="WAHV"/>
    <x v="10"/>
    <s v="Groningen"/>
    <x v="11"/>
    <x v="589"/>
    <x v="1"/>
    <n v="18"/>
  </r>
  <r>
    <s v="WAHV"/>
    <x v="10"/>
    <s v="Limburg"/>
    <x v="75"/>
    <x v="649"/>
    <x v="1"/>
    <n v="18"/>
  </r>
  <r>
    <s v="WAHV"/>
    <x v="10"/>
    <s v="Limburg"/>
    <x v="51"/>
    <x v="677"/>
    <x v="0"/>
    <n v="18"/>
  </r>
  <r>
    <s v="WAHV"/>
    <x v="10"/>
    <s v="Limburg"/>
    <x v="51"/>
    <x v="677"/>
    <x v="1"/>
    <n v="18"/>
  </r>
  <r>
    <s v="WAHV"/>
    <x v="10"/>
    <s v="Limburg"/>
    <x v="24"/>
    <x v="643"/>
    <x v="1"/>
    <n v="18"/>
  </r>
  <r>
    <s v="WAHV"/>
    <x v="10"/>
    <s v="Limburg"/>
    <x v="24"/>
    <x v="696"/>
    <x v="0"/>
    <n v="18"/>
  </r>
  <r>
    <s v="WAHV"/>
    <x v="10"/>
    <s v="Noord-Brabant"/>
    <x v="141"/>
    <x v="650"/>
    <x v="0"/>
    <n v="18"/>
  </r>
  <r>
    <s v="WAHV"/>
    <x v="10"/>
    <s v="Noord-Holland"/>
    <x v="118"/>
    <x v="654"/>
    <x v="0"/>
    <n v="18"/>
  </r>
  <r>
    <s v="WAHV"/>
    <x v="10"/>
    <s v="Zuid-Holland"/>
    <x v="90"/>
    <x v="481"/>
    <x v="1"/>
    <n v="18"/>
  </r>
  <r>
    <s v="WAHV"/>
    <x v="4"/>
    <s v="Utrecht"/>
    <x v="87"/>
    <x v="501"/>
    <x v="1"/>
    <n v="18"/>
  </r>
  <r>
    <s v="WAHV"/>
    <x v="4"/>
    <s v="Utrecht"/>
    <x v="39"/>
    <x v="633"/>
    <x v="1"/>
    <n v="18"/>
  </r>
  <r>
    <s v="WAHV"/>
    <x v="4"/>
    <s v="Zeeland"/>
    <x v="121"/>
    <x v="701"/>
    <x v="0"/>
    <n v="18"/>
  </r>
  <r>
    <s v="WAHV"/>
    <x v="4"/>
    <s v="Zuid-Holland"/>
    <x v="17"/>
    <x v="404"/>
    <x v="1"/>
    <n v="18"/>
  </r>
  <r>
    <s v="WAHV"/>
    <x v="4"/>
    <s v="Zuid-Holland"/>
    <x v="17"/>
    <x v="68"/>
    <x v="1"/>
    <n v="18"/>
  </r>
  <r>
    <s v="WAHV"/>
    <x v="4"/>
    <s v="Zuid-Holland"/>
    <x v="43"/>
    <x v="537"/>
    <x v="1"/>
    <n v="18"/>
  </r>
  <r>
    <s v="WAHV"/>
    <x v="4"/>
    <s v="Zuid-Holland"/>
    <x v="43"/>
    <x v="612"/>
    <x v="1"/>
    <n v="18"/>
  </r>
  <r>
    <s v="WAHV"/>
    <x v="1"/>
    <s v="Gelderland"/>
    <x v="82"/>
    <x v="406"/>
    <x v="1"/>
    <n v="18"/>
  </r>
  <r>
    <s v="WAHV"/>
    <x v="1"/>
    <s v="Gelderland"/>
    <x v="23"/>
    <x v="540"/>
    <x v="1"/>
    <n v="18"/>
  </r>
  <r>
    <s v="WAHV"/>
    <x v="1"/>
    <s v="Gelderland"/>
    <x v="65"/>
    <x v="383"/>
    <x v="1"/>
    <n v="18"/>
  </r>
  <r>
    <s v="WAHV"/>
    <x v="1"/>
    <s v="Gelderland"/>
    <x v="65"/>
    <x v="632"/>
    <x v="0"/>
    <n v="18"/>
  </r>
  <r>
    <s v="WAHV"/>
    <x v="1"/>
    <s v="Limburg"/>
    <x v="142"/>
    <x v="658"/>
    <x v="1"/>
    <n v="18"/>
  </r>
  <r>
    <s v="WAHV"/>
    <x v="1"/>
    <s v="Limburg"/>
    <x v="51"/>
    <x v="677"/>
    <x v="1"/>
    <n v="18"/>
  </r>
  <r>
    <s v="WAHV"/>
    <x v="1"/>
    <s v="Noord-Brabant"/>
    <x v="94"/>
    <x v="452"/>
    <x v="1"/>
    <n v="18"/>
  </r>
  <r>
    <s v="WAHV"/>
    <x v="1"/>
    <s v="Utrecht"/>
    <x v="87"/>
    <x v="550"/>
    <x v="1"/>
    <n v="18"/>
  </r>
  <r>
    <s v="WAHV"/>
    <x v="1"/>
    <s v="Zeeland"/>
    <x v="55"/>
    <x v="460"/>
    <x v="1"/>
    <n v="18"/>
  </r>
  <r>
    <s v="WAHV"/>
    <x v="1"/>
    <s v="Zuid-Holland"/>
    <x v="17"/>
    <x v="710"/>
    <x v="1"/>
    <n v="18"/>
  </r>
  <r>
    <s v="WAHV"/>
    <x v="1"/>
    <s v="Zuid-Holland"/>
    <x v="32"/>
    <x v="571"/>
    <x v="1"/>
    <n v="18"/>
  </r>
  <r>
    <s v="WAHV"/>
    <x v="0"/>
    <s v="Drenthe"/>
    <x v="108"/>
    <x v="290"/>
    <x v="1"/>
    <n v="18"/>
  </r>
  <r>
    <s v="WAHV"/>
    <x v="0"/>
    <s v="Gelderland"/>
    <x v="23"/>
    <x v="107"/>
    <x v="1"/>
    <n v="18"/>
  </r>
  <r>
    <s v="WAHV"/>
    <x v="0"/>
    <s v="Limburg"/>
    <x v="75"/>
    <x v="649"/>
    <x v="1"/>
    <n v="18"/>
  </r>
  <r>
    <s v="WAHV"/>
    <x v="0"/>
    <s v="Noord-Brabant"/>
    <x v="26"/>
    <x v="488"/>
    <x v="1"/>
    <n v="18"/>
  </r>
  <r>
    <s v="WAHV"/>
    <x v="0"/>
    <s v="Noord-Brabant"/>
    <x v="3"/>
    <x v="655"/>
    <x v="1"/>
    <n v="18"/>
  </r>
  <r>
    <s v="WAHV"/>
    <x v="0"/>
    <s v="Noord-Brabant"/>
    <x v="3"/>
    <x v="684"/>
    <x v="0"/>
    <n v="18"/>
  </r>
  <r>
    <s v="WAHV"/>
    <x v="0"/>
    <s v="Noord-Brabant"/>
    <x v="28"/>
    <x v="689"/>
    <x v="1"/>
    <n v="18"/>
  </r>
  <r>
    <s v="WAHV"/>
    <x v="0"/>
    <s v="Utrecht"/>
    <x v="61"/>
    <x v="356"/>
    <x v="1"/>
    <n v="18"/>
  </r>
  <r>
    <s v="WAHV"/>
    <x v="0"/>
    <s v="Zuid-Holland"/>
    <x v="17"/>
    <x v="710"/>
    <x v="1"/>
    <n v="18"/>
  </r>
  <r>
    <s v="WAHV"/>
    <x v="0"/>
    <s v="Zuid-Holland"/>
    <x v="43"/>
    <x v="559"/>
    <x v="1"/>
    <n v="18"/>
  </r>
  <r>
    <s v="WAHV"/>
    <x v="0"/>
    <s v="Zuid-Holland"/>
    <x v="43"/>
    <x v="371"/>
    <x v="1"/>
    <n v="18"/>
  </r>
  <r>
    <s v="WAHV"/>
    <x v="0"/>
    <s v="Zuid-Holland"/>
    <x v="4"/>
    <x v="400"/>
    <x v="1"/>
    <n v="18"/>
  </r>
  <r>
    <s v="WAHV"/>
    <x v="3"/>
    <s v="Flevoland"/>
    <x v="97"/>
    <x v="475"/>
    <x v="0"/>
    <n v="18"/>
  </r>
  <r>
    <s v="WAHV"/>
    <x v="3"/>
    <s v="Gelderland"/>
    <x v="65"/>
    <x v="632"/>
    <x v="0"/>
    <n v="18"/>
  </r>
  <r>
    <s v="WAHV"/>
    <x v="3"/>
    <s v="Groningen"/>
    <x v="60"/>
    <x v="619"/>
    <x v="0"/>
    <n v="18"/>
  </r>
  <r>
    <s v="WAHV"/>
    <x v="3"/>
    <s v="Limburg"/>
    <x v="136"/>
    <x v="656"/>
    <x v="0"/>
    <n v="18"/>
  </r>
  <r>
    <s v="WAHV"/>
    <x v="3"/>
    <s v="Limburg"/>
    <x v="68"/>
    <x v="687"/>
    <x v="0"/>
    <n v="18"/>
  </r>
  <r>
    <s v="WAHV"/>
    <x v="3"/>
    <s v="Noord-Holland"/>
    <x v="78"/>
    <x v="282"/>
    <x v="1"/>
    <n v="18"/>
  </r>
  <r>
    <s v="WAHV"/>
    <x v="3"/>
    <s v="Noord-Holland"/>
    <x v="118"/>
    <x v="424"/>
    <x v="1"/>
    <n v="18"/>
  </r>
  <r>
    <s v="WAHV"/>
    <x v="3"/>
    <s v="Overijssel"/>
    <x v="80"/>
    <x v="340"/>
    <x v="0"/>
    <n v="18"/>
  </r>
  <r>
    <s v="WAHV"/>
    <x v="3"/>
    <s v="Utrecht"/>
    <x v="87"/>
    <x v="625"/>
    <x v="1"/>
    <n v="18"/>
  </r>
  <r>
    <s v="WAHV"/>
    <x v="3"/>
    <s v="Utrecht"/>
    <x v="40"/>
    <x v="520"/>
    <x v="1"/>
    <n v="18"/>
  </r>
  <r>
    <s v="WAHV"/>
    <x v="3"/>
    <s v="Zeeland"/>
    <x v="125"/>
    <x v="407"/>
    <x v="1"/>
    <n v="18"/>
  </r>
  <r>
    <s v="WAHV"/>
    <x v="3"/>
    <s v="Zuid-Holland"/>
    <x v="2"/>
    <x v="635"/>
    <x v="0"/>
    <n v="18"/>
  </r>
  <r>
    <s v="WAHV"/>
    <x v="3"/>
    <s v="Zuid-Holland"/>
    <x v="2"/>
    <x v="232"/>
    <x v="1"/>
    <n v="18"/>
  </r>
  <r>
    <s v="WAHV"/>
    <x v="3"/>
    <s v="Zuid-Holland"/>
    <x v="2"/>
    <x v="86"/>
    <x v="1"/>
    <n v="18"/>
  </r>
  <r>
    <s v="WAHV"/>
    <x v="3"/>
    <s v="Zuid-Holland"/>
    <x v="17"/>
    <x v="710"/>
    <x v="1"/>
    <n v="18"/>
  </r>
  <r>
    <s v="WAHV"/>
    <x v="3"/>
    <s v="Zuid-Holland"/>
    <x v="17"/>
    <x v="502"/>
    <x v="1"/>
    <n v="18"/>
  </r>
  <r>
    <s v="WAHV"/>
    <x v="3"/>
    <s v="Zuid-Holland"/>
    <x v="49"/>
    <x v="150"/>
    <x v="1"/>
    <n v="18"/>
  </r>
  <r>
    <s v="WAHV"/>
    <x v="3"/>
    <s v="Zuid-Holland"/>
    <x v="5"/>
    <x v="548"/>
    <x v="1"/>
    <n v="18"/>
  </r>
  <r>
    <s v="WAHV"/>
    <x v="5"/>
    <s v="Flevoland"/>
    <x v="10"/>
    <x v="269"/>
    <x v="1"/>
    <n v="18"/>
  </r>
  <r>
    <s v="WAHV"/>
    <x v="5"/>
    <s v="Gelderland"/>
    <x v="23"/>
    <x v="540"/>
    <x v="1"/>
    <n v="18"/>
  </r>
  <r>
    <s v="WAHV"/>
    <x v="5"/>
    <s v="Gelderland"/>
    <x v="65"/>
    <x v="383"/>
    <x v="1"/>
    <n v="18"/>
  </r>
  <r>
    <s v="WAHV"/>
    <x v="5"/>
    <s v="Limburg"/>
    <x v="56"/>
    <x v="574"/>
    <x v="1"/>
    <n v="18"/>
  </r>
  <r>
    <s v="WAHV"/>
    <x v="5"/>
    <s v="Limburg"/>
    <x v="24"/>
    <x v="643"/>
    <x v="0"/>
    <n v="18"/>
  </r>
  <r>
    <s v="WAHV"/>
    <x v="5"/>
    <s v="Limburg"/>
    <x v="24"/>
    <x v="202"/>
    <x v="1"/>
    <n v="18"/>
  </r>
  <r>
    <s v="WAHV"/>
    <x v="5"/>
    <s v="Limburg"/>
    <x v="96"/>
    <x v="344"/>
    <x v="1"/>
    <n v="18"/>
  </r>
  <r>
    <s v="WAHV"/>
    <x v="5"/>
    <s v="Noord-Brabant"/>
    <x v="94"/>
    <x v="345"/>
    <x v="1"/>
    <n v="18"/>
  </r>
  <r>
    <s v="WAHV"/>
    <x v="5"/>
    <s v="Noord-Brabant"/>
    <x v="94"/>
    <x v="274"/>
    <x v="1"/>
    <n v="18"/>
  </r>
  <r>
    <s v="WAHV"/>
    <x v="5"/>
    <s v="Noord-Brabant"/>
    <x v="3"/>
    <x v="655"/>
    <x v="1"/>
    <n v="18"/>
  </r>
  <r>
    <s v="WAHV"/>
    <x v="5"/>
    <s v="Utrecht"/>
    <x v="87"/>
    <x v="448"/>
    <x v="1"/>
    <n v="18"/>
  </r>
  <r>
    <s v="WAHV"/>
    <x v="5"/>
    <s v="Zuid-Holland"/>
    <x v="12"/>
    <x v="14"/>
    <x v="1"/>
    <n v="18"/>
  </r>
  <r>
    <s v="WAHV"/>
    <x v="5"/>
    <s v="Zuid-Holland"/>
    <x v="16"/>
    <x v="206"/>
    <x v="1"/>
    <n v="18"/>
  </r>
  <r>
    <s v="WAHV"/>
    <x v="2"/>
    <s v="Groningen"/>
    <x v="11"/>
    <x v="631"/>
    <x v="0"/>
    <n v="18"/>
  </r>
  <r>
    <s v="WAHV"/>
    <x v="2"/>
    <s v="Limburg"/>
    <x v="142"/>
    <x v="658"/>
    <x v="0"/>
    <n v="18"/>
  </r>
  <r>
    <s v="WAHV"/>
    <x v="2"/>
    <s v="Noord-Holland"/>
    <x v="46"/>
    <x v="707"/>
    <x v="1"/>
    <n v="18"/>
  </r>
  <r>
    <s v="WAHV"/>
    <x v="2"/>
    <s v="Overijssel"/>
    <x v="54"/>
    <x v="373"/>
    <x v="1"/>
    <n v="18"/>
  </r>
  <r>
    <s v="WAHV"/>
    <x v="2"/>
    <s v="Utrecht"/>
    <x v="37"/>
    <x v="83"/>
    <x v="1"/>
    <n v="18"/>
  </r>
  <r>
    <s v="WAHV"/>
    <x v="2"/>
    <s v="Zeeland"/>
    <x v="125"/>
    <x v="407"/>
    <x v="1"/>
    <n v="18"/>
  </r>
  <r>
    <s v="WAHV"/>
    <x v="2"/>
    <s v="Zuid-Holland"/>
    <x v="17"/>
    <x v="502"/>
    <x v="1"/>
    <n v="18"/>
  </r>
  <r>
    <s v="WAHV"/>
    <x v="2"/>
    <s v="Zuid-Holland"/>
    <x v="5"/>
    <x v="5"/>
    <x v="1"/>
    <n v="18"/>
  </r>
  <r>
    <s v="WAHV"/>
    <x v="6"/>
    <s v="Limburg"/>
    <x v="136"/>
    <x v="693"/>
    <x v="0"/>
    <n v="18"/>
  </r>
  <r>
    <s v="WAHV"/>
    <x v="6"/>
    <s v="Limburg"/>
    <x v="136"/>
    <x v="656"/>
    <x v="0"/>
    <n v="18"/>
  </r>
  <r>
    <s v="WAHV"/>
    <x v="6"/>
    <s v="Limburg"/>
    <x v="136"/>
    <x v="656"/>
    <x v="1"/>
    <n v="18"/>
  </r>
  <r>
    <s v="WAHV"/>
    <x v="6"/>
    <s v="Limburg"/>
    <x v="42"/>
    <x v="667"/>
    <x v="1"/>
    <n v="18"/>
  </r>
  <r>
    <s v="WAHV"/>
    <x v="6"/>
    <s v="Limburg"/>
    <x v="75"/>
    <x v="649"/>
    <x v="1"/>
    <n v="18"/>
  </r>
  <r>
    <s v="WAHV"/>
    <x v="6"/>
    <s v="Noord-Brabant"/>
    <x v="94"/>
    <x v="378"/>
    <x v="1"/>
    <n v="18"/>
  </r>
  <r>
    <s v="WAHV"/>
    <x v="6"/>
    <s v="Noord-Brabant"/>
    <x v="26"/>
    <x v="285"/>
    <x v="1"/>
    <n v="18"/>
  </r>
  <r>
    <s v="WAHV"/>
    <x v="6"/>
    <s v="Noord-Holland"/>
    <x v="62"/>
    <x v="186"/>
    <x v="1"/>
    <n v="18"/>
  </r>
  <r>
    <s v="WAHV"/>
    <x v="6"/>
    <s v="Noord-Holland"/>
    <x v="18"/>
    <x v="101"/>
    <x v="1"/>
    <n v="18"/>
  </r>
  <r>
    <s v="WAHV"/>
    <x v="6"/>
    <s v="Zuid-Holland"/>
    <x v="2"/>
    <x v="232"/>
    <x v="1"/>
    <n v="18"/>
  </r>
  <r>
    <s v="WAHV"/>
    <x v="6"/>
    <s v="Zuid-Holland"/>
    <x v="73"/>
    <x v="252"/>
    <x v="1"/>
    <n v="18"/>
  </r>
  <r>
    <s v="WAHV"/>
    <x v="6"/>
    <s v="Zuid-Holland"/>
    <x v="43"/>
    <x v="537"/>
    <x v="1"/>
    <n v="18"/>
  </r>
  <r>
    <s v="WAHV"/>
    <x v="6"/>
    <s v="Zuid-Holland"/>
    <x v="43"/>
    <x v="691"/>
    <x v="0"/>
    <n v="18"/>
  </r>
  <r>
    <s v="WAHV"/>
    <x v="6"/>
    <s v="Zuid-Holland"/>
    <x v="43"/>
    <x v="603"/>
    <x v="0"/>
    <n v="18"/>
  </r>
  <r>
    <s v="WAHV"/>
    <x v="6"/>
    <s v="Zuid-Holland"/>
    <x v="38"/>
    <x v="174"/>
    <x v="1"/>
    <n v="18"/>
  </r>
  <r>
    <s v="WAHV"/>
    <x v="7"/>
    <s v="Gelderland"/>
    <x v="65"/>
    <x v="383"/>
    <x v="1"/>
    <n v="17"/>
  </r>
  <r>
    <s v="WAHV"/>
    <x v="7"/>
    <s v="Limburg"/>
    <x v="128"/>
    <x v="669"/>
    <x v="1"/>
    <n v="17"/>
  </r>
  <r>
    <s v="WAHV"/>
    <x v="7"/>
    <s v="Noord-Brabant"/>
    <x v="94"/>
    <x v="233"/>
    <x v="1"/>
    <n v="17"/>
  </r>
  <r>
    <s v="WAHV"/>
    <x v="7"/>
    <s v="Noord-Brabant"/>
    <x v="111"/>
    <x v="392"/>
    <x v="1"/>
    <n v="17"/>
  </r>
  <r>
    <s v="WAHV"/>
    <x v="7"/>
    <s v="Noord-Brabant"/>
    <x v="28"/>
    <x v="678"/>
    <x v="1"/>
    <n v="17"/>
  </r>
  <r>
    <s v="WAHV"/>
    <x v="7"/>
    <s v="Noord-Holland"/>
    <x v="62"/>
    <x v="597"/>
    <x v="0"/>
    <n v="17"/>
  </r>
  <r>
    <s v="WAHV"/>
    <x v="7"/>
    <s v="Overijssel"/>
    <x v="54"/>
    <x v="218"/>
    <x v="1"/>
    <n v="17"/>
  </r>
  <r>
    <s v="WAHV"/>
    <x v="7"/>
    <s v="Utrecht"/>
    <x v="39"/>
    <x v="578"/>
    <x v="1"/>
    <n v="17"/>
  </r>
  <r>
    <s v="WAHV"/>
    <x v="7"/>
    <s v="Utrecht"/>
    <x v="39"/>
    <x v="523"/>
    <x v="1"/>
    <n v="17"/>
  </r>
  <r>
    <s v="WAHV"/>
    <x v="7"/>
    <s v="Zuid-Holland"/>
    <x v="2"/>
    <x v="232"/>
    <x v="1"/>
    <n v="17"/>
  </r>
  <r>
    <s v="WAHV"/>
    <x v="7"/>
    <s v="Zuid-Holland"/>
    <x v="90"/>
    <x v="657"/>
    <x v="0"/>
    <n v="17"/>
  </r>
  <r>
    <s v="WAHV"/>
    <x v="7"/>
    <s v="Zuid-Holland"/>
    <x v="32"/>
    <x v="571"/>
    <x v="1"/>
    <n v="17"/>
  </r>
  <r>
    <s v="WAHV"/>
    <x v="7"/>
    <s v="Zuid-Holland"/>
    <x v="22"/>
    <x v="386"/>
    <x v="1"/>
    <n v="17"/>
  </r>
  <r>
    <s v="WAHV"/>
    <x v="7"/>
    <s v="Zuid-Holland"/>
    <x v="22"/>
    <x v="40"/>
    <x v="1"/>
    <n v="17"/>
  </r>
  <r>
    <s v="WAHV"/>
    <x v="8"/>
    <s v="Gelderland"/>
    <x v="23"/>
    <x v="29"/>
    <x v="1"/>
    <n v="17"/>
  </r>
  <r>
    <s v="WAHV"/>
    <x v="8"/>
    <s v="Gelderland"/>
    <x v="65"/>
    <x v="271"/>
    <x v="1"/>
    <n v="17"/>
  </r>
  <r>
    <s v="WAHV"/>
    <x v="8"/>
    <s v="Limburg"/>
    <x v="42"/>
    <x v="667"/>
    <x v="1"/>
    <n v="17"/>
  </r>
  <r>
    <s v="WAHV"/>
    <x v="8"/>
    <s v="Limburg"/>
    <x v="68"/>
    <x v="687"/>
    <x v="0"/>
    <n v="17"/>
  </r>
  <r>
    <s v="WAHV"/>
    <x v="8"/>
    <s v="Noord-Brabant"/>
    <x v="94"/>
    <x v="296"/>
    <x v="1"/>
    <n v="17"/>
  </r>
  <r>
    <s v="WAHV"/>
    <x v="8"/>
    <s v="Noord-Brabant"/>
    <x v="111"/>
    <x v="392"/>
    <x v="1"/>
    <n v="17"/>
  </r>
  <r>
    <s v="WAHV"/>
    <x v="8"/>
    <s v="Noord-Brabant"/>
    <x v="111"/>
    <x v="321"/>
    <x v="1"/>
    <n v="17"/>
  </r>
  <r>
    <s v="WAHV"/>
    <x v="8"/>
    <s v="Noord-Brabant"/>
    <x v="111"/>
    <x v="607"/>
    <x v="1"/>
    <n v="17"/>
  </r>
  <r>
    <s v="WAHV"/>
    <x v="8"/>
    <s v="Noord-Brabant"/>
    <x v="28"/>
    <x v="678"/>
    <x v="0"/>
    <n v="17"/>
  </r>
  <r>
    <s v="WAHV"/>
    <x v="8"/>
    <s v="Noord-Holland"/>
    <x v="126"/>
    <x v="410"/>
    <x v="1"/>
    <n v="17"/>
  </r>
  <r>
    <s v="WAHV"/>
    <x v="8"/>
    <s v="Noord-Holland"/>
    <x v="18"/>
    <x v="101"/>
    <x v="1"/>
    <n v="17"/>
  </r>
  <r>
    <s v="WAHV"/>
    <x v="8"/>
    <s v="Utrecht"/>
    <x v="87"/>
    <x v="504"/>
    <x v="1"/>
    <n v="17"/>
  </r>
  <r>
    <s v="WAHV"/>
    <x v="8"/>
    <s v="Zuid-Holland"/>
    <x v="12"/>
    <x v="353"/>
    <x v="1"/>
    <n v="17"/>
  </r>
  <r>
    <s v="WAHV"/>
    <x v="8"/>
    <s v="Zuid-Holland"/>
    <x v="5"/>
    <x v="289"/>
    <x v="1"/>
    <n v="17"/>
  </r>
  <r>
    <s v="WAHV"/>
    <x v="8"/>
    <s v="Zuid-Holland"/>
    <x v="5"/>
    <x v="548"/>
    <x v="1"/>
    <n v="17"/>
  </r>
  <r>
    <s v="WAHV"/>
    <x v="9"/>
    <s v="Flevoland"/>
    <x v="10"/>
    <x v="269"/>
    <x v="1"/>
    <n v="17"/>
  </r>
  <r>
    <s v="WAHV"/>
    <x v="9"/>
    <s v="Flevoland"/>
    <x v="10"/>
    <x v="704"/>
    <x v="0"/>
    <n v="17"/>
  </r>
  <r>
    <s v="WAHV"/>
    <x v="9"/>
    <s v="Groningen"/>
    <x v="60"/>
    <x v="705"/>
    <x v="1"/>
    <n v="17"/>
  </r>
  <r>
    <s v="WAHV"/>
    <x v="9"/>
    <s v="Limburg"/>
    <x v="51"/>
    <x v="677"/>
    <x v="1"/>
    <n v="17"/>
  </r>
  <r>
    <s v="WAHV"/>
    <x v="9"/>
    <s v="Limburg"/>
    <x v="24"/>
    <x v="592"/>
    <x v="1"/>
    <n v="17"/>
  </r>
  <r>
    <s v="WAHV"/>
    <x v="9"/>
    <s v="Noord-Brabant"/>
    <x v="28"/>
    <x v="678"/>
    <x v="0"/>
    <n v="17"/>
  </r>
  <r>
    <s v="WAHV"/>
    <x v="9"/>
    <s v="Noord-Brabant"/>
    <x v="28"/>
    <x v="581"/>
    <x v="1"/>
    <n v="17"/>
  </r>
  <r>
    <s v="WAHV"/>
    <x v="9"/>
    <s v="Overijssel"/>
    <x v="80"/>
    <x v="549"/>
    <x v="0"/>
    <n v="17"/>
  </r>
  <r>
    <s v="WAHV"/>
    <x v="9"/>
    <s v="Utrecht"/>
    <x v="127"/>
    <x v="432"/>
    <x v="1"/>
    <n v="17"/>
  </r>
  <r>
    <s v="WAHV"/>
    <x v="9"/>
    <s v="Zuid-Holland"/>
    <x v="12"/>
    <x v="14"/>
    <x v="1"/>
    <n v="17"/>
  </r>
  <r>
    <s v="WAHV"/>
    <x v="9"/>
    <s v="Zuid-Holland"/>
    <x v="49"/>
    <x v="150"/>
    <x v="1"/>
    <n v="17"/>
  </r>
  <r>
    <s v="WAHV"/>
    <x v="9"/>
    <s v="Zuid-Holland"/>
    <x v="49"/>
    <x v="155"/>
    <x v="1"/>
    <n v="17"/>
  </r>
  <r>
    <s v="WAHV"/>
    <x v="9"/>
    <s v="Zuid-Holland"/>
    <x v="49"/>
    <x v="79"/>
    <x v="1"/>
    <n v="17"/>
  </r>
  <r>
    <s v="WAHV"/>
    <x v="9"/>
    <s v="Zuid-Holland"/>
    <x v="95"/>
    <x v="530"/>
    <x v="1"/>
    <n v="17"/>
  </r>
  <r>
    <s v="WAHV"/>
    <x v="9"/>
    <s v="Zuid-Holland"/>
    <x v="47"/>
    <x v="602"/>
    <x v="1"/>
    <n v="17"/>
  </r>
  <r>
    <s v="WAHV"/>
    <x v="9"/>
    <s v="Zuid-Holland"/>
    <x v="145"/>
    <x v="695"/>
    <x v="1"/>
    <n v="17"/>
  </r>
  <r>
    <s v="WAHV"/>
    <x v="11"/>
    <s v="Gelderland"/>
    <x v="65"/>
    <x v="621"/>
    <x v="1"/>
    <n v="17"/>
  </r>
  <r>
    <s v="WAHV"/>
    <x v="11"/>
    <s v="Gelderland"/>
    <x v="65"/>
    <x v="271"/>
    <x v="1"/>
    <n v="17"/>
  </r>
  <r>
    <s v="WAHV"/>
    <x v="11"/>
    <s v="Limburg"/>
    <x v="128"/>
    <x v="449"/>
    <x v="1"/>
    <n v="17"/>
  </r>
  <r>
    <s v="WAHV"/>
    <x v="11"/>
    <s v="Limburg"/>
    <x v="24"/>
    <x v="592"/>
    <x v="1"/>
    <n v="17"/>
  </r>
  <r>
    <s v="WAHV"/>
    <x v="11"/>
    <s v="Noord-Holland"/>
    <x v="46"/>
    <x v="538"/>
    <x v="0"/>
    <n v="17"/>
  </r>
  <r>
    <s v="WAHV"/>
    <x v="11"/>
    <s v="Overijssel"/>
    <x v="54"/>
    <x v="322"/>
    <x v="1"/>
    <n v="17"/>
  </r>
  <r>
    <s v="WAHV"/>
    <x v="11"/>
    <s v="Utrecht"/>
    <x v="127"/>
    <x v="432"/>
    <x v="1"/>
    <n v="17"/>
  </r>
  <r>
    <s v="WAHV"/>
    <x v="11"/>
    <s v="Utrecht"/>
    <x v="40"/>
    <x v="520"/>
    <x v="1"/>
    <n v="17"/>
  </r>
  <r>
    <s v="WAHV"/>
    <x v="11"/>
    <s v="Zeeland"/>
    <x v="121"/>
    <x v="701"/>
    <x v="0"/>
    <n v="17"/>
  </r>
  <r>
    <s v="WAHV"/>
    <x v="11"/>
    <s v="Zuid-Holland"/>
    <x v="100"/>
    <x v="419"/>
    <x v="0"/>
    <n v="17"/>
  </r>
  <r>
    <s v="WAHV"/>
    <x v="10"/>
    <s v="Gelderland"/>
    <x v="23"/>
    <x v="107"/>
    <x v="1"/>
    <n v="17"/>
  </r>
  <r>
    <s v="WAHV"/>
    <x v="10"/>
    <s v="Noord-Brabant"/>
    <x v="26"/>
    <x v="590"/>
    <x v="1"/>
    <n v="17"/>
  </r>
  <r>
    <s v="WAHV"/>
    <x v="10"/>
    <s v="Noord-Brabant"/>
    <x v="28"/>
    <x v="689"/>
    <x v="0"/>
    <n v="17"/>
  </r>
  <r>
    <s v="WAHV"/>
    <x v="10"/>
    <s v="Noord-Brabant"/>
    <x v="14"/>
    <x v="301"/>
    <x v="1"/>
    <n v="17"/>
  </r>
  <r>
    <s v="WAHV"/>
    <x v="10"/>
    <s v="Zeeland"/>
    <x v="55"/>
    <x v="460"/>
    <x v="1"/>
    <n v="17"/>
  </r>
  <r>
    <s v="WAHV"/>
    <x v="10"/>
    <s v="Zuid-Holland"/>
    <x v="43"/>
    <x v="467"/>
    <x v="1"/>
    <n v="17"/>
  </r>
  <r>
    <s v="WAHV"/>
    <x v="10"/>
    <s v="Zuid-Holland"/>
    <x v="43"/>
    <x v="248"/>
    <x v="1"/>
    <n v="17"/>
  </r>
  <r>
    <s v="WAHV"/>
    <x v="4"/>
    <s v="Flevoland"/>
    <x v="10"/>
    <x v="269"/>
    <x v="1"/>
    <n v="17"/>
  </r>
  <r>
    <s v="WAHV"/>
    <x v="4"/>
    <s v="Gelderland"/>
    <x v="82"/>
    <x v="164"/>
    <x v="1"/>
    <n v="17"/>
  </r>
  <r>
    <s v="WAHV"/>
    <x v="4"/>
    <s v="Gelderland"/>
    <x v="116"/>
    <x v="358"/>
    <x v="1"/>
    <n v="17"/>
  </r>
  <r>
    <s v="WAHV"/>
    <x v="4"/>
    <s v="Gelderland"/>
    <x v="65"/>
    <x v="127"/>
    <x v="1"/>
    <n v="17"/>
  </r>
  <r>
    <s v="WAHV"/>
    <x v="4"/>
    <s v="Groningen"/>
    <x v="11"/>
    <x v="631"/>
    <x v="0"/>
    <n v="17"/>
  </r>
  <r>
    <s v="WAHV"/>
    <x v="4"/>
    <s v="Limburg"/>
    <x v="75"/>
    <x v="649"/>
    <x v="1"/>
    <n v="17"/>
  </r>
  <r>
    <s v="WAHV"/>
    <x v="4"/>
    <s v="Noord-Brabant"/>
    <x v="94"/>
    <x v="561"/>
    <x v="1"/>
    <n v="17"/>
  </r>
  <r>
    <s v="WAHV"/>
    <x v="4"/>
    <s v="Noord-Holland"/>
    <x v="126"/>
    <x v="410"/>
    <x v="1"/>
    <n v="17"/>
  </r>
  <r>
    <s v="WAHV"/>
    <x v="4"/>
    <s v="Noord-Holland"/>
    <x v="67"/>
    <x v="557"/>
    <x v="1"/>
    <n v="17"/>
  </r>
  <r>
    <s v="WAHV"/>
    <x v="4"/>
    <s v="Zuid-Holland"/>
    <x v="2"/>
    <x v="232"/>
    <x v="1"/>
    <n v="17"/>
  </r>
  <r>
    <s v="WAHV"/>
    <x v="4"/>
    <s v="Zuid-Holland"/>
    <x v="49"/>
    <x v="150"/>
    <x v="1"/>
    <n v="17"/>
  </r>
  <r>
    <s v="WAHV"/>
    <x v="4"/>
    <s v="Zuid-Holland"/>
    <x v="5"/>
    <x v="89"/>
    <x v="1"/>
    <n v="17"/>
  </r>
  <r>
    <s v="WAHV"/>
    <x v="1"/>
    <s v="Gelderland"/>
    <x v="116"/>
    <x v="358"/>
    <x v="1"/>
    <n v="17"/>
  </r>
  <r>
    <s v="WAHV"/>
    <x v="1"/>
    <s v="Groningen"/>
    <x v="60"/>
    <x v="619"/>
    <x v="0"/>
    <n v="17"/>
  </r>
  <r>
    <s v="WAHV"/>
    <x v="1"/>
    <s v="Noord-Holland"/>
    <x v="126"/>
    <x v="410"/>
    <x v="1"/>
    <n v="17"/>
  </r>
  <r>
    <s v="WAHV"/>
    <x v="1"/>
    <s v="Zuid-Holland"/>
    <x v="90"/>
    <x v="481"/>
    <x v="1"/>
    <n v="17"/>
  </r>
  <r>
    <s v="WAHV"/>
    <x v="1"/>
    <s v="Zuid-Holland"/>
    <x v="15"/>
    <x v="617"/>
    <x v="1"/>
    <n v="17"/>
  </r>
  <r>
    <s v="WAHV"/>
    <x v="0"/>
    <s v="Noord-Brabant"/>
    <x v="94"/>
    <x v="464"/>
    <x v="1"/>
    <n v="17"/>
  </r>
  <r>
    <s v="WAHV"/>
    <x v="0"/>
    <s v="Noord-Brabant"/>
    <x v="28"/>
    <x v="613"/>
    <x v="0"/>
    <n v="17"/>
  </r>
  <r>
    <s v="WAHV"/>
    <x v="0"/>
    <s v="Overijssel"/>
    <x v="54"/>
    <x v="373"/>
    <x v="1"/>
    <n v="17"/>
  </r>
  <r>
    <s v="WAHV"/>
    <x v="0"/>
    <s v="Utrecht"/>
    <x v="87"/>
    <x v="489"/>
    <x v="1"/>
    <n v="17"/>
  </r>
  <r>
    <s v="WAHV"/>
    <x v="0"/>
    <s v="Utrecht"/>
    <x v="39"/>
    <x v="711"/>
    <x v="1"/>
    <n v="17"/>
  </r>
  <r>
    <s v="WAHV"/>
    <x v="0"/>
    <s v="Zuid-Holland"/>
    <x v="43"/>
    <x v="691"/>
    <x v="0"/>
    <n v="17"/>
  </r>
  <r>
    <s v="WAHV"/>
    <x v="3"/>
    <s v="Limburg"/>
    <x v="75"/>
    <x v="325"/>
    <x v="1"/>
    <n v="17"/>
  </r>
  <r>
    <s v="WAHV"/>
    <x v="3"/>
    <s v="Noord-Brabant"/>
    <x v="94"/>
    <x v="452"/>
    <x v="1"/>
    <n v="17"/>
  </r>
  <r>
    <s v="WAHV"/>
    <x v="3"/>
    <s v="Noord-Holland"/>
    <x v="62"/>
    <x v="186"/>
    <x v="1"/>
    <n v="17"/>
  </r>
  <r>
    <s v="WAHV"/>
    <x v="3"/>
    <s v="Utrecht"/>
    <x v="87"/>
    <x v="159"/>
    <x v="1"/>
    <n v="17"/>
  </r>
  <r>
    <s v="WAHV"/>
    <x v="3"/>
    <s v="Utrecht"/>
    <x v="40"/>
    <x v="61"/>
    <x v="1"/>
    <n v="17"/>
  </r>
  <r>
    <s v="WAHV"/>
    <x v="3"/>
    <s v="Zuid-Holland"/>
    <x v="95"/>
    <x v="216"/>
    <x v="1"/>
    <n v="17"/>
  </r>
  <r>
    <s v="WAHV"/>
    <x v="3"/>
    <s v="Zuid-Holland"/>
    <x v="5"/>
    <x v="5"/>
    <x v="1"/>
    <n v="17"/>
  </r>
  <r>
    <s v="WAHV"/>
    <x v="5"/>
    <s v="Gelderland"/>
    <x v="65"/>
    <x v="127"/>
    <x v="1"/>
    <n v="17"/>
  </r>
  <r>
    <s v="WAHV"/>
    <x v="5"/>
    <s v="Limburg"/>
    <x v="24"/>
    <x v="696"/>
    <x v="1"/>
    <n v="17"/>
  </r>
  <r>
    <s v="WAHV"/>
    <x v="5"/>
    <s v="Zuid-Holland"/>
    <x v="2"/>
    <x v="86"/>
    <x v="1"/>
    <n v="17"/>
  </r>
  <r>
    <s v="WAHV"/>
    <x v="5"/>
    <s v="Zuid-Holland"/>
    <x v="17"/>
    <x v="431"/>
    <x v="1"/>
    <n v="17"/>
  </r>
  <r>
    <s v="WAHV"/>
    <x v="5"/>
    <s v="Zuid-Holland"/>
    <x v="49"/>
    <x v="79"/>
    <x v="1"/>
    <n v="17"/>
  </r>
  <r>
    <s v="WAHV"/>
    <x v="5"/>
    <s v="Zuid-Holland"/>
    <x v="95"/>
    <x v="216"/>
    <x v="1"/>
    <n v="17"/>
  </r>
  <r>
    <s v="WAHV"/>
    <x v="2"/>
    <s v="Drenthe"/>
    <x v="108"/>
    <x v="290"/>
    <x v="1"/>
    <n v="17"/>
  </r>
  <r>
    <s v="WAHV"/>
    <x v="2"/>
    <s v="Limburg"/>
    <x v="75"/>
    <x v="649"/>
    <x v="1"/>
    <n v="17"/>
  </r>
  <r>
    <s v="WAHV"/>
    <x v="2"/>
    <s v="Limburg"/>
    <x v="51"/>
    <x v="677"/>
    <x v="1"/>
    <n v="17"/>
  </r>
  <r>
    <s v="WAHV"/>
    <x v="2"/>
    <s v="Limburg"/>
    <x v="24"/>
    <x v="696"/>
    <x v="1"/>
    <n v="17"/>
  </r>
  <r>
    <s v="WAHV"/>
    <x v="2"/>
    <s v="Noord-Brabant"/>
    <x v="3"/>
    <x v="640"/>
    <x v="0"/>
    <n v="17"/>
  </r>
  <r>
    <s v="WAHV"/>
    <x v="2"/>
    <s v="Noord-Brabant"/>
    <x v="111"/>
    <x v="702"/>
    <x v="0"/>
    <n v="17"/>
  </r>
  <r>
    <s v="WAHV"/>
    <x v="2"/>
    <s v="Noord-Brabant"/>
    <x v="28"/>
    <x v="494"/>
    <x v="1"/>
    <n v="17"/>
  </r>
  <r>
    <s v="WAHV"/>
    <x v="2"/>
    <s v="Noord-Holland"/>
    <x v="139"/>
    <x v="624"/>
    <x v="0"/>
    <n v="17"/>
  </r>
  <r>
    <s v="WAHV"/>
    <x v="2"/>
    <s v="Noord-Holland"/>
    <x v="118"/>
    <x v="654"/>
    <x v="1"/>
    <n v="17"/>
  </r>
  <r>
    <s v="WAHV"/>
    <x v="2"/>
    <s v="Utrecht"/>
    <x v="87"/>
    <x v="159"/>
    <x v="1"/>
    <n v="17"/>
  </r>
  <r>
    <s v="WAHV"/>
    <x v="2"/>
    <s v="Utrecht"/>
    <x v="39"/>
    <x v="578"/>
    <x v="0"/>
    <n v="17"/>
  </r>
  <r>
    <s v="WAHV"/>
    <x v="2"/>
    <s v="Utrecht"/>
    <x v="61"/>
    <x v="543"/>
    <x v="1"/>
    <n v="17"/>
  </r>
  <r>
    <s v="WAHV"/>
    <x v="2"/>
    <s v="Zuid-Holland"/>
    <x v="32"/>
    <x v="571"/>
    <x v="1"/>
    <n v="17"/>
  </r>
  <r>
    <s v="WAHV"/>
    <x v="6"/>
    <s v="Gelderland"/>
    <x v="65"/>
    <x v="127"/>
    <x v="1"/>
    <n v="17"/>
  </r>
  <r>
    <s v="WAHV"/>
    <x v="6"/>
    <s v="Groningen"/>
    <x v="140"/>
    <x v="627"/>
    <x v="1"/>
    <n v="17"/>
  </r>
  <r>
    <s v="WAHV"/>
    <x v="6"/>
    <s v="Limburg"/>
    <x v="56"/>
    <x v="574"/>
    <x v="1"/>
    <n v="17"/>
  </r>
  <r>
    <s v="WAHV"/>
    <x v="6"/>
    <s v="Noord-Brabant"/>
    <x v="94"/>
    <x v="593"/>
    <x v="1"/>
    <n v="17"/>
  </r>
  <r>
    <s v="WAHV"/>
    <x v="6"/>
    <s v="Noord-Holland"/>
    <x v="62"/>
    <x v="505"/>
    <x v="0"/>
    <n v="17"/>
  </r>
  <r>
    <s v="WAHV"/>
    <x v="6"/>
    <s v="Utrecht"/>
    <x v="87"/>
    <x v="501"/>
    <x v="1"/>
    <n v="17"/>
  </r>
  <r>
    <s v="WAHV"/>
    <x v="6"/>
    <s v="Utrecht"/>
    <x v="40"/>
    <x v="520"/>
    <x v="1"/>
    <n v="17"/>
  </r>
  <r>
    <s v="WAHV"/>
    <x v="6"/>
    <s v="Utrecht"/>
    <x v="39"/>
    <x v="633"/>
    <x v="1"/>
    <n v="17"/>
  </r>
  <r>
    <s v="WAHV"/>
    <x v="6"/>
    <s v="Zeeland"/>
    <x v="121"/>
    <x v="701"/>
    <x v="1"/>
    <n v="17"/>
  </r>
  <r>
    <s v="WAHV"/>
    <x v="6"/>
    <s v="Zuid-Holland"/>
    <x v="2"/>
    <x v="6"/>
    <x v="1"/>
    <n v="17"/>
  </r>
  <r>
    <s v="WAHV"/>
    <x v="6"/>
    <s v="Zuid-Holland"/>
    <x v="90"/>
    <x v="642"/>
    <x v="1"/>
    <n v="17"/>
  </r>
  <r>
    <s v="WAHV"/>
    <x v="6"/>
    <s v="Zuid-Holland"/>
    <x v="43"/>
    <x v="612"/>
    <x v="1"/>
    <n v="17"/>
  </r>
  <r>
    <s v="WAHV"/>
    <x v="6"/>
    <s v="Zuid-Holland"/>
    <x v="49"/>
    <x v="411"/>
    <x v="1"/>
    <n v="17"/>
  </r>
  <r>
    <s v="WAHV"/>
    <x v="7"/>
    <s v="Limburg"/>
    <x v="24"/>
    <x v="586"/>
    <x v="1"/>
    <n v="16"/>
  </r>
  <r>
    <s v="WAHV"/>
    <x v="7"/>
    <s v="Noord-Brabant"/>
    <x v="94"/>
    <x v="330"/>
    <x v="1"/>
    <n v="16"/>
  </r>
  <r>
    <s v="WAHV"/>
    <x v="7"/>
    <s v="Noord-Brabant"/>
    <x v="94"/>
    <x v="296"/>
    <x v="1"/>
    <n v="16"/>
  </r>
  <r>
    <s v="WAHV"/>
    <x v="7"/>
    <s v="Noord-Brabant"/>
    <x v="3"/>
    <x v="628"/>
    <x v="1"/>
    <n v="16"/>
  </r>
  <r>
    <s v="WAHV"/>
    <x v="7"/>
    <s v="Noord-Brabant"/>
    <x v="28"/>
    <x v="646"/>
    <x v="1"/>
    <n v="16"/>
  </r>
  <r>
    <s v="WAHV"/>
    <x v="7"/>
    <s v="Noord-Brabant"/>
    <x v="28"/>
    <x v="638"/>
    <x v="1"/>
    <n v="16"/>
  </r>
  <r>
    <s v="WAHV"/>
    <x v="7"/>
    <s v="Noord-Holland"/>
    <x v="18"/>
    <x v="52"/>
    <x v="1"/>
    <n v="16"/>
  </r>
  <r>
    <s v="WAHV"/>
    <x v="7"/>
    <s v="Overijssel"/>
    <x v="84"/>
    <x v="153"/>
    <x v="1"/>
    <n v="16"/>
  </r>
  <r>
    <s v="WAHV"/>
    <x v="7"/>
    <s v="Utrecht"/>
    <x v="144"/>
    <x v="670"/>
    <x v="0"/>
    <n v="16"/>
  </r>
  <r>
    <s v="WAHV"/>
    <x v="7"/>
    <s v="Utrecht"/>
    <x v="40"/>
    <x v="520"/>
    <x v="1"/>
    <n v="16"/>
  </r>
  <r>
    <s v="WAHV"/>
    <x v="7"/>
    <s v="Zuid-Holland"/>
    <x v="95"/>
    <x v="662"/>
    <x v="1"/>
    <n v="16"/>
  </r>
  <r>
    <s v="WAHV"/>
    <x v="7"/>
    <s v="Zuid-Holland"/>
    <x v="5"/>
    <x v="240"/>
    <x v="1"/>
    <n v="16"/>
  </r>
  <r>
    <s v="WAHV"/>
    <x v="8"/>
    <s v="Flevoland"/>
    <x v="10"/>
    <x v="683"/>
    <x v="0"/>
    <n v="16"/>
  </r>
  <r>
    <s v="WAHV"/>
    <x v="8"/>
    <s v="Groningen"/>
    <x v="60"/>
    <x v="705"/>
    <x v="1"/>
    <n v="16"/>
  </r>
  <r>
    <s v="WAHV"/>
    <x v="8"/>
    <s v="Limburg"/>
    <x v="128"/>
    <x v="669"/>
    <x v="1"/>
    <n v="16"/>
  </r>
  <r>
    <s v="WAHV"/>
    <x v="8"/>
    <s v="Noord-Brabant"/>
    <x v="3"/>
    <x v="628"/>
    <x v="1"/>
    <n v="16"/>
  </r>
  <r>
    <s v="WAHV"/>
    <x v="8"/>
    <s v="Noord-Holland"/>
    <x v="46"/>
    <x v="459"/>
    <x v="0"/>
    <n v="16"/>
  </r>
  <r>
    <s v="WAHV"/>
    <x v="8"/>
    <s v="Overijssel"/>
    <x v="54"/>
    <x v="218"/>
    <x v="1"/>
    <n v="16"/>
  </r>
  <r>
    <s v="WAHV"/>
    <x v="8"/>
    <s v="Zuid-Holland"/>
    <x v="17"/>
    <x v="502"/>
    <x v="1"/>
    <n v="16"/>
  </r>
  <r>
    <s v="WAHV"/>
    <x v="8"/>
    <s v="Zuid-Holland"/>
    <x v="73"/>
    <x v="576"/>
    <x v="1"/>
    <n v="16"/>
  </r>
  <r>
    <s v="WAHV"/>
    <x v="8"/>
    <s v="Zuid-Holland"/>
    <x v="43"/>
    <x v="559"/>
    <x v="1"/>
    <n v="16"/>
  </r>
  <r>
    <s v="WAHV"/>
    <x v="8"/>
    <s v="Zuid-Holland"/>
    <x v="32"/>
    <x v="571"/>
    <x v="1"/>
    <n v="16"/>
  </r>
  <r>
    <s v="WAHV"/>
    <x v="8"/>
    <s v="Zuid-Holland"/>
    <x v="49"/>
    <x v="709"/>
    <x v="1"/>
    <n v="16"/>
  </r>
  <r>
    <s v="WAHV"/>
    <x v="8"/>
    <s v="Zuid-Holland"/>
    <x v="95"/>
    <x v="506"/>
    <x v="1"/>
    <n v="16"/>
  </r>
  <r>
    <s v="WAHV"/>
    <x v="9"/>
    <s v="Noord-Brabant"/>
    <x v="3"/>
    <x v="532"/>
    <x v="1"/>
    <n v="16"/>
  </r>
  <r>
    <s v="WAHV"/>
    <x v="9"/>
    <s v="Utrecht"/>
    <x v="144"/>
    <x v="670"/>
    <x v="1"/>
    <n v="16"/>
  </r>
  <r>
    <s v="WAHV"/>
    <x v="9"/>
    <s v="Utrecht"/>
    <x v="40"/>
    <x v="421"/>
    <x v="1"/>
    <n v="16"/>
  </r>
  <r>
    <s v="WAHV"/>
    <x v="9"/>
    <s v="Utrecht"/>
    <x v="40"/>
    <x v="520"/>
    <x v="1"/>
    <n v="16"/>
  </r>
  <r>
    <s v="WAHV"/>
    <x v="9"/>
    <s v="Zuid-Holland"/>
    <x v="32"/>
    <x v="712"/>
    <x v="1"/>
    <n v="16"/>
  </r>
  <r>
    <s v="WAHV"/>
    <x v="9"/>
    <s v="Zuid-Holland"/>
    <x v="32"/>
    <x v="571"/>
    <x v="1"/>
    <n v="16"/>
  </r>
  <r>
    <s v="WAHV"/>
    <x v="11"/>
    <s v="Limburg"/>
    <x v="56"/>
    <x v="194"/>
    <x v="1"/>
    <n v="16"/>
  </r>
  <r>
    <s v="WAHV"/>
    <x v="11"/>
    <s v="Limburg"/>
    <x v="68"/>
    <x v="687"/>
    <x v="0"/>
    <n v="16"/>
  </r>
  <r>
    <s v="WAHV"/>
    <x v="11"/>
    <s v="Noord-Brabant"/>
    <x v="26"/>
    <x v="295"/>
    <x v="1"/>
    <n v="16"/>
  </r>
  <r>
    <s v="WAHV"/>
    <x v="11"/>
    <s v="Noord-Brabant"/>
    <x v="3"/>
    <x v="684"/>
    <x v="0"/>
    <n v="16"/>
  </r>
  <r>
    <s v="WAHV"/>
    <x v="11"/>
    <s v="Noord-Brabant"/>
    <x v="111"/>
    <x v="607"/>
    <x v="1"/>
    <n v="16"/>
  </r>
  <r>
    <s v="WAHV"/>
    <x v="11"/>
    <s v="Overijssel"/>
    <x v="54"/>
    <x v="218"/>
    <x v="1"/>
    <n v="16"/>
  </r>
  <r>
    <s v="WAHV"/>
    <x v="11"/>
    <s v="Utrecht"/>
    <x v="87"/>
    <x v="489"/>
    <x v="1"/>
    <n v="16"/>
  </r>
  <r>
    <s v="WAHV"/>
    <x v="11"/>
    <s v="Utrecht"/>
    <x v="87"/>
    <x v="550"/>
    <x v="1"/>
    <n v="16"/>
  </r>
  <r>
    <s v="WAHV"/>
    <x v="11"/>
    <s v="Zuid-Holland"/>
    <x v="43"/>
    <x v="612"/>
    <x v="1"/>
    <n v="16"/>
  </r>
  <r>
    <s v="WAHV"/>
    <x v="11"/>
    <s v="Zuid-Holland"/>
    <x v="145"/>
    <x v="695"/>
    <x v="1"/>
    <n v="16"/>
  </r>
  <r>
    <s v="WAHV"/>
    <x v="10"/>
    <s v="Flevoland"/>
    <x v="97"/>
    <x v="572"/>
    <x v="1"/>
    <n v="16"/>
  </r>
  <r>
    <s v="WAHV"/>
    <x v="10"/>
    <s v="Noord-Brabant"/>
    <x v="94"/>
    <x v="561"/>
    <x v="1"/>
    <n v="16"/>
  </r>
  <r>
    <s v="WAHV"/>
    <x v="10"/>
    <s v="Noord-Brabant"/>
    <x v="3"/>
    <x v="341"/>
    <x v="1"/>
    <n v="16"/>
  </r>
  <r>
    <s v="WAHV"/>
    <x v="10"/>
    <s v="Noord-Brabant"/>
    <x v="28"/>
    <x v="697"/>
    <x v="1"/>
    <n v="16"/>
  </r>
  <r>
    <s v="WAHV"/>
    <x v="10"/>
    <s v="Noord-Brabant"/>
    <x v="28"/>
    <x v="610"/>
    <x v="0"/>
    <n v="16"/>
  </r>
  <r>
    <s v="WAHV"/>
    <x v="10"/>
    <s v="Noord-Holland"/>
    <x v="118"/>
    <x v="654"/>
    <x v="1"/>
    <n v="16"/>
  </r>
  <r>
    <s v="WAHV"/>
    <x v="10"/>
    <s v="Overijssel"/>
    <x v="113"/>
    <x v="422"/>
    <x v="1"/>
    <n v="16"/>
  </r>
  <r>
    <s v="WAHV"/>
    <x v="10"/>
    <s v="Utrecht"/>
    <x v="39"/>
    <x v="366"/>
    <x v="0"/>
    <n v="16"/>
  </r>
  <r>
    <s v="WAHV"/>
    <x v="10"/>
    <s v="Zuid-Holland"/>
    <x v="49"/>
    <x v="79"/>
    <x v="1"/>
    <n v="16"/>
  </r>
  <r>
    <s v="WAHV"/>
    <x v="10"/>
    <s v="Zuid-Holland"/>
    <x v="49"/>
    <x v="299"/>
    <x v="1"/>
    <n v="16"/>
  </r>
  <r>
    <s v="WAHV"/>
    <x v="10"/>
    <s v="Zuid-Holland"/>
    <x v="95"/>
    <x v="216"/>
    <x v="1"/>
    <n v="16"/>
  </r>
  <r>
    <s v="WAHV"/>
    <x v="10"/>
    <s v="Zuid-Holland"/>
    <x v="95"/>
    <x v="530"/>
    <x v="1"/>
    <n v="16"/>
  </r>
  <r>
    <s v="WAHV"/>
    <x v="4"/>
    <s v="Limburg"/>
    <x v="51"/>
    <x v="677"/>
    <x v="0"/>
    <n v="16"/>
  </r>
  <r>
    <s v="WAHV"/>
    <x v="4"/>
    <s v="Noord-Brabant"/>
    <x v="3"/>
    <x v="487"/>
    <x v="1"/>
    <n v="16"/>
  </r>
  <r>
    <s v="WAHV"/>
    <x v="4"/>
    <s v="Noord-Brabant"/>
    <x v="3"/>
    <x v="341"/>
    <x v="1"/>
    <n v="16"/>
  </r>
  <r>
    <s v="WAHV"/>
    <x v="4"/>
    <s v="Noord-Brabant"/>
    <x v="14"/>
    <x v="601"/>
    <x v="1"/>
    <n v="16"/>
  </r>
  <r>
    <s v="WAHV"/>
    <x v="4"/>
    <s v="Utrecht"/>
    <x v="87"/>
    <x v="483"/>
    <x v="1"/>
    <n v="16"/>
  </r>
  <r>
    <s v="WAHV"/>
    <x v="4"/>
    <s v="Utrecht"/>
    <x v="129"/>
    <x v="706"/>
    <x v="1"/>
    <n v="16"/>
  </r>
  <r>
    <s v="WAHV"/>
    <x v="4"/>
    <s v="Zuid-Holland"/>
    <x v="17"/>
    <x v="710"/>
    <x v="1"/>
    <n v="16"/>
  </r>
  <r>
    <s v="WAHV"/>
    <x v="4"/>
    <s v="Zuid-Holland"/>
    <x v="49"/>
    <x v="79"/>
    <x v="1"/>
    <n v="16"/>
  </r>
  <r>
    <s v="WAHV"/>
    <x v="1"/>
    <s v="Limburg"/>
    <x v="136"/>
    <x v="693"/>
    <x v="0"/>
    <n v="16"/>
  </r>
  <r>
    <s v="WAHV"/>
    <x v="1"/>
    <s v="Limburg"/>
    <x v="24"/>
    <x v="696"/>
    <x v="1"/>
    <n v="16"/>
  </r>
  <r>
    <s v="WAHV"/>
    <x v="1"/>
    <s v="Noord-Brabant"/>
    <x v="94"/>
    <x v="645"/>
    <x v="0"/>
    <n v="16"/>
  </r>
  <r>
    <s v="WAHV"/>
    <x v="1"/>
    <s v="Noord-Brabant"/>
    <x v="26"/>
    <x v="295"/>
    <x v="1"/>
    <n v="16"/>
  </r>
  <r>
    <s v="WAHV"/>
    <x v="1"/>
    <s v="Noord-Holland"/>
    <x v="8"/>
    <x v="664"/>
    <x v="1"/>
    <n v="16"/>
  </r>
  <r>
    <s v="WAHV"/>
    <x v="1"/>
    <s v="Noord-Holland"/>
    <x v="78"/>
    <x v="282"/>
    <x v="1"/>
    <n v="16"/>
  </r>
  <r>
    <s v="WAHV"/>
    <x v="1"/>
    <s v="Noord-Holland"/>
    <x v="46"/>
    <x v="70"/>
    <x v="1"/>
    <n v="16"/>
  </r>
  <r>
    <s v="WAHV"/>
    <x v="1"/>
    <s v="Utrecht"/>
    <x v="39"/>
    <x v="711"/>
    <x v="1"/>
    <n v="16"/>
  </r>
  <r>
    <s v="WAHV"/>
    <x v="1"/>
    <s v="Utrecht"/>
    <x v="61"/>
    <x v="137"/>
    <x v="1"/>
    <n v="16"/>
  </r>
  <r>
    <s v="WAHV"/>
    <x v="0"/>
    <s v="Flevoland"/>
    <x v="10"/>
    <x v="269"/>
    <x v="1"/>
    <n v="16"/>
  </r>
  <r>
    <s v="WAHV"/>
    <x v="0"/>
    <s v="Groningen"/>
    <x v="11"/>
    <x v="542"/>
    <x v="1"/>
    <n v="16"/>
  </r>
  <r>
    <s v="WAHV"/>
    <x v="0"/>
    <s v="Utrecht"/>
    <x v="144"/>
    <x v="670"/>
    <x v="0"/>
    <n v="16"/>
  </r>
  <r>
    <s v="WAHV"/>
    <x v="0"/>
    <s v="Utrecht"/>
    <x v="129"/>
    <x v="706"/>
    <x v="0"/>
    <n v="16"/>
  </r>
  <r>
    <s v="WAHV"/>
    <x v="0"/>
    <s v="Zuid-Holland"/>
    <x v="43"/>
    <x v="537"/>
    <x v="1"/>
    <n v="16"/>
  </r>
  <r>
    <s v="WAHV"/>
    <x v="0"/>
    <s v="Zuid-Holland"/>
    <x v="95"/>
    <x v="530"/>
    <x v="1"/>
    <n v="16"/>
  </r>
  <r>
    <s v="WAHV"/>
    <x v="3"/>
    <s v="Flevoland"/>
    <x v="10"/>
    <x v="470"/>
    <x v="1"/>
    <n v="16"/>
  </r>
  <r>
    <s v="WAHV"/>
    <x v="3"/>
    <s v="Gelderland"/>
    <x v="82"/>
    <x v="698"/>
    <x v="1"/>
    <n v="16"/>
  </r>
  <r>
    <s v="WAHV"/>
    <x v="3"/>
    <s v="Gelderland"/>
    <x v="65"/>
    <x v="271"/>
    <x v="1"/>
    <n v="16"/>
  </r>
  <r>
    <s v="WAHV"/>
    <x v="3"/>
    <s v="Limburg"/>
    <x v="128"/>
    <x v="688"/>
    <x v="1"/>
    <n v="16"/>
  </r>
  <r>
    <s v="WAHV"/>
    <x v="3"/>
    <s v="Limburg"/>
    <x v="68"/>
    <x v="692"/>
    <x v="1"/>
    <n v="16"/>
  </r>
  <r>
    <s v="WAHV"/>
    <x v="3"/>
    <s v="Limburg"/>
    <x v="24"/>
    <x v="643"/>
    <x v="1"/>
    <n v="16"/>
  </r>
  <r>
    <s v="WAHV"/>
    <x v="3"/>
    <s v="Noord-Brabant"/>
    <x v="94"/>
    <x v="645"/>
    <x v="0"/>
    <n v="16"/>
  </r>
  <r>
    <s v="WAHV"/>
    <x v="3"/>
    <s v="Noord-Brabant"/>
    <x v="3"/>
    <x v="628"/>
    <x v="1"/>
    <n v="16"/>
  </r>
  <r>
    <s v="WAHV"/>
    <x v="3"/>
    <s v="Noord-Brabant"/>
    <x v="28"/>
    <x v="678"/>
    <x v="1"/>
    <n v="16"/>
  </r>
  <r>
    <s v="WAHV"/>
    <x v="3"/>
    <s v="Noord-Brabant"/>
    <x v="28"/>
    <x v="581"/>
    <x v="1"/>
    <n v="16"/>
  </r>
  <r>
    <s v="WAHV"/>
    <x v="3"/>
    <s v="Utrecht"/>
    <x v="39"/>
    <x v="633"/>
    <x v="1"/>
    <n v="16"/>
  </r>
  <r>
    <s v="WAHV"/>
    <x v="3"/>
    <s v="Utrecht"/>
    <x v="61"/>
    <x v="356"/>
    <x v="1"/>
    <n v="16"/>
  </r>
  <r>
    <s v="WAHV"/>
    <x v="5"/>
    <s v="Limburg"/>
    <x v="142"/>
    <x v="658"/>
    <x v="1"/>
    <n v="16"/>
  </r>
  <r>
    <s v="WAHV"/>
    <x v="5"/>
    <s v="Limburg"/>
    <x v="42"/>
    <x v="641"/>
    <x v="1"/>
    <n v="16"/>
  </r>
  <r>
    <s v="WAHV"/>
    <x v="5"/>
    <s v="Limburg"/>
    <x v="68"/>
    <x v="692"/>
    <x v="0"/>
    <n v="16"/>
  </r>
  <r>
    <s v="WAHV"/>
    <x v="5"/>
    <s v="Limburg"/>
    <x v="24"/>
    <x v="643"/>
    <x v="1"/>
    <n v="16"/>
  </r>
  <r>
    <s v="WAHV"/>
    <x v="5"/>
    <s v="Overijssel"/>
    <x v="54"/>
    <x v="218"/>
    <x v="1"/>
    <n v="16"/>
  </r>
  <r>
    <s v="WAHV"/>
    <x v="5"/>
    <s v="Zuid-Holland"/>
    <x v="43"/>
    <x v="603"/>
    <x v="0"/>
    <n v="16"/>
  </r>
  <r>
    <s v="WAHV"/>
    <x v="5"/>
    <s v="Zuid-Holland"/>
    <x v="15"/>
    <x v="674"/>
    <x v="0"/>
    <n v="16"/>
  </r>
  <r>
    <s v="WAHV"/>
    <x v="5"/>
    <s v="Zuid-Holland"/>
    <x v="5"/>
    <x v="89"/>
    <x v="1"/>
    <n v="16"/>
  </r>
  <r>
    <s v="WAHV"/>
    <x v="2"/>
    <s v="Limburg"/>
    <x v="24"/>
    <x v="643"/>
    <x v="0"/>
    <n v="16"/>
  </r>
  <r>
    <s v="WAHV"/>
    <x v="2"/>
    <s v="Noord-Brabant"/>
    <x v="26"/>
    <x v="488"/>
    <x v="1"/>
    <n v="16"/>
  </r>
  <r>
    <s v="WAHV"/>
    <x v="2"/>
    <s v="Noord-Brabant"/>
    <x v="111"/>
    <x v="596"/>
    <x v="0"/>
    <n v="16"/>
  </r>
  <r>
    <s v="WAHV"/>
    <x v="2"/>
    <s v="Noord-Brabant"/>
    <x v="28"/>
    <x v="689"/>
    <x v="1"/>
    <n v="16"/>
  </r>
  <r>
    <s v="WAHV"/>
    <x v="2"/>
    <s v="Noord-Holland"/>
    <x v="62"/>
    <x v="597"/>
    <x v="0"/>
    <n v="16"/>
  </r>
  <r>
    <s v="WAHV"/>
    <x v="2"/>
    <s v="Utrecht"/>
    <x v="144"/>
    <x v="670"/>
    <x v="0"/>
    <n v="16"/>
  </r>
  <r>
    <s v="WAHV"/>
    <x v="2"/>
    <s v="Utrecht"/>
    <x v="40"/>
    <x v="520"/>
    <x v="1"/>
    <n v="16"/>
  </r>
  <r>
    <s v="WAHV"/>
    <x v="2"/>
    <s v="Zuid-Holland"/>
    <x v="2"/>
    <x v="476"/>
    <x v="1"/>
    <n v="16"/>
  </r>
  <r>
    <s v="WAHV"/>
    <x v="2"/>
    <s v="Zuid-Holland"/>
    <x v="2"/>
    <x v="86"/>
    <x v="1"/>
    <n v="16"/>
  </r>
  <r>
    <s v="WAHV"/>
    <x v="2"/>
    <s v="Zuid-Holland"/>
    <x v="2"/>
    <x v="19"/>
    <x v="1"/>
    <n v="16"/>
  </r>
  <r>
    <s v="WAHV"/>
    <x v="2"/>
    <s v="Zuid-Holland"/>
    <x v="2"/>
    <x v="6"/>
    <x v="1"/>
    <n v="16"/>
  </r>
  <r>
    <s v="WAHV"/>
    <x v="2"/>
    <s v="Zuid-Holland"/>
    <x v="95"/>
    <x v="216"/>
    <x v="1"/>
    <n v="16"/>
  </r>
  <r>
    <s v="WAHV"/>
    <x v="6"/>
    <s v="Drenthe"/>
    <x v="76"/>
    <x v="579"/>
    <x v="0"/>
    <n v="16"/>
  </r>
  <r>
    <s v="WAHV"/>
    <x v="6"/>
    <s v="Flevoland"/>
    <x v="10"/>
    <x v="269"/>
    <x v="1"/>
    <n v="16"/>
  </r>
  <r>
    <s v="WAHV"/>
    <x v="6"/>
    <s v="Gelderland"/>
    <x v="82"/>
    <x v="376"/>
    <x v="1"/>
    <n v="16"/>
  </r>
  <r>
    <s v="WAHV"/>
    <x v="6"/>
    <s v="Gelderland"/>
    <x v="116"/>
    <x v="358"/>
    <x v="1"/>
    <n v="16"/>
  </r>
  <r>
    <s v="WAHV"/>
    <x v="6"/>
    <s v="Limburg"/>
    <x v="51"/>
    <x v="677"/>
    <x v="0"/>
    <n v="16"/>
  </r>
  <r>
    <s v="WAHV"/>
    <x v="6"/>
    <s v="Limburg"/>
    <x v="24"/>
    <x v="55"/>
    <x v="1"/>
    <n v="16"/>
  </r>
  <r>
    <s v="WAHV"/>
    <x v="6"/>
    <s v="Noord-Brabant"/>
    <x v="28"/>
    <x v="610"/>
    <x v="1"/>
    <n v="16"/>
  </r>
  <r>
    <s v="WAHV"/>
    <x v="7"/>
    <s v="Flevoland"/>
    <x v="10"/>
    <x v="470"/>
    <x v="1"/>
    <n v="15"/>
  </r>
  <r>
    <s v="WAHV"/>
    <x v="7"/>
    <s v="Gelderland"/>
    <x v="116"/>
    <x v="358"/>
    <x v="1"/>
    <n v="15"/>
  </r>
  <r>
    <s v="WAHV"/>
    <x v="7"/>
    <s v="Limburg"/>
    <x v="42"/>
    <x v="641"/>
    <x v="1"/>
    <n v="15"/>
  </r>
  <r>
    <s v="WAHV"/>
    <x v="7"/>
    <s v="Limburg"/>
    <x v="96"/>
    <x v="308"/>
    <x v="1"/>
    <n v="15"/>
  </r>
  <r>
    <s v="WAHV"/>
    <x v="7"/>
    <s v="Limburg"/>
    <x v="96"/>
    <x v="344"/>
    <x v="1"/>
    <n v="15"/>
  </r>
  <r>
    <s v="WAHV"/>
    <x v="7"/>
    <s v="Noord-Brabant"/>
    <x v="94"/>
    <x v="274"/>
    <x v="1"/>
    <n v="15"/>
  </r>
  <r>
    <s v="WAHV"/>
    <x v="7"/>
    <s v="Noord-Brabant"/>
    <x v="26"/>
    <x v="590"/>
    <x v="1"/>
    <n v="15"/>
  </r>
  <r>
    <s v="WAHV"/>
    <x v="7"/>
    <s v="Overijssel"/>
    <x v="80"/>
    <x v="549"/>
    <x v="0"/>
    <n v="15"/>
  </r>
  <r>
    <s v="WAHV"/>
    <x v="7"/>
    <s v="Utrecht"/>
    <x v="87"/>
    <x v="501"/>
    <x v="1"/>
    <n v="15"/>
  </r>
  <r>
    <s v="WAHV"/>
    <x v="7"/>
    <s v="Utrecht"/>
    <x v="127"/>
    <x v="432"/>
    <x v="1"/>
    <n v="15"/>
  </r>
  <r>
    <s v="WAHV"/>
    <x v="7"/>
    <s v="Zuid-Holland"/>
    <x v="2"/>
    <x v="635"/>
    <x v="0"/>
    <n v="15"/>
  </r>
  <r>
    <s v="WAHV"/>
    <x v="7"/>
    <s v="Zuid-Holland"/>
    <x v="2"/>
    <x v="558"/>
    <x v="1"/>
    <n v="15"/>
  </r>
  <r>
    <s v="WAHV"/>
    <x v="7"/>
    <s v="Zuid-Holland"/>
    <x v="90"/>
    <x v="481"/>
    <x v="1"/>
    <n v="15"/>
  </r>
  <r>
    <s v="WAHV"/>
    <x v="7"/>
    <s v="Zuid-Holland"/>
    <x v="43"/>
    <x v="559"/>
    <x v="1"/>
    <n v="15"/>
  </r>
  <r>
    <s v="WAHV"/>
    <x v="7"/>
    <s v="Zuid-Holland"/>
    <x v="43"/>
    <x v="647"/>
    <x v="0"/>
    <n v="15"/>
  </r>
  <r>
    <s v="WAHV"/>
    <x v="7"/>
    <s v="Zuid-Holland"/>
    <x v="49"/>
    <x v="709"/>
    <x v="1"/>
    <n v="15"/>
  </r>
  <r>
    <s v="WAHV"/>
    <x v="7"/>
    <s v="Zuid-Holland"/>
    <x v="95"/>
    <x v="216"/>
    <x v="1"/>
    <n v="15"/>
  </r>
  <r>
    <s v="WAHV"/>
    <x v="8"/>
    <s v="Gelderland"/>
    <x v="116"/>
    <x v="339"/>
    <x v="1"/>
    <n v="15"/>
  </r>
  <r>
    <s v="WAHV"/>
    <x v="8"/>
    <s v="Groningen"/>
    <x v="140"/>
    <x v="627"/>
    <x v="1"/>
    <n v="15"/>
  </r>
  <r>
    <s v="WAHV"/>
    <x v="8"/>
    <s v="Limburg"/>
    <x v="68"/>
    <x v="527"/>
    <x v="1"/>
    <n v="15"/>
  </r>
  <r>
    <s v="WAHV"/>
    <x v="8"/>
    <s v="Limburg"/>
    <x v="24"/>
    <x v="643"/>
    <x v="1"/>
    <n v="15"/>
  </r>
  <r>
    <s v="WAHV"/>
    <x v="8"/>
    <s v="Limburg"/>
    <x v="24"/>
    <x v="202"/>
    <x v="1"/>
    <n v="15"/>
  </r>
  <r>
    <s v="WAHV"/>
    <x v="8"/>
    <s v="Limburg"/>
    <x v="24"/>
    <x v="55"/>
    <x v="1"/>
    <n v="15"/>
  </r>
  <r>
    <s v="WAHV"/>
    <x v="8"/>
    <s v="Noord-Brabant"/>
    <x v="94"/>
    <x v="561"/>
    <x v="1"/>
    <n v="15"/>
  </r>
  <r>
    <s v="WAHV"/>
    <x v="8"/>
    <s v="Noord-Brabant"/>
    <x v="3"/>
    <x v="528"/>
    <x v="1"/>
    <n v="15"/>
  </r>
  <r>
    <s v="WAHV"/>
    <x v="8"/>
    <s v="Overijssel"/>
    <x v="80"/>
    <x v="549"/>
    <x v="0"/>
    <n v="15"/>
  </r>
  <r>
    <s v="WAHV"/>
    <x v="8"/>
    <s v="Utrecht"/>
    <x v="87"/>
    <x v="159"/>
    <x v="1"/>
    <n v="15"/>
  </r>
  <r>
    <s v="WAHV"/>
    <x v="8"/>
    <s v="Zuid-Holland"/>
    <x v="73"/>
    <x v="648"/>
    <x v="1"/>
    <n v="15"/>
  </r>
  <r>
    <s v="WAHV"/>
    <x v="8"/>
    <s v="Zuid-Holland"/>
    <x v="47"/>
    <x v="602"/>
    <x v="1"/>
    <n v="15"/>
  </r>
  <r>
    <s v="WAHV"/>
    <x v="9"/>
    <s v="Flevoland"/>
    <x v="10"/>
    <x v="704"/>
    <x v="1"/>
    <n v="15"/>
  </r>
  <r>
    <s v="WAHV"/>
    <x v="9"/>
    <s v="Limburg"/>
    <x v="68"/>
    <x v="527"/>
    <x v="1"/>
    <n v="15"/>
  </r>
  <r>
    <s v="WAHV"/>
    <x v="9"/>
    <s v="Limburg"/>
    <x v="24"/>
    <x v="202"/>
    <x v="1"/>
    <n v="15"/>
  </r>
  <r>
    <s v="WAHV"/>
    <x v="9"/>
    <s v="Noord-Brabant"/>
    <x v="14"/>
    <x v="301"/>
    <x v="1"/>
    <n v="15"/>
  </r>
  <r>
    <s v="WAHV"/>
    <x v="9"/>
    <s v="Zuid-Holland"/>
    <x v="2"/>
    <x v="635"/>
    <x v="0"/>
    <n v="15"/>
  </r>
  <r>
    <s v="WAHV"/>
    <x v="9"/>
    <s v="Zuid-Holland"/>
    <x v="17"/>
    <x v="710"/>
    <x v="1"/>
    <n v="15"/>
  </r>
  <r>
    <s v="WAHV"/>
    <x v="9"/>
    <s v="Zuid-Holland"/>
    <x v="43"/>
    <x v="537"/>
    <x v="1"/>
    <n v="15"/>
  </r>
  <r>
    <s v="WAHV"/>
    <x v="9"/>
    <s v="Zuid-Holland"/>
    <x v="49"/>
    <x v="299"/>
    <x v="1"/>
    <n v="15"/>
  </r>
  <r>
    <s v="WAHV"/>
    <x v="9"/>
    <s v="Zuid-Holland"/>
    <x v="5"/>
    <x v="289"/>
    <x v="1"/>
    <n v="15"/>
  </r>
  <r>
    <s v="WAHV"/>
    <x v="11"/>
    <s v="Flevoland"/>
    <x v="10"/>
    <x v="269"/>
    <x v="1"/>
    <n v="15"/>
  </r>
  <r>
    <s v="WAHV"/>
    <x v="11"/>
    <s v="Flevoland"/>
    <x v="97"/>
    <x v="572"/>
    <x v="1"/>
    <n v="15"/>
  </r>
  <r>
    <s v="WAHV"/>
    <x v="11"/>
    <s v="Groningen"/>
    <x v="11"/>
    <x v="611"/>
    <x v="1"/>
    <n v="15"/>
  </r>
  <r>
    <s v="WAHV"/>
    <x v="11"/>
    <s v="Limburg"/>
    <x v="24"/>
    <x v="696"/>
    <x v="1"/>
    <n v="15"/>
  </r>
  <r>
    <s v="WAHV"/>
    <x v="11"/>
    <s v="Noord-Brabant"/>
    <x v="94"/>
    <x v="330"/>
    <x v="1"/>
    <n v="15"/>
  </r>
  <r>
    <s v="WAHV"/>
    <x v="11"/>
    <s v="Noord-Brabant"/>
    <x v="94"/>
    <x v="296"/>
    <x v="1"/>
    <n v="15"/>
  </r>
  <r>
    <s v="WAHV"/>
    <x v="11"/>
    <s v="Noord-Brabant"/>
    <x v="3"/>
    <x v="487"/>
    <x v="1"/>
    <n v="15"/>
  </r>
  <r>
    <s v="WAHV"/>
    <x v="11"/>
    <s v="Noord-Holland"/>
    <x v="78"/>
    <x v="314"/>
    <x v="1"/>
    <n v="15"/>
  </r>
  <r>
    <s v="WAHV"/>
    <x v="11"/>
    <s v="Utrecht"/>
    <x v="39"/>
    <x v="366"/>
    <x v="0"/>
    <n v="15"/>
  </r>
  <r>
    <s v="WAHV"/>
    <x v="11"/>
    <s v="Zuid-Holland"/>
    <x v="90"/>
    <x v="657"/>
    <x v="1"/>
    <n v="15"/>
  </r>
  <r>
    <s v="WAHV"/>
    <x v="11"/>
    <s v="Zuid-Holland"/>
    <x v="17"/>
    <x v="68"/>
    <x v="1"/>
    <n v="15"/>
  </r>
  <r>
    <s v="WAHV"/>
    <x v="11"/>
    <s v="Zuid-Holland"/>
    <x v="43"/>
    <x v="371"/>
    <x v="1"/>
    <n v="15"/>
  </r>
  <r>
    <s v="WAHV"/>
    <x v="10"/>
    <s v="Gelderland"/>
    <x v="82"/>
    <x v="406"/>
    <x v="1"/>
    <n v="15"/>
  </r>
  <r>
    <s v="WAHV"/>
    <x v="10"/>
    <s v="Limburg"/>
    <x v="142"/>
    <x v="658"/>
    <x v="1"/>
    <n v="15"/>
  </r>
  <r>
    <s v="WAHV"/>
    <x v="10"/>
    <s v="Noord-Brabant"/>
    <x v="94"/>
    <x v="296"/>
    <x v="1"/>
    <n v="15"/>
  </r>
  <r>
    <s v="WAHV"/>
    <x v="10"/>
    <s v="Noord-Holland"/>
    <x v="8"/>
    <x v="664"/>
    <x v="0"/>
    <n v="15"/>
  </r>
  <r>
    <s v="WAHV"/>
    <x v="10"/>
    <s v="Noord-Holland"/>
    <x v="46"/>
    <x v="538"/>
    <x v="0"/>
    <n v="15"/>
  </r>
  <r>
    <s v="WAHV"/>
    <x v="10"/>
    <s v="Overijssel"/>
    <x v="54"/>
    <x v="322"/>
    <x v="1"/>
    <n v="15"/>
  </r>
  <r>
    <s v="WAHV"/>
    <x v="10"/>
    <s v="Utrecht"/>
    <x v="37"/>
    <x v="694"/>
    <x v="1"/>
    <n v="15"/>
  </r>
  <r>
    <s v="WAHV"/>
    <x v="10"/>
    <s v="Utrecht"/>
    <x v="129"/>
    <x v="706"/>
    <x v="0"/>
    <n v="15"/>
  </r>
  <r>
    <s v="WAHV"/>
    <x v="10"/>
    <s v="Zuid-Holland"/>
    <x v="2"/>
    <x v="476"/>
    <x v="1"/>
    <n v="15"/>
  </r>
  <r>
    <s v="WAHV"/>
    <x v="10"/>
    <s v="Zuid-Holland"/>
    <x v="73"/>
    <x v="576"/>
    <x v="1"/>
    <n v="15"/>
  </r>
  <r>
    <s v="WAHV"/>
    <x v="10"/>
    <s v="Zuid-Holland"/>
    <x v="43"/>
    <x v="612"/>
    <x v="1"/>
    <n v="15"/>
  </r>
  <r>
    <s v="WAHV"/>
    <x v="10"/>
    <s v="Zuid-Holland"/>
    <x v="49"/>
    <x v="150"/>
    <x v="1"/>
    <n v="15"/>
  </r>
  <r>
    <s v="WAHV"/>
    <x v="10"/>
    <s v="Zuid-Holland"/>
    <x v="49"/>
    <x v="155"/>
    <x v="1"/>
    <n v="15"/>
  </r>
  <r>
    <s v="WAHV"/>
    <x v="10"/>
    <s v="Zuid-Holland"/>
    <x v="47"/>
    <x v="602"/>
    <x v="1"/>
    <n v="15"/>
  </r>
  <r>
    <s v="WAHV"/>
    <x v="4"/>
    <s v="Gelderland"/>
    <x v="65"/>
    <x v="271"/>
    <x v="1"/>
    <n v="15"/>
  </r>
  <r>
    <s v="WAHV"/>
    <x v="4"/>
    <s v="Limburg"/>
    <x v="136"/>
    <x v="693"/>
    <x v="0"/>
    <n v="15"/>
  </r>
  <r>
    <s v="WAHV"/>
    <x v="4"/>
    <s v="Limburg"/>
    <x v="68"/>
    <x v="546"/>
    <x v="1"/>
    <n v="15"/>
  </r>
  <r>
    <s v="WAHV"/>
    <x v="4"/>
    <s v="Noord-Brabant"/>
    <x v="94"/>
    <x v="296"/>
    <x v="1"/>
    <n v="15"/>
  </r>
  <r>
    <s v="WAHV"/>
    <x v="4"/>
    <s v="Noord-Brabant"/>
    <x v="14"/>
    <x v="301"/>
    <x v="1"/>
    <n v="15"/>
  </r>
  <r>
    <s v="WAHV"/>
    <x v="4"/>
    <s v="Noord-Holland"/>
    <x v="62"/>
    <x v="493"/>
    <x v="0"/>
    <n v="15"/>
  </r>
  <r>
    <s v="WAHV"/>
    <x v="4"/>
    <s v="Utrecht"/>
    <x v="37"/>
    <x v="694"/>
    <x v="0"/>
    <n v="15"/>
  </r>
  <r>
    <s v="WAHV"/>
    <x v="4"/>
    <s v="Zuid-Holland"/>
    <x v="98"/>
    <x v="676"/>
    <x v="1"/>
    <n v="15"/>
  </r>
  <r>
    <s v="WAHV"/>
    <x v="1"/>
    <s v="Flevoland"/>
    <x v="97"/>
    <x v="250"/>
    <x v="1"/>
    <n v="15"/>
  </r>
  <r>
    <s v="WAHV"/>
    <x v="1"/>
    <s v="Noord-Brabant"/>
    <x v="3"/>
    <x v="713"/>
    <x v="0"/>
    <n v="15"/>
  </r>
  <r>
    <s v="WAHV"/>
    <x v="1"/>
    <s v="Utrecht"/>
    <x v="87"/>
    <x v="483"/>
    <x v="1"/>
    <n v="15"/>
  </r>
  <r>
    <s v="WAHV"/>
    <x v="1"/>
    <s v="Utrecht"/>
    <x v="87"/>
    <x v="468"/>
    <x v="1"/>
    <n v="15"/>
  </r>
  <r>
    <s v="WAHV"/>
    <x v="1"/>
    <s v="Zuid-Holland"/>
    <x v="17"/>
    <x v="382"/>
    <x v="1"/>
    <n v="15"/>
  </r>
  <r>
    <s v="WAHV"/>
    <x v="1"/>
    <s v="Zuid-Holland"/>
    <x v="16"/>
    <x v="18"/>
    <x v="1"/>
    <n v="15"/>
  </r>
  <r>
    <s v="WAHV"/>
    <x v="0"/>
    <s v="Flevoland"/>
    <x v="10"/>
    <x v="470"/>
    <x v="1"/>
    <n v="15"/>
  </r>
  <r>
    <s v="WAHV"/>
    <x v="0"/>
    <s v="Noord-Brabant"/>
    <x v="94"/>
    <x v="645"/>
    <x v="0"/>
    <n v="15"/>
  </r>
  <r>
    <s v="WAHV"/>
    <x v="0"/>
    <s v="Noord-Brabant"/>
    <x v="94"/>
    <x v="561"/>
    <x v="1"/>
    <n v="15"/>
  </r>
  <r>
    <s v="WAHV"/>
    <x v="0"/>
    <s v="Noord-Brabant"/>
    <x v="26"/>
    <x v="412"/>
    <x v="1"/>
    <n v="15"/>
  </r>
  <r>
    <s v="WAHV"/>
    <x v="0"/>
    <s v="Noord-Brabant"/>
    <x v="111"/>
    <x v="607"/>
    <x v="1"/>
    <n v="15"/>
  </r>
  <r>
    <s v="WAHV"/>
    <x v="0"/>
    <s v="Noord-Brabant"/>
    <x v="28"/>
    <x v="245"/>
    <x v="1"/>
    <n v="15"/>
  </r>
  <r>
    <s v="WAHV"/>
    <x v="0"/>
    <s v="Noord-Holland"/>
    <x v="67"/>
    <x v="433"/>
    <x v="1"/>
    <n v="15"/>
  </r>
  <r>
    <s v="WAHV"/>
    <x v="0"/>
    <s v="Utrecht"/>
    <x v="39"/>
    <x v="578"/>
    <x v="0"/>
    <n v="15"/>
  </r>
  <r>
    <s v="WAHV"/>
    <x v="0"/>
    <s v="Zeeland"/>
    <x v="125"/>
    <x v="472"/>
    <x v="1"/>
    <n v="15"/>
  </r>
  <r>
    <s v="WAHV"/>
    <x v="0"/>
    <s v="Zuid-Holland"/>
    <x v="17"/>
    <x v="404"/>
    <x v="1"/>
    <n v="15"/>
  </r>
  <r>
    <s v="WAHV"/>
    <x v="3"/>
    <s v="Gelderland"/>
    <x v="23"/>
    <x v="29"/>
    <x v="1"/>
    <n v="15"/>
  </r>
  <r>
    <s v="WAHV"/>
    <x v="3"/>
    <s v="Limburg"/>
    <x v="128"/>
    <x v="449"/>
    <x v="1"/>
    <n v="15"/>
  </r>
  <r>
    <s v="WAHV"/>
    <x v="3"/>
    <s v="Limburg"/>
    <x v="24"/>
    <x v="202"/>
    <x v="1"/>
    <n v="15"/>
  </r>
  <r>
    <s v="WAHV"/>
    <x v="3"/>
    <s v="Limburg"/>
    <x v="24"/>
    <x v="696"/>
    <x v="1"/>
    <n v="15"/>
  </r>
  <r>
    <s v="WAHV"/>
    <x v="3"/>
    <s v="Noord-Holland"/>
    <x v="46"/>
    <x v="538"/>
    <x v="0"/>
    <n v="15"/>
  </r>
  <r>
    <s v="WAHV"/>
    <x v="3"/>
    <s v="Utrecht"/>
    <x v="29"/>
    <x v="652"/>
    <x v="0"/>
    <n v="15"/>
  </r>
  <r>
    <s v="WAHV"/>
    <x v="5"/>
    <s v="Gelderland"/>
    <x v="82"/>
    <x v="698"/>
    <x v="1"/>
    <n v="15"/>
  </r>
  <r>
    <s v="WAHV"/>
    <x v="5"/>
    <s v="Gelderland"/>
    <x v="65"/>
    <x v="632"/>
    <x v="0"/>
    <n v="15"/>
  </r>
  <r>
    <s v="WAHV"/>
    <x v="5"/>
    <s v="Noord-Brabant"/>
    <x v="94"/>
    <x v="484"/>
    <x v="0"/>
    <n v="15"/>
  </r>
  <r>
    <s v="WAHV"/>
    <x v="5"/>
    <s v="Noord-Brabant"/>
    <x v="132"/>
    <x v="479"/>
    <x v="1"/>
    <n v="15"/>
  </r>
  <r>
    <s v="WAHV"/>
    <x v="5"/>
    <s v="Noord-Brabant"/>
    <x v="14"/>
    <x v="301"/>
    <x v="1"/>
    <n v="15"/>
  </r>
  <r>
    <s v="WAHV"/>
    <x v="5"/>
    <s v="Noord-Holland"/>
    <x v="62"/>
    <x v="306"/>
    <x v="0"/>
    <n v="15"/>
  </r>
  <r>
    <s v="WAHV"/>
    <x v="5"/>
    <s v="Noord-Holland"/>
    <x v="46"/>
    <x v="707"/>
    <x v="1"/>
    <n v="15"/>
  </r>
  <r>
    <s v="WAHV"/>
    <x v="5"/>
    <s v="Overijssel"/>
    <x v="113"/>
    <x v="331"/>
    <x v="1"/>
    <n v="15"/>
  </r>
  <r>
    <s v="WAHV"/>
    <x v="5"/>
    <s v="Utrecht"/>
    <x v="13"/>
    <x v="682"/>
    <x v="1"/>
    <n v="15"/>
  </r>
  <r>
    <s v="WAHV"/>
    <x v="5"/>
    <s v="Zuid-Holland"/>
    <x v="2"/>
    <x v="476"/>
    <x v="1"/>
    <n v="15"/>
  </r>
  <r>
    <s v="WAHV"/>
    <x v="5"/>
    <s v="Zuid-Holland"/>
    <x v="2"/>
    <x v="232"/>
    <x v="1"/>
    <n v="15"/>
  </r>
  <r>
    <s v="WAHV"/>
    <x v="5"/>
    <s v="Zuid-Holland"/>
    <x v="17"/>
    <x v="524"/>
    <x v="1"/>
    <n v="15"/>
  </r>
  <r>
    <s v="WAHV"/>
    <x v="5"/>
    <s v="Zuid-Holland"/>
    <x v="5"/>
    <x v="436"/>
    <x v="1"/>
    <n v="15"/>
  </r>
  <r>
    <s v="WAHV"/>
    <x v="5"/>
    <s v="Zuid-Holland"/>
    <x v="5"/>
    <x v="240"/>
    <x v="1"/>
    <n v="15"/>
  </r>
  <r>
    <s v="WAHV"/>
    <x v="2"/>
    <s v="Flevoland"/>
    <x v="10"/>
    <x v="269"/>
    <x v="1"/>
    <n v="15"/>
  </r>
  <r>
    <s v="WAHV"/>
    <x v="2"/>
    <s v="Flevoland"/>
    <x v="10"/>
    <x v="261"/>
    <x v="1"/>
    <n v="15"/>
  </r>
  <r>
    <s v="WAHV"/>
    <x v="2"/>
    <s v="Gelderland"/>
    <x v="23"/>
    <x v="29"/>
    <x v="1"/>
    <n v="15"/>
  </r>
  <r>
    <s v="WAHV"/>
    <x v="2"/>
    <s v="Gelderland"/>
    <x v="65"/>
    <x v="271"/>
    <x v="1"/>
    <n v="15"/>
  </r>
  <r>
    <s v="WAHV"/>
    <x v="2"/>
    <s v="Limburg"/>
    <x v="24"/>
    <x v="618"/>
    <x v="1"/>
    <n v="15"/>
  </r>
  <r>
    <s v="WAHV"/>
    <x v="2"/>
    <s v="Noord-Brabant"/>
    <x v="3"/>
    <x v="655"/>
    <x v="0"/>
    <n v="15"/>
  </r>
  <r>
    <s v="WAHV"/>
    <x v="2"/>
    <s v="Noord-Brabant"/>
    <x v="28"/>
    <x v="646"/>
    <x v="1"/>
    <n v="15"/>
  </r>
  <r>
    <s v="WAHV"/>
    <x v="2"/>
    <s v="Noord-Holland"/>
    <x v="67"/>
    <x v="604"/>
    <x v="1"/>
    <n v="15"/>
  </r>
  <r>
    <s v="WAHV"/>
    <x v="2"/>
    <s v="Zuid-Holland"/>
    <x v="43"/>
    <x v="537"/>
    <x v="1"/>
    <n v="15"/>
  </r>
  <r>
    <s v="WAHV"/>
    <x v="2"/>
    <s v="Zuid-Holland"/>
    <x v="43"/>
    <x v="691"/>
    <x v="1"/>
    <n v="15"/>
  </r>
  <r>
    <s v="WAHV"/>
    <x v="2"/>
    <s v="Zuid-Holland"/>
    <x v="49"/>
    <x v="79"/>
    <x v="1"/>
    <n v="15"/>
  </r>
  <r>
    <s v="WAHV"/>
    <x v="2"/>
    <s v="Zuid-Holland"/>
    <x v="95"/>
    <x v="637"/>
    <x v="1"/>
    <n v="15"/>
  </r>
  <r>
    <s v="WAHV"/>
    <x v="6"/>
    <s v="Limburg"/>
    <x v="68"/>
    <x v="692"/>
    <x v="0"/>
    <n v="15"/>
  </r>
  <r>
    <s v="WAHV"/>
    <x v="6"/>
    <s v="Limburg"/>
    <x v="24"/>
    <x v="643"/>
    <x v="0"/>
    <n v="15"/>
  </r>
  <r>
    <s v="WAHV"/>
    <x v="6"/>
    <s v="Limburg"/>
    <x v="24"/>
    <x v="696"/>
    <x v="0"/>
    <n v="15"/>
  </r>
  <r>
    <s v="WAHV"/>
    <x v="6"/>
    <s v="Noord-Brabant"/>
    <x v="94"/>
    <x v="675"/>
    <x v="1"/>
    <n v="15"/>
  </r>
  <r>
    <s v="WAHV"/>
    <x v="6"/>
    <s v="Noord-Brabant"/>
    <x v="26"/>
    <x v="295"/>
    <x v="1"/>
    <n v="15"/>
  </r>
  <r>
    <s v="WAHV"/>
    <x v="6"/>
    <s v="Noord-Brabant"/>
    <x v="28"/>
    <x v="613"/>
    <x v="0"/>
    <n v="15"/>
  </r>
  <r>
    <s v="WAHV"/>
    <x v="6"/>
    <s v="Noord-Brabant"/>
    <x v="28"/>
    <x v="714"/>
    <x v="0"/>
    <n v="15"/>
  </r>
  <r>
    <s v="WAHV"/>
    <x v="6"/>
    <s v="Utrecht"/>
    <x v="87"/>
    <x v="508"/>
    <x v="1"/>
    <n v="15"/>
  </r>
  <r>
    <s v="WAHV"/>
    <x v="6"/>
    <s v="Zuid-Holland"/>
    <x v="43"/>
    <x v="568"/>
    <x v="1"/>
    <n v="15"/>
  </r>
  <r>
    <s v="WAHV"/>
    <x v="6"/>
    <s v="Zuid-Holland"/>
    <x v="95"/>
    <x v="686"/>
    <x v="1"/>
    <n v="15"/>
  </r>
  <r>
    <s v="WAHV"/>
    <x v="7"/>
    <s v="Flevoland"/>
    <x v="10"/>
    <x v="269"/>
    <x v="1"/>
    <n v="14"/>
  </r>
  <r>
    <s v="WAHV"/>
    <x v="7"/>
    <s v="Flevoland"/>
    <x v="10"/>
    <x v="683"/>
    <x v="1"/>
    <n v="14"/>
  </r>
  <r>
    <s v="WAHV"/>
    <x v="7"/>
    <s v="Friesland"/>
    <x v="104"/>
    <x v="263"/>
    <x v="1"/>
    <n v="14"/>
  </r>
  <r>
    <s v="WAHV"/>
    <x v="7"/>
    <s v="Limburg"/>
    <x v="68"/>
    <x v="692"/>
    <x v="0"/>
    <n v="14"/>
  </r>
  <r>
    <s v="WAHV"/>
    <x v="7"/>
    <s v="Limburg"/>
    <x v="24"/>
    <x v="643"/>
    <x v="1"/>
    <n v="14"/>
  </r>
  <r>
    <s v="WAHV"/>
    <x v="7"/>
    <s v="Limburg"/>
    <x v="24"/>
    <x v="55"/>
    <x v="1"/>
    <n v="14"/>
  </r>
  <r>
    <s v="WAHV"/>
    <x v="7"/>
    <s v="Noord-Holland"/>
    <x v="46"/>
    <x v="459"/>
    <x v="0"/>
    <n v="14"/>
  </r>
  <r>
    <s v="WAHV"/>
    <x v="7"/>
    <s v="Noord-Holland"/>
    <x v="50"/>
    <x v="513"/>
    <x v="1"/>
    <n v="14"/>
  </r>
  <r>
    <s v="WAHV"/>
    <x v="7"/>
    <s v="Noord-Holland"/>
    <x v="18"/>
    <x v="616"/>
    <x v="0"/>
    <n v="14"/>
  </r>
  <r>
    <s v="WAHV"/>
    <x v="7"/>
    <s v="Utrecht"/>
    <x v="37"/>
    <x v="53"/>
    <x v="1"/>
    <n v="14"/>
  </r>
  <r>
    <s v="WAHV"/>
    <x v="7"/>
    <s v="Zuid-Holland"/>
    <x v="17"/>
    <x v="431"/>
    <x v="1"/>
    <n v="14"/>
  </r>
  <r>
    <s v="WAHV"/>
    <x v="7"/>
    <s v="Zuid-Holland"/>
    <x v="49"/>
    <x v="79"/>
    <x v="1"/>
    <n v="14"/>
  </r>
  <r>
    <s v="WAHV"/>
    <x v="7"/>
    <s v="Zuid-Holland"/>
    <x v="95"/>
    <x v="506"/>
    <x v="1"/>
    <n v="14"/>
  </r>
  <r>
    <s v="WAHV"/>
    <x v="7"/>
    <s v="Zuid-Holland"/>
    <x v="15"/>
    <x v="674"/>
    <x v="1"/>
    <n v="14"/>
  </r>
  <r>
    <s v="WAHV"/>
    <x v="7"/>
    <s v="Zuid-Holland"/>
    <x v="22"/>
    <x v="27"/>
    <x v="1"/>
    <n v="14"/>
  </r>
  <r>
    <s v="WAHV"/>
    <x v="8"/>
    <s v="Flevoland"/>
    <x v="10"/>
    <x v="470"/>
    <x v="1"/>
    <n v="14"/>
  </r>
  <r>
    <s v="WAHV"/>
    <x v="8"/>
    <s v="Flevoland"/>
    <x v="10"/>
    <x v="704"/>
    <x v="0"/>
    <n v="14"/>
  </r>
  <r>
    <s v="WAHV"/>
    <x v="8"/>
    <s v="Flevoland"/>
    <x v="97"/>
    <x v="250"/>
    <x v="1"/>
    <n v="14"/>
  </r>
  <r>
    <s v="WAHV"/>
    <x v="8"/>
    <s v="Limburg"/>
    <x v="42"/>
    <x v="641"/>
    <x v="1"/>
    <n v="14"/>
  </r>
  <r>
    <s v="WAHV"/>
    <x v="8"/>
    <s v="Limburg"/>
    <x v="68"/>
    <x v="692"/>
    <x v="0"/>
    <n v="14"/>
  </r>
  <r>
    <s v="WAHV"/>
    <x v="8"/>
    <s v="Noord-Brabant"/>
    <x v="94"/>
    <x v="464"/>
    <x v="1"/>
    <n v="14"/>
  </r>
  <r>
    <s v="WAHV"/>
    <x v="8"/>
    <s v="Noord-Brabant"/>
    <x v="94"/>
    <x v="233"/>
    <x v="1"/>
    <n v="14"/>
  </r>
  <r>
    <s v="WAHV"/>
    <x v="8"/>
    <s v="Noord-Brabant"/>
    <x v="3"/>
    <x v="629"/>
    <x v="1"/>
    <n v="14"/>
  </r>
  <r>
    <s v="WAHV"/>
    <x v="8"/>
    <s v="Noord-Brabant"/>
    <x v="28"/>
    <x v="697"/>
    <x v="0"/>
    <n v="14"/>
  </r>
  <r>
    <s v="WAHV"/>
    <x v="8"/>
    <s v="Utrecht"/>
    <x v="144"/>
    <x v="670"/>
    <x v="1"/>
    <n v="14"/>
  </r>
  <r>
    <s v="WAHV"/>
    <x v="8"/>
    <s v="Utrecht"/>
    <x v="37"/>
    <x v="53"/>
    <x v="1"/>
    <n v="14"/>
  </r>
  <r>
    <s v="WAHV"/>
    <x v="8"/>
    <s v="Utrecht"/>
    <x v="61"/>
    <x v="543"/>
    <x v="1"/>
    <n v="14"/>
  </r>
  <r>
    <s v="WAHV"/>
    <x v="8"/>
    <s v="Zeeland"/>
    <x v="121"/>
    <x v="701"/>
    <x v="0"/>
    <n v="14"/>
  </r>
  <r>
    <s v="WAHV"/>
    <x v="8"/>
    <s v="Zuid-Holland"/>
    <x v="16"/>
    <x v="18"/>
    <x v="1"/>
    <n v="14"/>
  </r>
  <r>
    <s v="WAHV"/>
    <x v="8"/>
    <s v="Zuid-Holland"/>
    <x v="95"/>
    <x v="662"/>
    <x v="1"/>
    <n v="14"/>
  </r>
  <r>
    <s v="WAHV"/>
    <x v="8"/>
    <s v="Zuid-Holland"/>
    <x v="95"/>
    <x v="530"/>
    <x v="1"/>
    <n v="14"/>
  </r>
  <r>
    <s v="WAHV"/>
    <x v="8"/>
    <s v="Zuid-Holland"/>
    <x v="22"/>
    <x v="40"/>
    <x v="1"/>
    <n v="14"/>
  </r>
  <r>
    <s v="WAHV"/>
    <x v="9"/>
    <s v="Flevoland"/>
    <x v="10"/>
    <x v="470"/>
    <x v="1"/>
    <n v="14"/>
  </r>
  <r>
    <s v="WAHV"/>
    <x v="9"/>
    <s v="Flevoland"/>
    <x v="97"/>
    <x v="572"/>
    <x v="1"/>
    <n v="14"/>
  </r>
  <r>
    <s v="WAHV"/>
    <x v="9"/>
    <s v="Gelderland"/>
    <x v="23"/>
    <x v="29"/>
    <x v="1"/>
    <n v="14"/>
  </r>
  <r>
    <s v="WAHV"/>
    <x v="9"/>
    <s v="Limburg"/>
    <x v="128"/>
    <x v="688"/>
    <x v="1"/>
    <n v="14"/>
  </r>
  <r>
    <s v="WAHV"/>
    <x v="9"/>
    <s v="Limburg"/>
    <x v="68"/>
    <x v="692"/>
    <x v="1"/>
    <n v="14"/>
  </r>
  <r>
    <s v="WAHV"/>
    <x v="9"/>
    <s v="Limburg"/>
    <x v="96"/>
    <x v="344"/>
    <x v="1"/>
    <n v="14"/>
  </r>
  <r>
    <s v="WAHV"/>
    <x v="9"/>
    <s v="Noord-Brabant"/>
    <x v="111"/>
    <x v="607"/>
    <x v="1"/>
    <n v="14"/>
  </r>
  <r>
    <s v="WAHV"/>
    <x v="9"/>
    <s v="Noord-Holland"/>
    <x v="126"/>
    <x v="410"/>
    <x v="1"/>
    <n v="14"/>
  </r>
  <r>
    <s v="WAHV"/>
    <x v="9"/>
    <s v="Noord-Holland"/>
    <x v="67"/>
    <x v="604"/>
    <x v="1"/>
    <n v="14"/>
  </r>
  <r>
    <s v="WAHV"/>
    <x v="9"/>
    <s v="Noord-Holland"/>
    <x v="46"/>
    <x v="538"/>
    <x v="0"/>
    <n v="14"/>
  </r>
  <r>
    <s v="WAHV"/>
    <x v="9"/>
    <s v="Utrecht"/>
    <x v="39"/>
    <x v="711"/>
    <x v="1"/>
    <n v="14"/>
  </r>
  <r>
    <s v="WAHV"/>
    <x v="9"/>
    <s v="Utrecht"/>
    <x v="129"/>
    <x v="594"/>
    <x v="1"/>
    <n v="14"/>
  </r>
  <r>
    <s v="WAHV"/>
    <x v="9"/>
    <s v="Zuid-Holland"/>
    <x v="2"/>
    <x v="381"/>
    <x v="1"/>
    <n v="14"/>
  </r>
  <r>
    <s v="WAHV"/>
    <x v="9"/>
    <s v="Zuid-Holland"/>
    <x v="43"/>
    <x v="568"/>
    <x v="1"/>
    <n v="14"/>
  </r>
  <r>
    <s v="WAHV"/>
    <x v="9"/>
    <s v="Zuid-Holland"/>
    <x v="49"/>
    <x v="709"/>
    <x v="1"/>
    <n v="14"/>
  </r>
  <r>
    <s v="WAHV"/>
    <x v="9"/>
    <s v="Zuid-Holland"/>
    <x v="38"/>
    <x v="57"/>
    <x v="1"/>
    <n v="14"/>
  </r>
  <r>
    <s v="WAHV"/>
    <x v="9"/>
    <s v="Zuid-Holland"/>
    <x v="100"/>
    <x v="419"/>
    <x v="0"/>
    <n v="14"/>
  </r>
  <r>
    <s v="WAHV"/>
    <x v="9"/>
    <s v="Zuid-Holland"/>
    <x v="5"/>
    <x v="426"/>
    <x v="1"/>
    <n v="14"/>
  </r>
  <r>
    <s v="WAHV"/>
    <x v="9"/>
    <s v="Zuid-Holland"/>
    <x v="5"/>
    <x v="548"/>
    <x v="1"/>
    <n v="14"/>
  </r>
  <r>
    <s v="WAHV"/>
    <x v="11"/>
    <s v="Limburg"/>
    <x v="136"/>
    <x v="656"/>
    <x v="1"/>
    <n v="14"/>
  </r>
  <r>
    <s v="WAHV"/>
    <x v="11"/>
    <s v="Limburg"/>
    <x v="42"/>
    <x v="667"/>
    <x v="1"/>
    <n v="14"/>
  </r>
  <r>
    <s v="WAHV"/>
    <x v="11"/>
    <s v="Limburg"/>
    <x v="68"/>
    <x v="527"/>
    <x v="1"/>
    <n v="14"/>
  </r>
  <r>
    <s v="WAHV"/>
    <x v="11"/>
    <s v="Noord-Brabant"/>
    <x v="3"/>
    <x v="528"/>
    <x v="1"/>
    <n v="14"/>
  </r>
  <r>
    <s v="WAHV"/>
    <x v="11"/>
    <s v="Noord-Brabant"/>
    <x v="3"/>
    <x v="713"/>
    <x v="1"/>
    <n v="14"/>
  </r>
  <r>
    <s v="WAHV"/>
    <x v="11"/>
    <s v="Noord-Brabant"/>
    <x v="111"/>
    <x v="636"/>
    <x v="0"/>
    <n v="14"/>
  </r>
  <r>
    <s v="WAHV"/>
    <x v="11"/>
    <s v="Noord-Holland"/>
    <x v="18"/>
    <x v="616"/>
    <x v="0"/>
    <n v="14"/>
  </r>
  <r>
    <s v="WAHV"/>
    <x v="11"/>
    <s v="Overijssel"/>
    <x v="80"/>
    <x v="549"/>
    <x v="0"/>
    <n v="14"/>
  </r>
  <r>
    <s v="WAHV"/>
    <x v="11"/>
    <s v="Utrecht"/>
    <x v="87"/>
    <x v="448"/>
    <x v="1"/>
    <n v="14"/>
  </r>
  <r>
    <s v="WAHV"/>
    <x v="11"/>
    <s v="Utrecht"/>
    <x v="61"/>
    <x v="356"/>
    <x v="1"/>
    <n v="14"/>
  </r>
  <r>
    <s v="WAHV"/>
    <x v="11"/>
    <s v="Zuid-Holland"/>
    <x v="43"/>
    <x v="568"/>
    <x v="1"/>
    <n v="14"/>
  </r>
  <r>
    <s v="WAHV"/>
    <x v="11"/>
    <s v="Zuid-Holland"/>
    <x v="43"/>
    <x v="647"/>
    <x v="1"/>
    <n v="14"/>
  </r>
  <r>
    <s v="WAHV"/>
    <x v="11"/>
    <s v="Zuid-Holland"/>
    <x v="32"/>
    <x v="712"/>
    <x v="1"/>
    <n v="14"/>
  </r>
  <r>
    <s v="WAHV"/>
    <x v="11"/>
    <s v="Zuid-Holland"/>
    <x v="32"/>
    <x v="571"/>
    <x v="1"/>
    <n v="14"/>
  </r>
  <r>
    <s v="WAHV"/>
    <x v="11"/>
    <s v="Zuid-Holland"/>
    <x v="15"/>
    <x v="674"/>
    <x v="1"/>
    <n v="14"/>
  </r>
  <r>
    <s v="WAHV"/>
    <x v="10"/>
    <s v="Flevoland"/>
    <x v="97"/>
    <x v="250"/>
    <x v="1"/>
    <n v="14"/>
  </r>
  <r>
    <s v="WAHV"/>
    <x v="10"/>
    <s v="Groningen"/>
    <x v="60"/>
    <x v="705"/>
    <x v="0"/>
    <n v="14"/>
  </r>
  <r>
    <s v="WAHV"/>
    <x v="10"/>
    <s v="Limburg"/>
    <x v="24"/>
    <x v="696"/>
    <x v="1"/>
    <n v="14"/>
  </r>
  <r>
    <s v="WAHV"/>
    <x v="10"/>
    <s v="Noord-Holland"/>
    <x v="67"/>
    <x v="685"/>
    <x v="0"/>
    <n v="14"/>
  </r>
  <r>
    <s v="WAHV"/>
    <x v="10"/>
    <s v="Utrecht"/>
    <x v="144"/>
    <x v="670"/>
    <x v="0"/>
    <n v="14"/>
  </r>
  <r>
    <s v="WAHV"/>
    <x v="10"/>
    <s v="Utrecht"/>
    <x v="39"/>
    <x v="711"/>
    <x v="1"/>
    <n v="14"/>
  </r>
  <r>
    <s v="WAHV"/>
    <x v="10"/>
    <s v="Utrecht"/>
    <x v="61"/>
    <x v="356"/>
    <x v="1"/>
    <n v="14"/>
  </r>
  <r>
    <s v="WAHV"/>
    <x v="10"/>
    <s v="Zeeland"/>
    <x v="121"/>
    <x v="701"/>
    <x v="0"/>
    <n v="14"/>
  </r>
  <r>
    <s v="WAHV"/>
    <x v="10"/>
    <s v="Zuid-Holland"/>
    <x v="17"/>
    <x v="68"/>
    <x v="1"/>
    <n v="14"/>
  </r>
  <r>
    <s v="WAHV"/>
    <x v="10"/>
    <s v="Zuid-Holland"/>
    <x v="49"/>
    <x v="709"/>
    <x v="1"/>
    <n v="14"/>
  </r>
  <r>
    <s v="WAHV"/>
    <x v="4"/>
    <s v="Gelderland"/>
    <x v="82"/>
    <x v="406"/>
    <x v="1"/>
    <n v="14"/>
  </r>
  <r>
    <s v="WAHV"/>
    <x v="4"/>
    <s v="Groningen"/>
    <x v="11"/>
    <x v="542"/>
    <x v="1"/>
    <n v="14"/>
  </r>
  <r>
    <s v="WAHV"/>
    <x v="4"/>
    <s v="Utrecht"/>
    <x v="61"/>
    <x v="356"/>
    <x v="1"/>
    <n v="14"/>
  </r>
  <r>
    <s v="WAHV"/>
    <x v="4"/>
    <s v="Zuid-Holland"/>
    <x v="2"/>
    <x v="476"/>
    <x v="1"/>
    <n v="14"/>
  </r>
  <r>
    <s v="WAHV"/>
    <x v="4"/>
    <s v="Zuid-Holland"/>
    <x v="90"/>
    <x v="417"/>
    <x v="1"/>
    <n v="14"/>
  </r>
  <r>
    <s v="WAHV"/>
    <x v="1"/>
    <s v="Flevoland"/>
    <x v="10"/>
    <x v="704"/>
    <x v="0"/>
    <n v="14"/>
  </r>
  <r>
    <s v="WAHV"/>
    <x v="1"/>
    <s v="Friesland"/>
    <x v="104"/>
    <x v="263"/>
    <x v="1"/>
    <n v="14"/>
  </r>
  <r>
    <s v="WAHV"/>
    <x v="1"/>
    <s v="Gelderland"/>
    <x v="82"/>
    <x v="698"/>
    <x v="1"/>
    <n v="14"/>
  </r>
  <r>
    <s v="WAHV"/>
    <x v="1"/>
    <s v="Limburg"/>
    <x v="128"/>
    <x v="449"/>
    <x v="1"/>
    <n v="14"/>
  </r>
  <r>
    <s v="WAHV"/>
    <x v="1"/>
    <s v="Limburg"/>
    <x v="24"/>
    <x v="592"/>
    <x v="0"/>
    <n v="14"/>
  </r>
  <r>
    <s v="WAHV"/>
    <x v="1"/>
    <s v="Noord-Brabant"/>
    <x v="3"/>
    <x v="528"/>
    <x v="1"/>
    <n v="14"/>
  </r>
  <r>
    <s v="WAHV"/>
    <x v="1"/>
    <s v="Noord-Brabant"/>
    <x v="3"/>
    <x v="341"/>
    <x v="1"/>
    <n v="14"/>
  </r>
  <r>
    <s v="WAHV"/>
    <x v="1"/>
    <s v="Noord-Brabant"/>
    <x v="28"/>
    <x v="678"/>
    <x v="0"/>
    <n v="14"/>
  </r>
  <r>
    <s v="WAHV"/>
    <x v="1"/>
    <s v="Noord-Holland"/>
    <x v="62"/>
    <x v="565"/>
    <x v="0"/>
    <n v="14"/>
  </r>
  <r>
    <s v="WAHV"/>
    <x v="1"/>
    <s v="Noord-Holland"/>
    <x v="46"/>
    <x v="538"/>
    <x v="0"/>
    <n v="14"/>
  </r>
  <r>
    <s v="WAHV"/>
    <x v="1"/>
    <s v="Utrecht"/>
    <x v="39"/>
    <x v="366"/>
    <x v="0"/>
    <n v="14"/>
  </r>
  <r>
    <s v="WAHV"/>
    <x v="1"/>
    <s v="Zeeland"/>
    <x v="121"/>
    <x v="701"/>
    <x v="1"/>
    <n v="14"/>
  </r>
  <r>
    <s v="WAHV"/>
    <x v="1"/>
    <s v="Zuid-Holland"/>
    <x v="2"/>
    <x v="476"/>
    <x v="1"/>
    <n v="14"/>
  </r>
  <r>
    <s v="WAHV"/>
    <x v="1"/>
    <s v="Zuid-Holland"/>
    <x v="2"/>
    <x v="6"/>
    <x v="1"/>
    <n v="14"/>
  </r>
  <r>
    <s v="WAHV"/>
    <x v="1"/>
    <s v="Zuid-Holland"/>
    <x v="17"/>
    <x v="431"/>
    <x v="1"/>
    <n v="14"/>
  </r>
  <r>
    <s v="WAHV"/>
    <x v="1"/>
    <s v="Zuid-Holland"/>
    <x v="17"/>
    <x v="404"/>
    <x v="1"/>
    <n v="14"/>
  </r>
  <r>
    <s v="WAHV"/>
    <x v="1"/>
    <s v="Zuid-Holland"/>
    <x v="43"/>
    <x v="559"/>
    <x v="1"/>
    <n v="14"/>
  </r>
  <r>
    <s v="WAHV"/>
    <x v="1"/>
    <s v="Zuid-Holland"/>
    <x v="38"/>
    <x v="57"/>
    <x v="1"/>
    <n v="14"/>
  </r>
  <r>
    <s v="WAHV"/>
    <x v="0"/>
    <s v="Flevoland"/>
    <x v="97"/>
    <x v="572"/>
    <x v="1"/>
    <n v="14"/>
  </r>
  <r>
    <s v="WAHV"/>
    <x v="0"/>
    <s v="Gelderland"/>
    <x v="116"/>
    <x v="358"/>
    <x v="1"/>
    <n v="14"/>
  </r>
  <r>
    <s v="WAHV"/>
    <x v="0"/>
    <s v="Limburg"/>
    <x v="136"/>
    <x v="693"/>
    <x v="0"/>
    <n v="14"/>
  </r>
  <r>
    <s v="WAHV"/>
    <x v="0"/>
    <s v="Limburg"/>
    <x v="128"/>
    <x v="449"/>
    <x v="1"/>
    <n v="14"/>
  </r>
  <r>
    <s v="WAHV"/>
    <x v="0"/>
    <s v="Limburg"/>
    <x v="119"/>
    <x v="715"/>
    <x v="1"/>
    <n v="14"/>
  </r>
  <r>
    <s v="WAHV"/>
    <x v="0"/>
    <s v="Limburg"/>
    <x v="68"/>
    <x v="527"/>
    <x v="1"/>
    <n v="14"/>
  </r>
  <r>
    <s v="WAHV"/>
    <x v="0"/>
    <s v="Noord-Brabant"/>
    <x v="94"/>
    <x v="296"/>
    <x v="1"/>
    <n v="14"/>
  </r>
  <r>
    <s v="WAHV"/>
    <x v="0"/>
    <s v="Noord-Brabant"/>
    <x v="3"/>
    <x v="532"/>
    <x v="1"/>
    <n v="14"/>
  </r>
  <r>
    <s v="WAHV"/>
    <x v="0"/>
    <s v="Noord-Brabant"/>
    <x v="3"/>
    <x v="341"/>
    <x v="1"/>
    <n v="14"/>
  </r>
  <r>
    <s v="WAHV"/>
    <x v="0"/>
    <s v="Noord-Holland"/>
    <x v="46"/>
    <x v="707"/>
    <x v="1"/>
    <n v="14"/>
  </r>
  <r>
    <s v="WAHV"/>
    <x v="0"/>
    <s v="Utrecht"/>
    <x v="87"/>
    <x v="483"/>
    <x v="1"/>
    <n v="14"/>
  </r>
  <r>
    <s v="WAHV"/>
    <x v="0"/>
    <s v="Utrecht"/>
    <x v="40"/>
    <x v="520"/>
    <x v="1"/>
    <n v="14"/>
  </r>
  <r>
    <s v="WAHV"/>
    <x v="0"/>
    <s v="Utrecht"/>
    <x v="37"/>
    <x v="694"/>
    <x v="1"/>
    <n v="14"/>
  </r>
  <r>
    <s v="WAHV"/>
    <x v="0"/>
    <s v="Zuid-Holland"/>
    <x v="43"/>
    <x v="568"/>
    <x v="1"/>
    <n v="14"/>
  </r>
  <r>
    <s v="WAHV"/>
    <x v="0"/>
    <s v="Zuid-Holland"/>
    <x v="49"/>
    <x v="150"/>
    <x v="1"/>
    <n v="14"/>
  </r>
  <r>
    <s v="WAHV"/>
    <x v="0"/>
    <s v="Zuid-Holland"/>
    <x v="49"/>
    <x v="79"/>
    <x v="1"/>
    <n v="14"/>
  </r>
  <r>
    <s v="WAHV"/>
    <x v="0"/>
    <s v="Zuid-Holland"/>
    <x v="49"/>
    <x v="411"/>
    <x v="1"/>
    <n v="14"/>
  </r>
  <r>
    <s v="WAHV"/>
    <x v="0"/>
    <s v="Zuid-Holland"/>
    <x v="100"/>
    <x v="419"/>
    <x v="0"/>
    <n v="14"/>
  </r>
  <r>
    <s v="WAHV"/>
    <x v="0"/>
    <s v="Zuid-Holland"/>
    <x v="15"/>
    <x v="674"/>
    <x v="1"/>
    <n v="14"/>
  </r>
  <r>
    <s v="WAHV"/>
    <x v="3"/>
    <s v="Drenthe"/>
    <x v="108"/>
    <x v="290"/>
    <x v="1"/>
    <n v="14"/>
  </r>
  <r>
    <s v="WAHV"/>
    <x v="3"/>
    <s v="Flevoland"/>
    <x v="10"/>
    <x v="683"/>
    <x v="0"/>
    <n v="14"/>
  </r>
  <r>
    <s v="WAHV"/>
    <x v="3"/>
    <s v="Gelderland"/>
    <x v="116"/>
    <x v="358"/>
    <x v="1"/>
    <n v="14"/>
  </r>
  <r>
    <s v="WAHV"/>
    <x v="3"/>
    <s v="Noord-Brabant"/>
    <x v="94"/>
    <x v="296"/>
    <x v="1"/>
    <n v="14"/>
  </r>
  <r>
    <s v="WAHV"/>
    <x v="3"/>
    <s v="Noord-Brabant"/>
    <x v="3"/>
    <x v="487"/>
    <x v="1"/>
    <n v="14"/>
  </r>
  <r>
    <s v="WAHV"/>
    <x v="3"/>
    <s v="Noord-Brabant"/>
    <x v="14"/>
    <x v="301"/>
    <x v="1"/>
    <n v="14"/>
  </r>
  <r>
    <s v="WAHV"/>
    <x v="3"/>
    <s v="Zeeland"/>
    <x v="125"/>
    <x v="472"/>
    <x v="1"/>
    <n v="14"/>
  </r>
  <r>
    <s v="WAHV"/>
    <x v="3"/>
    <s v="Zuid-Holland"/>
    <x v="17"/>
    <x v="431"/>
    <x v="1"/>
    <n v="14"/>
  </r>
  <r>
    <s v="WAHV"/>
    <x v="3"/>
    <s v="Zuid-Holland"/>
    <x v="43"/>
    <x v="612"/>
    <x v="1"/>
    <n v="14"/>
  </r>
  <r>
    <s v="WAHV"/>
    <x v="3"/>
    <s v="Zuid-Holland"/>
    <x v="49"/>
    <x v="411"/>
    <x v="1"/>
    <n v="14"/>
  </r>
  <r>
    <s v="WAHV"/>
    <x v="3"/>
    <s v="Zuid-Holland"/>
    <x v="4"/>
    <x v="182"/>
    <x v="1"/>
    <n v="14"/>
  </r>
  <r>
    <s v="WAHV"/>
    <x v="3"/>
    <s v="Zuid-Holland"/>
    <x v="4"/>
    <x v="400"/>
    <x v="1"/>
    <n v="14"/>
  </r>
  <r>
    <s v="WAHV"/>
    <x v="5"/>
    <s v="Gelderland"/>
    <x v="82"/>
    <x v="151"/>
    <x v="1"/>
    <n v="14"/>
  </r>
  <r>
    <s v="WAHV"/>
    <x v="5"/>
    <s v="Limburg"/>
    <x v="136"/>
    <x v="693"/>
    <x v="0"/>
    <n v="14"/>
  </r>
  <r>
    <s v="WAHV"/>
    <x v="5"/>
    <s v="Limburg"/>
    <x v="68"/>
    <x v="317"/>
    <x v="1"/>
    <n v="14"/>
  </r>
  <r>
    <s v="WAHV"/>
    <x v="5"/>
    <s v="Noord-Brabant"/>
    <x v="3"/>
    <x v="341"/>
    <x v="1"/>
    <n v="14"/>
  </r>
  <r>
    <s v="WAHV"/>
    <x v="5"/>
    <s v="Noord-Brabant"/>
    <x v="28"/>
    <x v="646"/>
    <x v="1"/>
    <n v="14"/>
  </r>
  <r>
    <s v="WAHV"/>
    <x v="5"/>
    <s v="Overijssel"/>
    <x v="80"/>
    <x v="549"/>
    <x v="0"/>
    <n v="14"/>
  </r>
  <r>
    <s v="WAHV"/>
    <x v="5"/>
    <s v="Utrecht"/>
    <x v="87"/>
    <x v="159"/>
    <x v="1"/>
    <n v="14"/>
  </r>
  <r>
    <s v="WAHV"/>
    <x v="5"/>
    <s v="Utrecht"/>
    <x v="40"/>
    <x v="421"/>
    <x v="1"/>
    <n v="14"/>
  </r>
  <r>
    <s v="WAHV"/>
    <x v="5"/>
    <s v="Zuid-Holland"/>
    <x v="17"/>
    <x v="710"/>
    <x v="1"/>
    <n v="14"/>
  </r>
  <r>
    <s v="WAHV"/>
    <x v="5"/>
    <s v="Zuid-Holland"/>
    <x v="17"/>
    <x v="382"/>
    <x v="1"/>
    <n v="14"/>
  </r>
  <r>
    <s v="WAHV"/>
    <x v="5"/>
    <s v="Zuid-Holland"/>
    <x v="43"/>
    <x v="537"/>
    <x v="1"/>
    <n v="14"/>
  </r>
  <r>
    <s v="WAHV"/>
    <x v="5"/>
    <s v="Zuid-Holland"/>
    <x v="43"/>
    <x v="691"/>
    <x v="0"/>
    <n v="14"/>
  </r>
  <r>
    <s v="WAHV"/>
    <x v="5"/>
    <s v="Zuid-Holland"/>
    <x v="32"/>
    <x v="571"/>
    <x v="1"/>
    <n v="14"/>
  </r>
  <r>
    <s v="WAHV"/>
    <x v="5"/>
    <s v="Zuid-Holland"/>
    <x v="49"/>
    <x v="672"/>
    <x v="1"/>
    <n v="14"/>
  </r>
  <r>
    <s v="WAHV"/>
    <x v="5"/>
    <s v="Zuid-Holland"/>
    <x v="5"/>
    <x v="289"/>
    <x v="1"/>
    <n v="14"/>
  </r>
  <r>
    <s v="WAHV"/>
    <x v="5"/>
    <s v="Zuid-Holland"/>
    <x v="22"/>
    <x v="40"/>
    <x v="1"/>
    <n v="14"/>
  </r>
  <r>
    <s v="WAHV"/>
    <x v="2"/>
    <s v="Gelderland"/>
    <x v="116"/>
    <x v="339"/>
    <x v="1"/>
    <n v="14"/>
  </r>
  <r>
    <s v="WAHV"/>
    <x v="2"/>
    <s v="Gelderland"/>
    <x v="65"/>
    <x v="383"/>
    <x v="1"/>
    <n v="14"/>
  </r>
  <r>
    <s v="WAHV"/>
    <x v="2"/>
    <s v="Groningen"/>
    <x v="11"/>
    <x v="260"/>
    <x v="0"/>
    <n v="14"/>
  </r>
  <r>
    <s v="WAHV"/>
    <x v="2"/>
    <s v="Groningen"/>
    <x v="60"/>
    <x v="705"/>
    <x v="0"/>
    <n v="14"/>
  </r>
  <r>
    <s v="WAHV"/>
    <x v="2"/>
    <s v="Groningen"/>
    <x v="60"/>
    <x v="705"/>
    <x v="1"/>
    <n v="14"/>
  </r>
  <r>
    <s v="WAHV"/>
    <x v="2"/>
    <s v="Limburg"/>
    <x v="136"/>
    <x v="693"/>
    <x v="1"/>
    <n v="14"/>
  </r>
  <r>
    <s v="WAHV"/>
    <x v="2"/>
    <s v="Limburg"/>
    <x v="68"/>
    <x v="317"/>
    <x v="1"/>
    <n v="14"/>
  </r>
  <r>
    <s v="WAHV"/>
    <x v="2"/>
    <s v="Limburg"/>
    <x v="68"/>
    <x v="692"/>
    <x v="0"/>
    <n v="14"/>
  </r>
  <r>
    <s v="WAHV"/>
    <x v="2"/>
    <s v="Limburg"/>
    <x v="68"/>
    <x v="692"/>
    <x v="1"/>
    <n v="14"/>
  </r>
  <r>
    <s v="WAHV"/>
    <x v="2"/>
    <s v="Noord-Brabant"/>
    <x v="28"/>
    <x v="678"/>
    <x v="0"/>
    <n v="14"/>
  </r>
  <r>
    <s v="WAHV"/>
    <x v="2"/>
    <s v="Noord-Brabant"/>
    <x v="14"/>
    <x v="301"/>
    <x v="1"/>
    <n v="14"/>
  </r>
  <r>
    <s v="WAHV"/>
    <x v="2"/>
    <s v="Noord-Holland"/>
    <x v="78"/>
    <x v="314"/>
    <x v="1"/>
    <n v="14"/>
  </r>
  <r>
    <s v="WAHV"/>
    <x v="2"/>
    <s v="Utrecht"/>
    <x v="144"/>
    <x v="670"/>
    <x v="1"/>
    <n v="14"/>
  </r>
  <r>
    <s v="WAHV"/>
    <x v="2"/>
    <s v="Zeeland"/>
    <x v="125"/>
    <x v="472"/>
    <x v="0"/>
    <n v="14"/>
  </r>
  <r>
    <s v="WAHV"/>
    <x v="2"/>
    <s v="Zuid-Holland"/>
    <x v="49"/>
    <x v="155"/>
    <x v="1"/>
    <n v="14"/>
  </r>
  <r>
    <s v="WAHV"/>
    <x v="6"/>
    <s v="Limburg"/>
    <x v="128"/>
    <x v="449"/>
    <x v="1"/>
    <n v="14"/>
  </r>
  <r>
    <s v="WAHV"/>
    <x v="6"/>
    <s v="Noord-Brabant"/>
    <x v="94"/>
    <x v="453"/>
    <x v="1"/>
    <n v="14"/>
  </r>
  <r>
    <s v="WAHV"/>
    <x v="6"/>
    <s v="Noord-Brabant"/>
    <x v="3"/>
    <x v="716"/>
    <x v="0"/>
    <n v="14"/>
  </r>
  <r>
    <s v="WAHV"/>
    <x v="6"/>
    <s v="Noord-Brabant"/>
    <x v="28"/>
    <x v="581"/>
    <x v="0"/>
    <n v="14"/>
  </r>
  <r>
    <s v="WAHV"/>
    <x v="6"/>
    <s v="Noord-Holland"/>
    <x v="126"/>
    <x v="410"/>
    <x v="1"/>
    <n v="14"/>
  </r>
  <r>
    <s v="WAHV"/>
    <x v="6"/>
    <s v="Utrecht"/>
    <x v="87"/>
    <x v="550"/>
    <x v="1"/>
    <n v="14"/>
  </r>
  <r>
    <s v="WAHV"/>
    <x v="6"/>
    <s v="Zeeland"/>
    <x v="125"/>
    <x v="407"/>
    <x v="1"/>
    <n v="14"/>
  </r>
  <r>
    <s v="WAHV"/>
    <x v="6"/>
    <s v="Zeeland"/>
    <x v="121"/>
    <x v="701"/>
    <x v="0"/>
    <n v="14"/>
  </r>
  <r>
    <s v="WAHV"/>
    <x v="6"/>
    <s v="Zuid-Holland"/>
    <x v="17"/>
    <x v="710"/>
    <x v="1"/>
    <n v="14"/>
  </r>
  <r>
    <s v="WAHV"/>
    <x v="6"/>
    <s v="Zuid-Holland"/>
    <x v="43"/>
    <x v="647"/>
    <x v="0"/>
    <n v="14"/>
  </r>
  <r>
    <s v="WAHV"/>
    <x v="6"/>
    <s v="Zuid-Holland"/>
    <x v="95"/>
    <x v="637"/>
    <x v="0"/>
    <n v="14"/>
  </r>
  <r>
    <s v="WAHV"/>
    <x v="7"/>
    <s v="Flevoland"/>
    <x v="10"/>
    <x v="704"/>
    <x v="1"/>
    <n v="13"/>
  </r>
  <r>
    <s v="WAHV"/>
    <x v="7"/>
    <s v="Flevoland"/>
    <x v="97"/>
    <x v="250"/>
    <x v="1"/>
    <n v="13"/>
  </r>
  <r>
    <s v="WAHV"/>
    <x v="7"/>
    <s v="Gelderland"/>
    <x v="82"/>
    <x v="396"/>
    <x v="1"/>
    <n v="13"/>
  </r>
  <r>
    <s v="WAHV"/>
    <x v="7"/>
    <s v="Limburg"/>
    <x v="24"/>
    <x v="618"/>
    <x v="1"/>
    <n v="13"/>
  </r>
  <r>
    <s v="WAHV"/>
    <x v="7"/>
    <s v="Limburg"/>
    <x v="24"/>
    <x v="680"/>
    <x v="0"/>
    <n v="13"/>
  </r>
  <r>
    <s v="WAHV"/>
    <x v="7"/>
    <s v="Noord-Brabant"/>
    <x v="94"/>
    <x v="452"/>
    <x v="1"/>
    <n v="13"/>
  </r>
  <r>
    <s v="WAHV"/>
    <x v="7"/>
    <s v="Noord-Brabant"/>
    <x v="94"/>
    <x v="484"/>
    <x v="1"/>
    <n v="13"/>
  </r>
  <r>
    <s v="WAHV"/>
    <x v="7"/>
    <s v="Noord-Holland"/>
    <x v="62"/>
    <x v="186"/>
    <x v="1"/>
    <n v="13"/>
  </r>
  <r>
    <s v="WAHV"/>
    <x v="7"/>
    <s v="Zuid-Holland"/>
    <x v="73"/>
    <x v="576"/>
    <x v="1"/>
    <n v="13"/>
  </r>
  <r>
    <s v="WAHV"/>
    <x v="7"/>
    <s v="Zuid-Holland"/>
    <x v="43"/>
    <x v="691"/>
    <x v="0"/>
    <n v="13"/>
  </r>
  <r>
    <s v="WAHV"/>
    <x v="7"/>
    <s v="Zuid-Holland"/>
    <x v="95"/>
    <x v="530"/>
    <x v="1"/>
    <n v="13"/>
  </r>
  <r>
    <s v="WAHV"/>
    <x v="8"/>
    <s v="Limburg"/>
    <x v="51"/>
    <x v="677"/>
    <x v="1"/>
    <n v="13"/>
  </r>
  <r>
    <s v="WAHV"/>
    <x v="8"/>
    <s v="Limburg"/>
    <x v="24"/>
    <x v="696"/>
    <x v="0"/>
    <n v="13"/>
  </r>
  <r>
    <s v="WAHV"/>
    <x v="8"/>
    <s v="Noord-Brabant"/>
    <x v="28"/>
    <x v="581"/>
    <x v="1"/>
    <n v="13"/>
  </r>
  <r>
    <s v="WAHV"/>
    <x v="8"/>
    <s v="Noord-Holland"/>
    <x v="46"/>
    <x v="538"/>
    <x v="0"/>
    <n v="13"/>
  </r>
  <r>
    <s v="WAHV"/>
    <x v="8"/>
    <s v="Overijssel"/>
    <x v="54"/>
    <x v="322"/>
    <x v="1"/>
    <n v="13"/>
  </r>
  <r>
    <s v="WAHV"/>
    <x v="8"/>
    <s v="Utrecht"/>
    <x v="40"/>
    <x v="421"/>
    <x v="1"/>
    <n v="13"/>
  </r>
  <r>
    <s v="WAHV"/>
    <x v="8"/>
    <s v="Zuid-Holland"/>
    <x v="90"/>
    <x v="347"/>
    <x v="1"/>
    <n v="13"/>
  </r>
  <r>
    <s v="WAHV"/>
    <x v="8"/>
    <s v="Zuid-Holland"/>
    <x v="43"/>
    <x v="585"/>
    <x v="1"/>
    <n v="13"/>
  </r>
  <r>
    <s v="WAHV"/>
    <x v="8"/>
    <s v="Zuid-Holland"/>
    <x v="16"/>
    <x v="206"/>
    <x v="1"/>
    <n v="13"/>
  </r>
  <r>
    <s v="WAHV"/>
    <x v="8"/>
    <s v="Zuid-Holland"/>
    <x v="95"/>
    <x v="216"/>
    <x v="1"/>
    <n v="13"/>
  </r>
  <r>
    <s v="WAHV"/>
    <x v="8"/>
    <s v="Zuid-Holland"/>
    <x v="22"/>
    <x v="386"/>
    <x v="1"/>
    <n v="13"/>
  </r>
  <r>
    <s v="WAHV"/>
    <x v="9"/>
    <s v="Flevoland"/>
    <x v="97"/>
    <x v="222"/>
    <x v="1"/>
    <n v="13"/>
  </r>
  <r>
    <s v="WAHV"/>
    <x v="9"/>
    <s v="Groningen"/>
    <x v="11"/>
    <x v="542"/>
    <x v="1"/>
    <n v="13"/>
  </r>
  <r>
    <s v="WAHV"/>
    <x v="9"/>
    <s v="Limburg"/>
    <x v="24"/>
    <x v="696"/>
    <x v="0"/>
    <n v="13"/>
  </r>
  <r>
    <s v="WAHV"/>
    <x v="9"/>
    <s v="Noord-Brabant"/>
    <x v="94"/>
    <x v="561"/>
    <x v="1"/>
    <n v="13"/>
  </r>
  <r>
    <s v="WAHV"/>
    <x v="9"/>
    <s v="Noord-Brabant"/>
    <x v="28"/>
    <x v="697"/>
    <x v="0"/>
    <n v="13"/>
  </r>
  <r>
    <s v="WAHV"/>
    <x v="9"/>
    <s v="Noord-Brabant"/>
    <x v="28"/>
    <x v="638"/>
    <x v="0"/>
    <n v="13"/>
  </r>
  <r>
    <s v="WAHV"/>
    <x v="9"/>
    <s v="Noord-Brabant"/>
    <x v="14"/>
    <x v="210"/>
    <x v="1"/>
    <n v="13"/>
  </r>
  <r>
    <s v="WAHV"/>
    <x v="9"/>
    <s v="Noord-Brabant"/>
    <x v="14"/>
    <x v="601"/>
    <x v="1"/>
    <n v="13"/>
  </r>
  <r>
    <s v="WAHV"/>
    <x v="9"/>
    <s v="Noord-Holland"/>
    <x v="62"/>
    <x v="186"/>
    <x v="1"/>
    <n v="13"/>
  </r>
  <r>
    <s v="WAHV"/>
    <x v="9"/>
    <s v="Utrecht"/>
    <x v="144"/>
    <x v="717"/>
    <x v="1"/>
    <n v="13"/>
  </r>
  <r>
    <s v="WAHV"/>
    <x v="9"/>
    <s v="Utrecht"/>
    <x v="37"/>
    <x v="694"/>
    <x v="0"/>
    <n v="13"/>
  </r>
  <r>
    <s v="WAHV"/>
    <x v="9"/>
    <s v="Utrecht"/>
    <x v="129"/>
    <x v="706"/>
    <x v="0"/>
    <n v="13"/>
  </r>
  <r>
    <s v="WAHV"/>
    <x v="9"/>
    <s v="Zuid-Holland"/>
    <x v="43"/>
    <x v="691"/>
    <x v="1"/>
    <n v="13"/>
  </r>
  <r>
    <s v="WAHV"/>
    <x v="11"/>
    <s v="Drenthe"/>
    <x v="108"/>
    <x v="290"/>
    <x v="1"/>
    <n v="13"/>
  </r>
  <r>
    <s v="WAHV"/>
    <x v="11"/>
    <s v="Flevoland"/>
    <x v="10"/>
    <x v="704"/>
    <x v="1"/>
    <n v="13"/>
  </r>
  <r>
    <s v="WAHV"/>
    <x v="11"/>
    <s v="Limburg"/>
    <x v="128"/>
    <x v="688"/>
    <x v="1"/>
    <n v="13"/>
  </r>
  <r>
    <s v="WAHV"/>
    <x v="11"/>
    <s v="Limburg"/>
    <x v="75"/>
    <x v="649"/>
    <x v="1"/>
    <n v="13"/>
  </r>
  <r>
    <s v="WAHV"/>
    <x v="11"/>
    <s v="Limburg"/>
    <x v="68"/>
    <x v="692"/>
    <x v="1"/>
    <n v="13"/>
  </r>
  <r>
    <s v="WAHV"/>
    <x v="11"/>
    <s v="Noord-Brabant"/>
    <x v="94"/>
    <x v="484"/>
    <x v="1"/>
    <n v="13"/>
  </r>
  <r>
    <s v="WAHV"/>
    <x v="11"/>
    <s v="Noord-Brabant"/>
    <x v="3"/>
    <x v="534"/>
    <x v="0"/>
    <n v="13"/>
  </r>
  <r>
    <s v="WAHV"/>
    <x v="11"/>
    <s v="Noord-Brabant"/>
    <x v="28"/>
    <x v="678"/>
    <x v="0"/>
    <n v="13"/>
  </r>
  <r>
    <s v="WAHV"/>
    <x v="11"/>
    <s v="Noord-Holland"/>
    <x v="118"/>
    <x v="654"/>
    <x v="1"/>
    <n v="13"/>
  </r>
  <r>
    <s v="WAHV"/>
    <x v="10"/>
    <s v="Flevoland"/>
    <x v="10"/>
    <x v="470"/>
    <x v="1"/>
    <n v="13"/>
  </r>
  <r>
    <s v="WAHV"/>
    <x v="10"/>
    <s v="Noord-Brabant"/>
    <x v="3"/>
    <x v="713"/>
    <x v="0"/>
    <n v="13"/>
  </r>
  <r>
    <s v="WAHV"/>
    <x v="10"/>
    <s v="Noord-Brabant"/>
    <x v="28"/>
    <x v="678"/>
    <x v="0"/>
    <n v="13"/>
  </r>
  <r>
    <s v="WAHV"/>
    <x v="10"/>
    <s v="Noord-Brabant"/>
    <x v="28"/>
    <x v="581"/>
    <x v="1"/>
    <n v="13"/>
  </r>
  <r>
    <s v="WAHV"/>
    <x v="10"/>
    <s v="Overijssel"/>
    <x v="80"/>
    <x v="549"/>
    <x v="0"/>
    <n v="13"/>
  </r>
  <r>
    <s v="WAHV"/>
    <x v="10"/>
    <s v="Utrecht"/>
    <x v="29"/>
    <x v="652"/>
    <x v="0"/>
    <n v="13"/>
  </r>
  <r>
    <s v="WAHV"/>
    <x v="10"/>
    <s v="Utrecht"/>
    <x v="129"/>
    <x v="594"/>
    <x v="1"/>
    <n v="13"/>
  </r>
  <r>
    <s v="WAHV"/>
    <x v="10"/>
    <s v="Zuid-Holland"/>
    <x v="2"/>
    <x v="474"/>
    <x v="1"/>
    <n v="13"/>
  </r>
  <r>
    <s v="WAHV"/>
    <x v="10"/>
    <s v="Zuid-Holland"/>
    <x v="17"/>
    <x v="382"/>
    <x v="1"/>
    <n v="13"/>
  </r>
  <r>
    <s v="WAHV"/>
    <x v="10"/>
    <s v="Zuid-Holland"/>
    <x v="17"/>
    <x v="524"/>
    <x v="1"/>
    <n v="13"/>
  </r>
  <r>
    <s v="WAHV"/>
    <x v="10"/>
    <s v="Zuid-Holland"/>
    <x v="5"/>
    <x v="240"/>
    <x v="1"/>
    <n v="13"/>
  </r>
  <r>
    <s v="WAHV"/>
    <x v="4"/>
    <s v="Flevoland"/>
    <x v="10"/>
    <x v="470"/>
    <x v="1"/>
    <n v="13"/>
  </r>
  <r>
    <s v="WAHV"/>
    <x v="4"/>
    <s v="Noord-Brabant"/>
    <x v="28"/>
    <x v="646"/>
    <x v="1"/>
    <n v="13"/>
  </r>
  <r>
    <s v="WAHV"/>
    <x v="4"/>
    <s v="Noord-Brabant"/>
    <x v="28"/>
    <x v="494"/>
    <x v="1"/>
    <n v="13"/>
  </r>
  <r>
    <s v="WAHV"/>
    <x v="4"/>
    <s v="Noord-Brabant"/>
    <x v="141"/>
    <x v="650"/>
    <x v="0"/>
    <n v="13"/>
  </r>
  <r>
    <s v="WAHV"/>
    <x v="4"/>
    <s v="Noord-Holland"/>
    <x v="62"/>
    <x v="186"/>
    <x v="1"/>
    <n v="13"/>
  </r>
  <r>
    <s v="WAHV"/>
    <x v="4"/>
    <s v="Noord-Holland"/>
    <x v="118"/>
    <x v="654"/>
    <x v="1"/>
    <n v="13"/>
  </r>
  <r>
    <s v="WAHV"/>
    <x v="4"/>
    <s v="Utrecht"/>
    <x v="87"/>
    <x v="489"/>
    <x v="1"/>
    <n v="13"/>
  </r>
  <r>
    <s v="WAHV"/>
    <x v="4"/>
    <s v="Zuid-Holland"/>
    <x v="95"/>
    <x v="686"/>
    <x v="1"/>
    <n v="13"/>
  </r>
  <r>
    <s v="WAHV"/>
    <x v="4"/>
    <s v="Zuid-Holland"/>
    <x v="5"/>
    <x v="343"/>
    <x v="1"/>
    <n v="13"/>
  </r>
  <r>
    <s v="WAHV"/>
    <x v="1"/>
    <s v="Gelderland"/>
    <x v="82"/>
    <x v="427"/>
    <x v="1"/>
    <n v="13"/>
  </r>
  <r>
    <s v="WAHV"/>
    <x v="1"/>
    <s v="Limburg"/>
    <x v="75"/>
    <x v="325"/>
    <x v="1"/>
    <n v="13"/>
  </r>
  <r>
    <s v="WAHV"/>
    <x v="1"/>
    <s v="Noord-Brabant"/>
    <x v="3"/>
    <x v="487"/>
    <x v="1"/>
    <n v="13"/>
  </r>
  <r>
    <s v="WAHV"/>
    <x v="1"/>
    <s v="Noord-Brabant"/>
    <x v="28"/>
    <x v="646"/>
    <x v="1"/>
    <n v="13"/>
  </r>
  <r>
    <s v="WAHV"/>
    <x v="1"/>
    <s v="Noord-Holland"/>
    <x v="67"/>
    <x v="433"/>
    <x v="1"/>
    <n v="13"/>
  </r>
  <r>
    <s v="WAHV"/>
    <x v="1"/>
    <s v="Utrecht"/>
    <x v="61"/>
    <x v="356"/>
    <x v="1"/>
    <n v="13"/>
  </r>
  <r>
    <s v="WAHV"/>
    <x v="1"/>
    <s v="Zuid-Holland"/>
    <x v="48"/>
    <x v="76"/>
    <x v="1"/>
    <n v="13"/>
  </r>
  <r>
    <s v="WAHV"/>
    <x v="1"/>
    <s v="Zuid-Holland"/>
    <x v="95"/>
    <x v="506"/>
    <x v="1"/>
    <n v="13"/>
  </r>
  <r>
    <s v="WAHV"/>
    <x v="0"/>
    <s v="Flevoland"/>
    <x v="10"/>
    <x v="704"/>
    <x v="1"/>
    <n v="13"/>
  </r>
  <r>
    <s v="WAHV"/>
    <x v="0"/>
    <s v="Gelderland"/>
    <x v="23"/>
    <x v="29"/>
    <x v="1"/>
    <n v="13"/>
  </r>
  <r>
    <s v="WAHV"/>
    <x v="0"/>
    <s v="Limburg"/>
    <x v="68"/>
    <x v="692"/>
    <x v="1"/>
    <n v="13"/>
  </r>
  <r>
    <s v="WAHV"/>
    <x v="0"/>
    <s v="Limburg"/>
    <x v="24"/>
    <x v="643"/>
    <x v="1"/>
    <n v="13"/>
  </r>
  <r>
    <s v="WAHV"/>
    <x v="0"/>
    <s v="Noord-Brabant"/>
    <x v="28"/>
    <x v="678"/>
    <x v="0"/>
    <n v="13"/>
  </r>
  <r>
    <s v="WAHV"/>
    <x v="0"/>
    <s v="Noord-Brabant"/>
    <x v="28"/>
    <x v="678"/>
    <x v="1"/>
    <n v="13"/>
  </r>
  <r>
    <s v="WAHV"/>
    <x v="0"/>
    <s v="Noord-Brabant"/>
    <x v="28"/>
    <x v="581"/>
    <x v="1"/>
    <n v="13"/>
  </r>
  <r>
    <s v="WAHV"/>
    <x v="0"/>
    <s v="Noord-Holland"/>
    <x v="67"/>
    <x v="557"/>
    <x v="1"/>
    <n v="13"/>
  </r>
  <r>
    <s v="WAHV"/>
    <x v="0"/>
    <s v="Noord-Holland"/>
    <x v="118"/>
    <x v="424"/>
    <x v="1"/>
    <n v="13"/>
  </r>
  <r>
    <s v="WAHV"/>
    <x v="0"/>
    <s v="Zuid-Holland"/>
    <x v="2"/>
    <x v="476"/>
    <x v="1"/>
    <n v="13"/>
  </r>
  <r>
    <s v="WAHV"/>
    <x v="0"/>
    <s v="Zuid-Holland"/>
    <x v="43"/>
    <x v="603"/>
    <x v="0"/>
    <n v="13"/>
  </r>
  <r>
    <s v="WAHV"/>
    <x v="0"/>
    <s v="Zuid-Holland"/>
    <x v="32"/>
    <x v="571"/>
    <x v="1"/>
    <n v="13"/>
  </r>
  <r>
    <s v="WAHV"/>
    <x v="0"/>
    <s v="Zuid-Holland"/>
    <x v="4"/>
    <x v="182"/>
    <x v="1"/>
    <n v="13"/>
  </r>
  <r>
    <s v="WAHV"/>
    <x v="0"/>
    <s v="Zuid-Holland"/>
    <x v="5"/>
    <x v="343"/>
    <x v="1"/>
    <n v="13"/>
  </r>
  <r>
    <s v="WAHV"/>
    <x v="0"/>
    <s v="Zuid-Holland"/>
    <x v="98"/>
    <x v="676"/>
    <x v="1"/>
    <n v="13"/>
  </r>
  <r>
    <s v="WAHV"/>
    <x v="3"/>
    <s v="Groningen"/>
    <x v="11"/>
    <x v="542"/>
    <x v="1"/>
    <n v="13"/>
  </r>
  <r>
    <s v="WAHV"/>
    <x v="3"/>
    <s v="Limburg"/>
    <x v="51"/>
    <x v="531"/>
    <x v="1"/>
    <n v="13"/>
  </r>
  <r>
    <s v="WAHV"/>
    <x v="3"/>
    <s v="Limburg"/>
    <x v="68"/>
    <x v="317"/>
    <x v="1"/>
    <n v="13"/>
  </r>
  <r>
    <s v="WAHV"/>
    <x v="3"/>
    <s v="Limburg"/>
    <x v="68"/>
    <x v="527"/>
    <x v="1"/>
    <n v="13"/>
  </r>
  <r>
    <s v="WAHV"/>
    <x v="3"/>
    <s v="Noord-Brabant"/>
    <x v="28"/>
    <x v="494"/>
    <x v="1"/>
    <n v="13"/>
  </r>
  <r>
    <s v="WAHV"/>
    <x v="3"/>
    <s v="Zuid-Holland"/>
    <x v="17"/>
    <x v="382"/>
    <x v="1"/>
    <n v="13"/>
  </r>
  <r>
    <s v="WAHV"/>
    <x v="3"/>
    <s v="Zuid-Holland"/>
    <x v="32"/>
    <x v="571"/>
    <x v="1"/>
    <n v="13"/>
  </r>
  <r>
    <s v="WAHV"/>
    <x v="3"/>
    <s v="Zuid-Holland"/>
    <x v="22"/>
    <x v="40"/>
    <x v="1"/>
    <n v="13"/>
  </r>
  <r>
    <s v="WAHV"/>
    <x v="5"/>
    <s v="Limburg"/>
    <x v="75"/>
    <x v="649"/>
    <x v="1"/>
    <n v="13"/>
  </r>
  <r>
    <s v="WAHV"/>
    <x v="5"/>
    <s v="Limburg"/>
    <x v="24"/>
    <x v="680"/>
    <x v="1"/>
    <n v="13"/>
  </r>
  <r>
    <s v="WAHV"/>
    <x v="5"/>
    <s v="Limburg"/>
    <x v="24"/>
    <x v="696"/>
    <x v="0"/>
    <n v="13"/>
  </r>
  <r>
    <s v="WAHV"/>
    <x v="5"/>
    <s v="Noord-Holland"/>
    <x v="62"/>
    <x v="186"/>
    <x v="1"/>
    <n v="13"/>
  </r>
  <r>
    <s v="WAHV"/>
    <x v="5"/>
    <s v="Noord-Holland"/>
    <x v="78"/>
    <x v="314"/>
    <x v="1"/>
    <n v="13"/>
  </r>
  <r>
    <s v="WAHV"/>
    <x v="5"/>
    <s v="Overijssel"/>
    <x v="86"/>
    <x v="573"/>
    <x v="1"/>
    <n v="13"/>
  </r>
  <r>
    <s v="WAHV"/>
    <x v="5"/>
    <s v="Utrecht"/>
    <x v="87"/>
    <x v="508"/>
    <x v="1"/>
    <n v="13"/>
  </r>
  <r>
    <s v="WAHV"/>
    <x v="5"/>
    <s v="Utrecht"/>
    <x v="40"/>
    <x v="520"/>
    <x v="1"/>
    <n v="13"/>
  </r>
  <r>
    <s v="WAHV"/>
    <x v="5"/>
    <s v="Utrecht"/>
    <x v="39"/>
    <x v="578"/>
    <x v="0"/>
    <n v="13"/>
  </r>
  <r>
    <s v="WAHV"/>
    <x v="5"/>
    <s v="Zeeland"/>
    <x v="121"/>
    <x v="701"/>
    <x v="0"/>
    <n v="13"/>
  </r>
  <r>
    <s v="WAHV"/>
    <x v="5"/>
    <s v="Zeeland"/>
    <x v="121"/>
    <x v="701"/>
    <x v="1"/>
    <n v="13"/>
  </r>
  <r>
    <s v="WAHV"/>
    <x v="5"/>
    <s v="Zuid-Holland"/>
    <x v="2"/>
    <x v="635"/>
    <x v="0"/>
    <n v="13"/>
  </r>
  <r>
    <s v="WAHV"/>
    <x v="5"/>
    <s v="Zuid-Holland"/>
    <x v="95"/>
    <x v="637"/>
    <x v="1"/>
    <n v="13"/>
  </r>
  <r>
    <s v="WAHV"/>
    <x v="5"/>
    <s v="Zuid-Holland"/>
    <x v="98"/>
    <x v="676"/>
    <x v="0"/>
    <n v="13"/>
  </r>
  <r>
    <s v="WAHV"/>
    <x v="2"/>
    <s v="Limburg"/>
    <x v="142"/>
    <x v="658"/>
    <x v="1"/>
    <n v="13"/>
  </r>
  <r>
    <s v="WAHV"/>
    <x v="2"/>
    <s v="Noord-Brabant"/>
    <x v="94"/>
    <x v="561"/>
    <x v="1"/>
    <n v="13"/>
  </r>
  <r>
    <s v="WAHV"/>
    <x v="2"/>
    <s v="Noord-Brabant"/>
    <x v="3"/>
    <x v="398"/>
    <x v="1"/>
    <n v="13"/>
  </r>
  <r>
    <s v="WAHV"/>
    <x v="2"/>
    <s v="Noord-Brabant"/>
    <x v="14"/>
    <x v="601"/>
    <x v="1"/>
    <n v="13"/>
  </r>
  <r>
    <s v="WAHV"/>
    <x v="2"/>
    <s v="Overijssel"/>
    <x v="80"/>
    <x v="549"/>
    <x v="0"/>
    <n v="13"/>
  </r>
  <r>
    <s v="WAHV"/>
    <x v="2"/>
    <s v="Utrecht"/>
    <x v="127"/>
    <x v="432"/>
    <x v="1"/>
    <n v="13"/>
  </r>
  <r>
    <s v="WAHV"/>
    <x v="2"/>
    <s v="Zeeland"/>
    <x v="121"/>
    <x v="701"/>
    <x v="0"/>
    <n v="13"/>
  </r>
  <r>
    <s v="WAHV"/>
    <x v="2"/>
    <s v="Zuid-Holland"/>
    <x v="2"/>
    <x v="435"/>
    <x v="1"/>
    <n v="13"/>
  </r>
  <r>
    <s v="WAHV"/>
    <x v="2"/>
    <s v="Zuid-Holland"/>
    <x v="17"/>
    <x v="382"/>
    <x v="1"/>
    <n v="13"/>
  </r>
  <r>
    <s v="WAHV"/>
    <x v="2"/>
    <s v="Zuid-Holland"/>
    <x v="43"/>
    <x v="568"/>
    <x v="1"/>
    <n v="13"/>
  </r>
  <r>
    <s v="WAHV"/>
    <x v="2"/>
    <s v="Zuid-Holland"/>
    <x v="43"/>
    <x v="603"/>
    <x v="0"/>
    <n v="13"/>
  </r>
  <r>
    <s v="WAHV"/>
    <x v="2"/>
    <s v="Zuid-Holland"/>
    <x v="12"/>
    <x v="87"/>
    <x v="1"/>
    <n v="13"/>
  </r>
  <r>
    <s v="WAHV"/>
    <x v="2"/>
    <s v="Zuid-Holland"/>
    <x v="5"/>
    <x v="620"/>
    <x v="1"/>
    <n v="13"/>
  </r>
  <r>
    <s v="WAHV"/>
    <x v="2"/>
    <s v="Zuid-Holland"/>
    <x v="22"/>
    <x v="40"/>
    <x v="1"/>
    <n v="13"/>
  </r>
  <r>
    <s v="WAHV"/>
    <x v="2"/>
    <s v="Zuid-Holland"/>
    <x v="145"/>
    <x v="695"/>
    <x v="1"/>
    <n v="13"/>
  </r>
  <r>
    <s v="WAHV"/>
    <x v="6"/>
    <s v="Flevoland"/>
    <x v="10"/>
    <x v="704"/>
    <x v="0"/>
    <n v="13"/>
  </r>
  <r>
    <s v="WAHV"/>
    <x v="6"/>
    <s v="Gelderland"/>
    <x v="82"/>
    <x v="164"/>
    <x v="1"/>
    <n v="13"/>
  </r>
  <r>
    <s v="WAHV"/>
    <x v="6"/>
    <s v="Limburg"/>
    <x v="51"/>
    <x v="677"/>
    <x v="1"/>
    <n v="13"/>
  </r>
  <r>
    <s v="WAHV"/>
    <x v="6"/>
    <s v="Limburg"/>
    <x v="68"/>
    <x v="687"/>
    <x v="0"/>
    <n v="13"/>
  </r>
  <r>
    <s v="WAHV"/>
    <x v="6"/>
    <s v="Noord-Brabant"/>
    <x v="3"/>
    <x v="718"/>
    <x v="0"/>
    <n v="13"/>
  </r>
  <r>
    <s v="WAHV"/>
    <x v="6"/>
    <s v="Noord-Brabant"/>
    <x v="28"/>
    <x v="689"/>
    <x v="1"/>
    <n v="13"/>
  </r>
  <r>
    <s v="WAHV"/>
    <x v="6"/>
    <s v="Zeeland"/>
    <x v="125"/>
    <x v="472"/>
    <x v="0"/>
    <n v="13"/>
  </r>
  <r>
    <s v="WAHV"/>
    <x v="6"/>
    <s v="Zuid-Holland"/>
    <x v="2"/>
    <x v="635"/>
    <x v="0"/>
    <n v="13"/>
  </r>
  <r>
    <s v="WAHV"/>
    <x v="6"/>
    <s v="Zuid-Holland"/>
    <x v="32"/>
    <x v="571"/>
    <x v="1"/>
    <n v="13"/>
  </r>
  <r>
    <s v="WAHV"/>
    <x v="6"/>
    <s v="Zuid-Holland"/>
    <x v="49"/>
    <x v="709"/>
    <x v="1"/>
    <n v="13"/>
  </r>
  <r>
    <s v="WAHV"/>
    <x v="6"/>
    <s v="Zuid-Holland"/>
    <x v="123"/>
    <x v="455"/>
    <x v="0"/>
    <n v="13"/>
  </r>
  <r>
    <s v="WAHV"/>
    <x v="7"/>
    <s v="Gelderland"/>
    <x v="23"/>
    <x v="107"/>
    <x v="1"/>
    <n v="12"/>
  </r>
  <r>
    <s v="WAHV"/>
    <x v="7"/>
    <s v="Groningen"/>
    <x v="11"/>
    <x v="611"/>
    <x v="1"/>
    <n v="12"/>
  </r>
  <r>
    <s v="WAHV"/>
    <x v="7"/>
    <s v="Groningen"/>
    <x v="11"/>
    <x v="589"/>
    <x v="1"/>
    <n v="12"/>
  </r>
  <r>
    <s v="WAHV"/>
    <x v="7"/>
    <s v="Groningen"/>
    <x v="60"/>
    <x v="705"/>
    <x v="0"/>
    <n v="12"/>
  </r>
  <r>
    <s v="WAHV"/>
    <x v="7"/>
    <s v="Groningen"/>
    <x v="60"/>
    <x v="705"/>
    <x v="1"/>
    <n v="12"/>
  </r>
  <r>
    <s v="WAHV"/>
    <x v="7"/>
    <s v="Limburg"/>
    <x v="42"/>
    <x v="667"/>
    <x v="1"/>
    <n v="12"/>
  </r>
  <r>
    <s v="WAHV"/>
    <x v="7"/>
    <s v="Noord-Brabant"/>
    <x v="3"/>
    <x v="487"/>
    <x v="1"/>
    <n v="12"/>
  </r>
  <r>
    <s v="WAHV"/>
    <x v="7"/>
    <s v="Noord-Brabant"/>
    <x v="28"/>
    <x v="689"/>
    <x v="1"/>
    <n v="12"/>
  </r>
  <r>
    <s v="WAHV"/>
    <x v="7"/>
    <s v="Noord-Brabant"/>
    <x v="28"/>
    <x v="697"/>
    <x v="1"/>
    <n v="12"/>
  </r>
  <r>
    <s v="WAHV"/>
    <x v="7"/>
    <s v="Overijssel"/>
    <x v="113"/>
    <x v="331"/>
    <x v="1"/>
    <n v="12"/>
  </r>
  <r>
    <s v="WAHV"/>
    <x v="7"/>
    <s v="Utrecht"/>
    <x v="87"/>
    <x v="483"/>
    <x v="1"/>
    <n v="12"/>
  </r>
  <r>
    <s v="WAHV"/>
    <x v="7"/>
    <s v="Utrecht"/>
    <x v="87"/>
    <x v="448"/>
    <x v="1"/>
    <n v="12"/>
  </r>
  <r>
    <s v="WAHV"/>
    <x v="7"/>
    <s v="Utrecht"/>
    <x v="13"/>
    <x v="682"/>
    <x v="1"/>
    <n v="12"/>
  </r>
  <r>
    <s v="WAHV"/>
    <x v="7"/>
    <s v="Utrecht"/>
    <x v="37"/>
    <x v="694"/>
    <x v="1"/>
    <n v="12"/>
  </r>
  <r>
    <s v="WAHV"/>
    <x v="7"/>
    <s v="Utrecht"/>
    <x v="39"/>
    <x v="578"/>
    <x v="0"/>
    <n v="12"/>
  </r>
  <r>
    <s v="WAHV"/>
    <x v="7"/>
    <s v="Zuid-Holland"/>
    <x v="90"/>
    <x v="347"/>
    <x v="1"/>
    <n v="12"/>
  </r>
  <r>
    <s v="WAHV"/>
    <x v="7"/>
    <s v="Zuid-Holland"/>
    <x v="17"/>
    <x v="404"/>
    <x v="1"/>
    <n v="12"/>
  </r>
  <r>
    <s v="WAHV"/>
    <x v="7"/>
    <s v="Zuid-Holland"/>
    <x v="43"/>
    <x v="371"/>
    <x v="1"/>
    <n v="12"/>
  </r>
  <r>
    <s v="WAHV"/>
    <x v="7"/>
    <s v="Zuid-Holland"/>
    <x v="43"/>
    <x v="585"/>
    <x v="1"/>
    <n v="12"/>
  </r>
  <r>
    <s v="WAHV"/>
    <x v="7"/>
    <s v="Zuid-Holland"/>
    <x v="145"/>
    <x v="695"/>
    <x v="1"/>
    <n v="12"/>
  </r>
  <r>
    <s v="WAHV"/>
    <x v="8"/>
    <s v="Gelderland"/>
    <x v="82"/>
    <x v="151"/>
    <x v="1"/>
    <n v="12"/>
  </r>
  <r>
    <s v="WAHV"/>
    <x v="8"/>
    <s v="Groningen"/>
    <x v="11"/>
    <x v="611"/>
    <x v="1"/>
    <n v="12"/>
  </r>
  <r>
    <s v="WAHV"/>
    <x v="8"/>
    <s v="Limburg"/>
    <x v="128"/>
    <x v="688"/>
    <x v="1"/>
    <n v="12"/>
  </r>
  <r>
    <s v="WAHV"/>
    <x v="8"/>
    <s v="Limburg"/>
    <x v="56"/>
    <x v="574"/>
    <x v="1"/>
    <n v="12"/>
  </r>
  <r>
    <s v="WAHV"/>
    <x v="8"/>
    <s v="Limburg"/>
    <x v="68"/>
    <x v="692"/>
    <x v="1"/>
    <n v="12"/>
  </r>
  <r>
    <s v="WAHV"/>
    <x v="8"/>
    <s v="Limburg"/>
    <x v="24"/>
    <x v="592"/>
    <x v="1"/>
    <n v="12"/>
  </r>
  <r>
    <s v="WAHV"/>
    <x v="8"/>
    <s v="Noord-Brabant"/>
    <x v="3"/>
    <x v="532"/>
    <x v="1"/>
    <n v="12"/>
  </r>
  <r>
    <s v="WAHV"/>
    <x v="8"/>
    <s v="Noord-Brabant"/>
    <x v="28"/>
    <x v="494"/>
    <x v="1"/>
    <n v="12"/>
  </r>
  <r>
    <s v="WAHV"/>
    <x v="8"/>
    <s v="Noord-Brabant"/>
    <x v="132"/>
    <x v="479"/>
    <x v="1"/>
    <n v="12"/>
  </r>
  <r>
    <s v="WAHV"/>
    <x v="8"/>
    <s v="Noord-Holland"/>
    <x v="62"/>
    <x v="186"/>
    <x v="1"/>
    <n v="12"/>
  </r>
  <r>
    <s v="WAHV"/>
    <x v="8"/>
    <s v="Noord-Holland"/>
    <x v="46"/>
    <x v="707"/>
    <x v="1"/>
    <n v="12"/>
  </r>
  <r>
    <s v="WAHV"/>
    <x v="8"/>
    <s v="Noord-Holland"/>
    <x v="18"/>
    <x v="52"/>
    <x v="1"/>
    <n v="12"/>
  </r>
  <r>
    <s v="WAHV"/>
    <x v="8"/>
    <s v="Zeeland"/>
    <x v="125"/>
    <x v="472"/>
    <x v="0"/>
    <n v="12"/>
  </r>
  <r>
    <s v="WAHV"/>
    <x v="8"/>
    <s v="Zuid-Holland"/>
    <x v="2"/>
    <x v="232"/>
    <x v="1"/>
    <n v="12"/>
  </r>
  <r>
    <s v="WAHV"/>
    <x v="8"/>
    <s v="Zuid-Holland"/>
    <x v="17"/>
    <x v="382"/>
    <x v="1"/>
    <n v="12"/>
  </r>
  <r>
    <s v="WAHV"/>
    <x v="8"/>
    <s v="Zuid-Holland"/>
    <x v="43"/>
    <x v="691"/>
    <x v="0"/>
    <n v="12"/>
  </r>
  <r>
    <s v="WAHV"/>
    <x v="8"/>
    <s v="Zuid-Holland"/>
    <x v="49"/>
    <x v="411"/>
    <x v="1"/>
    <n v="12"/>
  </r>
  <r>
    <s v="WAHV"/>
    <x v="8"/>
    <s v="Zuid-Holland"/>
    <x v="9"/>
    <x v="25"/>
    <x v="1"/>
    <n v="12"/>
  </r>
  <r>
    <s v="WAHV"/>
    <x v="8"/>
    <s v="Zuid-Holland"/>
    <x v="38"/>
    <x v="57"/>
    <x v="1"/>
    <n v="12"/>
  </r>
  <r>
    <s v="WAHV"/>
    <x v="8"/>
    <s v="Zuid-Holland"/>
    <x v="4"/>
    <x v="243"/>
    <x v="1"/>
    <n v="12"/>
  </r>
  <r>
    <s v="WAHV"/>
    <x v="8"/>
    <s v="Zuid-Holland"/>
    <x v="5"/>
    <x v="89"/>
    <x v="1"/>
    <n v="12"/>
  </r>
  <r>
    <s v="WAHV"/>
    <x v="9"/>
    <s v="Drenthe"/>
    <x v="108"/>
    <x v="290"/>
    <x v="1"/>
    <n v="12"/>
  </r>
  <r>
    <s v="WAHV"/>
    <x v="9"/>
    <s v="Gelderland"/>
    <x v="82"/>
    <x v="465"/>
    <x v="1"/>
    <n v="12"/>
  </r>
  <r>
    <s v="WAHV"/>
    <x v="9"/>
    <s v="Gelderland"/>
    <x v="116"/>
    <x v="358"/>
    <x v="1"/>
    <n v="12"/>
  </r>
  <r>
    <s v="WAHV"/>
    <x v="9"/>
    <s v="Limburg"/>
    <x v="51"/>
    <x v="531"/>
    <x v="1"/>
    <n v="12"/>
  </r>
  <r>
    <s v="WAHV"/>
    <x v="9"/>
    <s v="Limburg"/>
    <x v="24"/>
    <x v="696"/>
    <x v="1"/>
    <n v="12"/>
  </r>
  <r>
    <s v="WAHV"/>
    <x v="9"/>
    <s v="Noord-Brabant"/>
    <x v="94"/>
    <x v="296"/>
    <x v="1"/>
    <n v="12"/>
  </r>
  <r>
    <s v="WAHV"/>
    <x v="9"/>
    <s v="Noord-Brabant"/>
    <x v="111"/>
    <x v="321"/>
    <x v="1"/>
    <n v="12"/>
  </r>
  <r>
    <s v="WAHV"/>
    <x v="9"/>
    <s v="Noord-Brabant"/>
    <x v="28"/>
    <x v="494"/>
    <x v="1"/>
    <n v="12"/>
  </r>
  <r>
    <s v="WAHV"/>
    <x v="9"/>
    <s v="Overijssel"/>
    <x v="54"/>
    <x v="700"/>
    <x v="1"/>
    <n v="12"/>
  </r>
  <r>
    <s v="WAHV"/>
    <x v="9"/>
    <s v="Zuid-Holland"/>
    <x v="95"/>
    <x v="506"/>
    <x v="1"/>
    <n v="12"/>
  </r>
  <r>
    <s v="WAHV"/>
    <x v="9"/>
    <s v="Zuid-Holland"/>
    <x v="5"/>
    <x v="343"/>
    <x v="1"/>
    <n v="12"/>
  </r>
  <r>
    <s v="WAHV"/>
    <x v="11"/>
    <s v="Flevoland"/>
    <x v="10"/>
    <x v="470"/>
    <x v="1"/>
    <n v="12"/>
  </r>
  <r>
    <s v="WAHV"/>
    <x v="11"/>
    <s v="Flevoland"/>
    <x v="10"/>
    <x v="261"/>
    <x v="1"/>
    <n v="12"/>
  </r>
  <r>
    <s v="WAHV"/>
    <x v="11"/>
    <s v="Groningen"/>
    <x v="11"/>
    <x v="542"/>
    <x v="1"/>
    <n v="12"/>
  </r>
  <r>
    <s v="WAHV"/>
    <x v="11"/>
    <s v="Limburg"/>
    <x v="51"/>
    <x v="677"/>
    <x v="1"/>
    <n v="12"/>
  </r>
  <r>
    <s v="WAHV"/>
    <x v="11"/>
    <s v="Noord-Brabant"/>
    <x v="94"/>
    <x v="561"/>
    <x v="1"/>
    <n v="12"/>
  </r>
  <r>
    <s v="WAHV"/>
    <x v="11"/>
    <s v="Noord-Brabant"/>
    <x v="3"/>
    <x v="532"/>
    <x v="1"/>
    <n v="12"/>
  </r>
  <r>
    <s v="WAHV"/>
    <x v="11"/>
    <s v="Noord-Brabant"/>
    <x v="28"/>
    <x v="646"/>
    <x v="1"/>
    <n v="12"/>
  </r>
  <r>
    <s v="WAHV"/>
    <x v="11"/>
    <s v="Noord-Brabant"/>
    <x v="14"/>
    <x v="210"/>
    <x v="1"/>
    <n v="12"/>
  </r>
  <r>
    <s v="WAHV"/>
    <x v="11"/>
    <s v="Overijssel"/>
    <x v="113"/>
    <x v="422"/>
    <x v="1"/>
    <n v="12"/>
  </r>
  <r>
    <s v="WAHV"/>
    <x v="11"/>
    <s v="Utrecht"/>
    <x v="144"/>
    <x v="717"/>
    <x v="0"/>
    <n v="12"/>
  </r>
  <r>
    <s v="WAHV"/>
    <x v="11"/>
    <s v="Utrecht"/>
    <x v="39"/>
    <x v="711"/>
    <x v="1"/>
    <n v="12"/>
  </r>
  <r>
    <s v="WAHV"/>
    <x v="11"/>
    <s v="Zeeland"/>
    <x v="55"/>
    <x v="460"/>
    <x v="1"/>
    <n v="12"/>
  </r>
  <r>
    <s v="WAHV"/>
    <x v="11"/>
    <s v="Zuid-Holland"/>
    <x v="48"/>
    <x v="76"/>
    <x v="1"/>
    <n v="12"/>
  </r>
  <r>
    <s v="WAHV"/>
    <x v="11"/>
    <s v="Zuid-Holland"/>
    <x v="43"/>
    <x v="559"/>
    <x v="1"/>
    <n v="12"/>
  </r>
  <r>
    <s v="WAHV"/>
    <x v="11"/>
    <s v="Zuid-Holland"/>
    <x v="49"/>
    <x v="709"/>
    <x v="1"/>
    <n v="12"/>
  </r>
  <r>
    <s v="WAHV"/>
    <x v="11"/>
    <s v="Zuid-Holland"/>
    <x v="49"/>
    <x v="79"/>
    <x v="1"/>
    <n v="12"/>
  </r>
  <r>
    <s v="WAHV"/>
    <x v="10"/>
    <s v="Gelderland"/>
    <x v="82"/>
    <x v="164"/>
    <x v="1"/>
    <n v="12"/>
  </r>
  <r>
    <s v="WAHV"/>
    <x v="10"/>
    <s v="Limburg"/>
    <x v="75"/>
    <x v="325"/>
    <x v="1"/>
    <n v="12"/>
  </r>
  <r>
    <s v="WAHV"/>
    <x v="10"/>
    <s v="Noord-Holland"/>
    <x v="126"/>
    <x v="410"/>
    <x v="1"/>
    <n v="12"/>
  </r>
  <r>
    <s v="WAHV"/>
    <x v="10"/>
    <s v="Noord-Holland"/>
    <x v="18"/>
    <x v="616"/>
    <x v="0"/>
    <n v="12"/>
  </r>
  <r>
    <s v="WAHV"/>
    <x v="10"/>
    <s v="Utrecht"/>
    <x v="87"/>
    <x v="614"/>
    <x v="1"/>
    <n v="12"/>
  </r>
  <r>
    <s v="WAHV"/>
    <x v="10"/>
    <s v="Utrecht"/>
    <x v="144"/>
    <x v="717"/>
    <x v="1"/>
    <n v="12"/>
  </r>
  <r>
    <s v="WAHV"/>
    <x v="10"/>
    <s v="Utrecht"/>
    <x v="40"/>
    <x v="421"/>
    <x v="1"/>
    <n v="12"/>
  </r>
  <r>
    <s v="WAHV"/>
    <x v="10"/>
    <s v="Utrecht"/>
    <x v="40"/>
    <x v="520"/>
    <x v="1"/>
    <n v="12"/>
  </r>
  <r>
    <s v="WAHV"/>
    <x v="10"/>
    <s v="Zuid-Holland"/>
    <x v="17"/>
    <x v="404"/>
    <x v="1"/>
    <n v="12"/>
  </r>
  <r>
    <s v="WAHV"/>
    <x v="10"/>
    <s v="Zuid-Holland"/>
    <x v="38"/>
    <x v="181"/>
    <x v="1"/>
    <n v="12"/>
  </r>
  <r>
    <s v="WAHV"/>
    <x v="4"/>
    <s v="Drenthe"/>
    <x v="108"/>
    <x v="719"/>
    <x v="1"/>
    <n v="12"/>
  </r>
  <r>
    <s v="WAHV"/>
    <x v="4"/>
    <s v="Flevoland"/>
    <x v="97"/>
    <x v="222"/>
    <x v="1"/>
    <n v="12"/>
  </r>
  <r>
    <s v="WAHV"/>
    <x v="4"/>
    <s v="Flevoland"/>
    <x v="97"/>
    <x v="250"/>
    <x v="1"/>
    <n v="12"/>
  </r>
  <r>
    <s v="WAHV"/>
    <x v="4"/>
    <s v="Groningen"/>
    <x v="11"/>
    <x v="611"/>
    <x v="0"/>
    <n v="12"/>
  </r>
  <r>
    <s v="WAHV"/>
    <x v="4"/>
    <s v="Noord-Brabant"/>
    <x v="3"/>
    <x v="569"/>
    <x v="1"/>
    <n v="12"/>
  </r>
  <r>
    <s v="WAHV"/>
    <x v="4"/>
    <s v="Noord-Brabant"/>
    <x v="3"/>
    <x v="409"/>
    <x v="0"/>
    <n v="12"/>
  </r>
  <r>
    <s v="WAHV"/>
    <x v="4"/>
    <s v="Noord-Brabant"/>
    <x v="14"/>
    <x v="210"/>
    <x v="1"/>
    <n v="12"/>
  </r>
  <r>
    <s v="WAHV"/>
    <x v="4"/>
    <s v="Noord-Holland"/>
    <x v="8"/>
    <x v="664"/>
    <x v="1"/>
    <n v="12"/>
  </r>
  <r>
    <s v="WAHV"/>
    <x v="4"/>
    <s v="Noord-Holland"/>
    <x v="18"/>
    <x v="634"/>
    <x v="1"/>
    <n v="12"/>
  </r>
  <r>
    <s v="WAHV"/>
    <x v="4"/>
    <s v="Overijssel"/>
    <x v="80"/>
    <x v="549"/>
    <x v="0"/>
    <n v="12"/>
  </r>
  <r>
    <s v="WAHV"/>
    <x v="4"/>
    <s v="Utrecht"/>
    <x v="39"/>
    <x v="711"/>
    <x v="1"/>
    <n v="12"/>
  </r>
  <r>
    <s v="WAHV"/>
    <x v="4"/>
    <s v="Zuid-Holland"/>
    <x v="2"/>
    <x v="635"/>
    <x v="0"/>
    <n v="12"/>
  </r>
  <r>
    <s v="WAHV"/>
    <x v="4"/>
    <s v="Zuid-Holland"/>
    <x v="17"/>
    <x v="502"/>
    <x v="1"/>
    <n v="12"/>
  </r>
  <r>
    <s v="WAHV"/>
    <x v="4"/>
    <s v="Zuid-Holland"/>
    <x v="17"/>
    <x v="524"/>
    <x v="1"/>
    <n v="12"/>
  </r>
  <r>
    <s v="WAHV"/>
    <x v="4"/>
    <s v="Zuid-Holland"/>
    <x v="16"/>
    <x v="595"/>
    <x v="0"/>
    <n v="12"/>
  </r>
  <r>
    <s v="WAHV"/>
    <x v="4"/>
    <s v="Zuid-Holland"/>
    <x v="38"/>
    <x v="181"/>
    <x v="1"/>
    <n v="12"/>
  </r>
  <r>
    <s v="WAHV"/>
    <x v="4"/>
    <s v="Zuid-Holland"/>
    <x v="38"/>
    <x v="57"/>
    <x v="1"/>
    <n v="12"/>
  </r>
  <r>
    <s v="WAHV"/>
    <x v="4"/>
    <s v="Zuid-Holland"/>
    <x v="4"/>
    <x v="221"/>
    <x v="1"/>
    <n v="12"/>
  </r>
  <r>
    <s v="WAHV"/>
    <x v="1"/>
    <s v="Limburg"/>
    <x v="136"/>
    <x v="693"/>
    <x v="1"/>
    <n v="12"/>
  </r>
  <r>
    <s v="WAHV"/>
    <x v="1"/>
    <s v="Limburg"/>
    <x v="68"/>
    <x v="317"/>
    <x v="1"/>
    <n v="12"/>
  </r>
  <r>
    <s v="WAHV"/>
    <x v="1"/>
    <s v="Limburg"/>
    <x v="68"/>
    <x v="692"/>
    <x v="1"/>
    <n v="12"/>
  </r>
  <r>
    <s v="WAHV"/>
    <x v="1"/>
    <s v="Limburg"/>
    <x v="24"/>
    <x v="30"/>
    <x v="0"/>
    <n v="12"/>
  </r>
  <r>
    <s v="WAHV"/>
    <x v="1"/>
    <s v="Noord-Holland"/>
    <x v="62"/>
    <x v="493"/>
    <x v="0"/>
    <n v="12"/>
  </r>
  <r>
    <s v="WAHV"/>
    <x v="1"/>
    <s v="Noord-Holland"/>
    <x v="118"/>
    <x v="654"/>
    <x v="1"/>
    <n v="12"/>
  </r>
  <r>
    <s v="WAHV"/>
    <x v="1"/>
    <s v="Utrecht"/>
    <x v="40"/>
    <x v="520"/>
    <x v="1"/>
    <n v="12"/>
  </r>
  <r>
    <s v="WAHV"/>
    <x v="1"/>
    <s v="Zuid-Holland"/>
    <x v="17"/>
    <x v="68"/>
    <x v="1"/>
    <n v="12"/>
  </r>
  <r>
    <s v="WAHV"/>
    <x v="1"/>
    <s v="Zuid-Holland"/>
    <x v="43"/>
    <x v="605"/>
    <x v="1"/>
    <n v="12"/>
  </r>
  <r>
    <s v="WAHV"/>
    <x v="1"/>
    <s v="Zuid-Holland"/>
    <x v="43"/>
    <x v="248"/>
    <x v="1"/>
    <n v="12"/>
  </r>
  <r>
    <s v="WAHV"/>
    <x v="1"/>
    <s v="Zuid-Holland"/>
    <x v="49"/>
    <x v="79"/>
    <x v="1"/>
    <n v="12"/>
  </r>
  <r>
    <s v="WAHV"/>
    <x v="1"/>
    <s v="Zuid-Holland"/>
    <x v="100"/>
    <x v="419"/>
    <x v="0"/>
    <n v="12"/>
  </r>
  <r>
    <s v="WAHV"/>
    <x v="0"/>
    <s v="Flevoland"/>
    <x v="97"/>
    <x v="222"/>
    <x v="1"/>
    <n v="12"/>
  </r>
  <r>
    <s v="WAHV"/>
    <x v="0"/>
    <s v="Limburg"/>
    <x v="24"/>
    <x v="696"/>
    <x v="0"/>
    <n v="12"/>
  </r>
  <r>
    <s v="WAHV"/>
    <x v="0"/>
    <s v="Noord-Holland"/>
    <x v="78"/>
    <x v="282"/>
    <x v="1"/>
    <n v="12"/>
  </r>
  <r>
    <s v="WAHV"/>
    <x v="0"/>
    <s v="Noord-Holland"/>
    <x v="118"/>
    <x v="654"/>
    <x v="1"/>
    <n v="12"/>
  </r>
  <r>
    <s v="WAHV"/>
    <x v="0"/>
    <s v="Noord-Holland"/>
    <x v="18"/>
    <x v="634"/>
    <x v="1"/>
    <n v="12"/>
  </r>
  <r>
    <s v="WAHV"/>
    <x v="0"/>
    <s v="Utrecht"/>
    <x v="87"/>
    <x v="614"/>
    <x v="1"/>
    <n v="12"/>
  </r>
  <r>
    <s v="WAHV"/>
    <x v="0"/>
    <s v="Utrecht"/>
    <x v="39"/>
    <x v="633"/>
    <x v="0"/>
    <n v="12"/>
  </r>
  <r>
    <s v="WAHV"/>
    <x v="0"/>
    <s v="Zuid-Holland"/>
    <x v="90"/>
    <x v="481"/>
    <x v="1"/>
    <n v="12"/>
  </r>
  <r>
    <s v="WAHV"/>
    <x v="0"/>
    <s v="Zuid-Holland"/>
    <x v="43"/>
    <x v="691"/>
    <x v="1"/>
    <n v="12"/>
  </r>
  <r>
    <s v="WAHV"/>
    <x v="0"/>
    <s v="Zuid-Holland"/>
    <x v="5"/>
    <x v="289"/>
    <x v="1"/>
    <n v="12"/>
  </r>
  <r>
    <s v="WAHV"/>
    <x v="3"/>
    <s v="Flevoland"/>
    <x v="10"/>
    <x v="269"/>
    <x v="1"/>
    <n v="12"/>
  </r>
  <r>
    <s v="WAHV"/>
    <x v="3"/>
    <s v="Gelderland"/>
    <x v="82"/>
    <x v="465"/>
    <x v="1"/>
    <n v="12"/>
  </r>
  <r>
    <s v="WAHV"/>
    <x v="3"/>
    <s v="Gelderland"/>
    <x v="82"/>
    <x v="427"/>
    <x v="1"/>
    <n v="12"/>
  </r>
  <r>
    <s v="WAHV"/>
    <x v="3"/>
    <s v="Groningen"/>
    <x v="11"/>
    <x v="589"/>
    <x v="1"/>
    <n v="12"/>
  </r>
  <r>
    <s v="WAHV"/>
    <x v="3"/>
    <s v="Groningen"/>
    <x v="60"/>
    <x v="705"/>
    <x v="0"/>
    <n v="12"/>
  </r>
  <r>
    <s v="WAHV"/>
    <x v="3"/>
    <s v="Groningen"/>
    <x v="60"/>
    <x v="705"/>
    <x v="1"/>
    <n v="12"/>
  </r>
  <r>
    <s v="WAHV"/>
    <x v="3"/>
    <s v="Noord-Brabant"/>
    <x v="141"/>
    <x v="650"/>
    <x v="0"/>
    <n v="12"/>
  </r>
  <r>
    <s v="WAHV"/>
    <x v="3"/>
    <s v="Utrecht"/>
    <x v="87"/>
    <x v="489"/>
    <x v="1"/>
    <n v="12"/>
  </r>
  <r>
    <s v="WAHV"/>
    <x v="3"/>
    <s v="Utrecht"/>
    <x v="144"/>
    <x v="670"/>
    <x v="1"/>
    <n v="12"/>
  </r>
  <r>
    <s v="WAHV"/>
    <x v="3"/>
    <s v="Zuid-Holland"/>
    <x v="48"/>
    <x v="76"/>
    <x v="1"/>
    <n v="12"/>
  </r>
  <r>
    <s v="WAHV"/>
    <x v="3"/>
    <s v="Zuid-Holland"/>
    <x v="43"/>
    <x v="248"/>
    <x v="1"/>
    <n v="12"/>
  </r>
  <r>
    <s v="WAHV"/>
    <x v="3"/>
    <s v="Zuid-Holland"/>
    <x v="145"/>
    <x v="695"/>
    <x v="1"/>
    <n v="12"/>
  </r>
  <r>
    <s v="WAHV"/>
    <x v="5"/>
    <s v="Drenthe"/>
    <x v="108"/>
    <x v="290"/>
    <x v="1"/>
    <n v="12"/>
  </r>
  <r>
    <s v="WAHV"/>
    <x v="5"/>
    <s v="Flevoland"/>
    <x v="10"/>
    <x v="470"/>
    <x v="1"/>
    <n v="12"/>
  </r>
  <r>
    <s v="WAHV"/>
    <x v="5"/>
    <s v="Limburg"/>
    <x v="51"/>
    <x v="677"/>
    <x v="1"/>
    <n v="12"/>
  </r>
  <r>
    <s v="WAHV"/>
    <x v="5"/>
    <s v="Limburg"/>
    <x v="24"/>
    <x v="618"/>
    <x v="1"/>
    <n v="12"/>
  </r>
  <r>
    <s v="WAHV"/>
    <x v="5"/>
    <s v="Noord-Brabant"/>
    <x v="28"/>
    <x v="245"/>
    <x v="1"/>
    <n v="12"/>
  </r>
  <r>
    <s v="WAHV"/>
    <x v="5"/>
    <s v="Utrecht"/>
    <x v="87"/>
    <x v="483"/>
    <x v="1"/>
    <n v="12"/>
  </r>
  <r>
    <s v="WAHV"/>
    <x v="5"/>
    <s v="Utrecht"/>
    <x v="39"/>
    <x v="711"/>
    <x v="1"/>
    <n v="12"/>
  </r>
  <r>
    <s v="WAHV"/>
    <x v="5"/>
    <s v="Utrecht"/>
    <x v="61"/>
    <x v="356"/>
    <x v="1"/>
    <n v="12"/>
  </r>
  <r>
    <s v="WAHV"/>
    <x v="5"/>
    <s v="Zuid-Holland"/>
    <x v="43"/>
    <x v="568"/>
    <x v="1"/>
    <n v="12"/>
  </r>
  <r>
    <s v="WAHV"/>
    <x v="5"/>
    <s v="Zuid-Holland"/>
    <x v="16"/>
    <x v="595"/>
    <x v="0"/>
    <n v="12"/>
  </r>
  <r>
    <s v="WAHV"/>
    <x v="5"/>
    <s v="Zuid-Holland"/>
    <x v="145"/>
    <x v="695"/>
    <x v="1"/>
    <n v="12"/>
  </r>
  <r>
    <s v="WAHV"/>
    <x v="2"/>
    <s v="Gelderland"/>
    <x v="82"/>
    <x v="698"/>
    <x v="1"/>
    <n v="12"/>
  </r>
  <r>
    <s v="WAHV"/>
    <x v="2"/>
    <s v="Limburg"/>
    <x v="68"/>
    <x v="527"/>
    <x v="1"/>
    <n v="12"/>
  </r>
  <r>
    <s v="WAHV"/>
    <x v="2"/>
    <s v="Noord-Brabant"/>
    <x v="94"/>
    <x v="593"/>
    <x v="0"/>
    <n v="12"/>
  </r>
  <r>
    <s v="WAHV"/>
    <x v="2"/>
    <s v="Noord-Brabant"/>
    <x v="3"/>
    <x v="628"/>
    <x v="0"/>
    <n v="12"/>
  </r>
  <r>
    <s v="WAHV"/>
    <x v="2"/>
    <s v="Noord-Brabant"/>
    <x v="3"/>
    <x v="341"/>
    <x v="1"/>
    <n v="12"/>
  </r>
  <r>
    <s v="WAHV"/>
    <x v="2"/>
    <s v="Noord-Brabant"/>
    <x v="111"/>
    <x v="321"/>
    <x v="1"/>
    <n v="12"/>
  </r>
  <r>
    <s v="WAHV"/>
    <x v="2"/>
    <s v="Noord-Holland"/>
    <x v="126"/>
    <x v="410"/>
    <x v="1"/>
    <n v="12"/>
  </r>
  <r>
    <s v="WAHV"/>
    <x v="2"/>
    <s v="Noord-Holland"/>
    <x v="67"/>
    <x v="433"/>
    <x v="1"/>
    <n v="12"/>
  </r>
  <r>
    <s v="WAHV"/>
    <x v="2"/>
    <s v="Utrecht"/>
    <x v="87"/>
    <x v="448"/>
    <x v="1"/>
    <n v="12"/>
  </r>
  <r>
    <s v="WAHV"/>
    <x v="2"/>
    <s v="Zuid-Holland"/>
    <x v="90"/>
    <x v="423"/>
    <x v="1"/>
    <n v="12"/>
  </r>
  <r>
    <s v="WAHV"/>
    <x v="2"/>
    <s v="Zuid-Holland"/>
    <x v="73"/>
    <x v="648"/>
    <x v="0"/>
    <n v="12"/>
  </r>
  <r>
    <s v="WAHV"/>
    <x v="2"/>
    <s v="Zuid-Holland"/>
    <x v="5"/>
    <x v="548"/>
    <x v="1"/>
    <n v="12"/>
  </r>
  <r>
    <s v="WAHV"/>
    <x v="2"/>
    <s v="Zuid-Holland"/>
    <x v="98"/>
    <x v="676"/>
    <x v="0"/>
    <n v="12"/>
  </r>
  <r>
    <s v="WAHV"/>
    <x v="6"/>
    <s v="Flevoland"/>
    <x v="10"/>
    <x v="201"/>
    <x v="1"/>
    <n v="12"/>
  </r>
  <r>
    <s v="WAHV"/>
    <x v="6"/>
    <s v="Flevoland"/>
    <x v="10"/>
    <x v="470"/>
    <x v="1"/>
    <n v="12"/>
  </r>
  <r>
    <s v="WAHV"/>
    <x v="6"/>
    <s v="Gelderland"/>
    <x v="65"/>
    <x v="383"/>
    <x v="1"/>
    <n v="12"/>
  </r>
  <r>
    <s v="WAHV"/>
    <x v="6"/>
    <s v="Groningen"/>
    <x v="11"/>
    <x v="260"/>
    <x v="0"/>
    <n v="12"/>
  </r>
  <r>
    <s v="WAHV"/>
    <x v="6"/>
    <s v="Noord-Brabant"/>
    <x v="94"/>
    <x v="666"/>
    <x v="1"/>
    <n v="12"/>
  </r>
  <r>
    <s v="WAHV"/>
    <x v="6"/>
    <s v="Noord-Brabant"/>
    <x v="79"/>
    <x v="418"/>
    <x v="0"/>
    <n v="12"/>
  </r>
  <r>
    <s v="WAHV"/>
    <x v="6"/>
    <s v="Noord-Holland"/>
    <x v="62"/>
    <x v="565"/>
    <x v="0"/>
    <n v="12"/>
  </r>
  <r>
    <s v="WAHV"/>
    <x v="6"/>
    <s v="Noord-Holland"/>
    <x v="67"/>
    <x v="557"/>
    <x v="1"/>
    <n v="12"/>
  </r>
  <r>
    <s v="WAHV"/>
    <x v="6"/>
    <s v="Utrecht"/>
    <x v="87"/>
    <x v="483"/>
    <x v="1"/>
    <n v="12"/>
  </r>
  <r>
    <s v="WAHV"/>
    <x v="6"/>
    <s v="Utrecht"/>
    <x v="87"/>
    <x v="468"/>
    <x v="1"/>
    <n v="12"/>
  </r>
  <r>
    <s v="WAHV"/>
    <x v="6"/>
    <s v="Utrecht"/>
    <x v="37"/>
    <x v="694"/>
    <x v="1"/>
    <n v="12"/>
  </r>
  <r>
    <s v="WAHV"/>
    <x v="6"/>
    <s v="Utrecht"/>
    <x v="37"/>
    <x v="83"/>
    <x v="1"/>
    <n v="12"/>
  </r>
  <r>
    <s v="WAHV"/>
    <x v="6"/>
    <s v="Zeeland"/>
    <x v="55"/>
    <x v="460"/>
    <x v="1"/>
    <n v="12"/>
  </r>
  <r>
    <s v="WAHV"/>
    <x v="6"/>
    <s v="Zuid-Holland"/>
    <x v="17"/>
    <x v="502"/>
    <x v="1"/>
    <n v="12"/>
  </r>
  <r>
    <s v="WAHV"/>
    <x v="6"/>
    <s v="Zuid-Holland"/>
    <x v="43"/>
    <x v="691"/>
    <x v="1"/>
    <n v="12"/>
  </r>
  <r>
    <s v="WAHV"/>
    <x v="6"/>
    <s v="Zuid-Holland"/>
    <x v="43"/>
    <x v="647"/>
    <x v="1"/>
    <n v="12"/>
  </r>
  <r>
    <s v="WAHV"/>
    <x v="6"/>
    <s v="Zuid-Holland"/>
    <x v="9"/>
    <x v="120"/>
    <x v="1"/>
    <n v="12"/>
  </r>
  <r>
    <s v="WAHV"/>
    <x v="6"/>
    <s v="Zuid-Holland"/>
    <x v="5"/>
    <x v="548"/>
    <x v="1"/>
    <n v="12"/>
  </r>
  <r>
    <s v="WAHV"/>
    <x v="7"/>
    <s v="Gelderland"/>
    <x v="65"/>
    <x v="271"/>
    <x v="1"/>
    <n v="11"/>
  </r>
  <r>
    <s v="WAHV"/>
    <x v="7"/>
    <s v="Limburg"/>
    <x v="128"/>
    <x v="449"/>
    <x v="1"/>
    <n v="11"/>
  </r>
  <r>
    <s v="WAHV"/>
    <x v="7"/>
    <s v="Limburg"/>
    <x v="68"/>
    <x v="527"/>
    <x v="1"/>
    <n v="11"/>
  </r>
  <r>
    <s v="WAHV"/>
    <x v="7"/>
    <s v="Noord-Brabant"/>
    <x v="3"/>
    <x v="684"/>
    <x v="0"/>
    <n v="11"/>
  </r>
  <r>
    <s v="WAHV"/>
    <x v="7"/>
    <s v="Noord-Brabant"/>
    <x v="3"/>
    <x v="341"/>
    <x v="1"/>
    <n v="11"/>
  </r>
  <r>
    <s v="WAHV"/>
    <x v="7"/>
    <s v="Noord-Brabant"/>
    <x v="28"/>
    <x v="689"/>
    <x v="0"/>
    <n v="11"/>
  </r>
  <r>
    <s v="WAHV"/>
    <x v="7"/>
    <s v="Noord-Brabant"/>
    <x v="28"/>
    <x v="638"/>
    <x v="0"/>
    <n v="11"/>
  </r>
  <r>
    <s v="WAHV"/>
    <x v="7"/>
    <s v="Noord-Brabant"/>
    <x v="28"/>
    <x v="613"/>
    <x v="0"/>
    <n v="11"/>
  </r>
  <r>
    <s v="WAHV"/>
    <x v="7"/>
    <s v="Noord-Holland"/>
    <x v="126"/>
    <x v="410"/>
    <x v="1"/>
    <n v="11"/>
  </r>
  <r>
    <s v="WAHV"/>
    <x v="7"/>
    <s v="Utrecht"/>
    <x v="87"/>
    <x v="504"/>
    <x v="1"/>
    <n v="11"/>
  </r>
  <r>
    <s v="WAHV"/>
    <x v="7"/>
    <s v="Utrecht"/>
    <x v="144"/>
    <x v="717"/>
    <x v="0"/>
    <n v="11"/>
  </r>
  <r>
    <s v="WAHV"/>
    <x v="7"/>
    <s v="Utrecht"/>
    <x v="37"/>
    <x v="83"/>
    <x v="1"/>
    <n v="11"/>
  </r>
  <r>
    <s v="WAHV"/>
    <x v="7"/>
    <s v="Zuid-Holland"/>
    <x v="17"/>
    <x v="502"/>
    <x v="1"/>
    <n v="11"/>
  </r>
  <r>
    <s v="WAHV"/>
    <x v="7"/>
    <s v="Zuid-Holland"/>
    <x v="12"/>
    <x v="14"/>
    <x v="1"/>
    <n v="11"/>
  </r>
  <r>
    <s v="WAHV"/>
    <x v="7"/>
    <s v="Zuid-Holland"/>
    <x v="32"/>
    <x v="671"/>
    <x v="1"/>
    <n v="11"/>
  </r>
  <r>
    <s v="WAHV"/>
    <x v="7"/>
    <s v="Zuid-Holland"/>
    <x v="5"/>
    <x v="89"/>
    <x v="1"/>
    <n v="11"/>
  </r>
  <r>
    <s v="WAHV"/>
    <x v="7"/>
    <s v="Zuid-Holland"/>
    <x v="22"/>
    <x v="54"/>
    <x v="1"/>
    <n v="11"/>
  </r>
  <r>
    <s v="WAHV"/>
    <x v="8"/>
    <s v="Flevoland"/>
    <x v="10"/>
    <x v="269"/>
    <x v="1"/>
    <n v="11"/>
  </r>
  <r>
    <s v="WAHV"/>
    <x v="8"/>
    <s v="Flevoland"/>
    <x v="10"/>
    <x v="704"/>
    <x v="1"/>
    <n v="11"/>
  </r>
  <r>
    <s v="WAHV"/>
    <x v="8"/>
    <s v="Gelderland"/>
    <x v="82"/>
    <x v="698"/>
    <x v="1"/>
    <n v="11"/>
  </r>
  <r>
    <s v="WAHV"/>
    <x v="8"/>
    <s v="Limburg"/>
    <x v="136"/>
    <x v="693"/>
    <x v="0"/>
    <n v="11"/>
  </r>
  <r>
    <s v="WAHV"/>
    <x v="8"/>
    <s v="Limburg"/>
    <x v="75"/>
    <x v="649"/>
    <x v="1"/>
    <n v="11"/>
  </r>
  <r>
    <s v="WAHV"/>
    <x v="8"/>
    <s v="Noord-Brabant"/>
    <x v="3"/>
    <x v="684"/>
    <x v="0"/>
    <n v="11"/>
  </r>
  <r>
    <s v="WAHV"/>
    <x v="8"/>
    <s v="Noord-Brabant"/>
    <x v="28"/>
    <x v="638"/>
    <x v="0"/>
    <n v="11"/>
  </r>
  <r>
    <s v="WAHV"/>
    <x v="8"/>
    <s v="Utrecht"/>
    <x v="87"/>
    <x v="508"/>
    <x v="1"/>
    <n v="11"/>
  </r>
  <r>
    <s v="WAHV"/>
    <x v="8"/>
    <s v="Zuid-Holland"/>
    <x v="2"/>
    <x v="381"/>
    <x v="1"/>
    <n v="11"/>
  </r>
  <r>
    <s v="WAHV"/>
    <x v="8"/>
    <s v="Zuid-Holland"/>
    <x v="12"/>
    <x v="14"/>
    <x v="1"/>
    <n v="11"/>
  </r>
  <r>
    <s v="WAHV"/>
    <x v="8"/>
    <s v="Zuid-Holland"/>
    <x v="49"/>
    <x v="150"/>
    <x v="1"/>
    <n v="11"/>
  </r>
  <r>
    <s v="WAHV"/>
    <x v="8"/>
    <s v="Zuid-Holland"/>
    <x v="9"/>
    <x v="11"/>
    <x v="1"/>
    <n v="11"/>
  </r>
  <r>
    <s v="WAHV"/>
    <x v="8"/>
    <s v="Zuid-Holland"/>
    <x v="4"/>
    <x v="221"/>
    <x v="1"/>
    <n v="11"/>
  </r>
  <r>
    <s v="WAHV"/>
    <x v="8"/>
    <s v="Zuid-Holland"/>
    <x v="145"/>
    <x v="695"/>
    <x v="1"/>
    <n v="11"/>
  </r>
  <r>
    <s v="WAHV"/>
    <x v="9"/>
    <s v="Flevoland"/>
    <x v="10"/>
    <x v="683"/>
    <x v="0"/>
    <n v="11"/>
  </r>
  <r>
    <s v="WAHV"/>
    <x v="9"/>
    <s v="Flevoland"/>
    <x v="97"/>
    <x v="250"/>
    <x v="1"/>
    <n v="11"/>
  </r>
  <r>
    <s v="WAHV"/>
    <x v="9"/>
    <s v="Gelderland"/>
    <x v="82"/>
    <x v="406"/>
    <x v="1"/>
    <n v="11"/>
  </r>
  <r>
    <s v="WAHV"/>
    <x v="9"/>
    <s v="Noord-Brabant"/>
    <x v="3"/>
    <x v="713"/>
    <x v="1"/>
    <n v="11"/>
  </r>
  <r>
    <s v="WAHV"/>
    <x v="9"/>
    <s v="Noord-Holland"/>
    <x v="46"/>
    <x v="707"/>
    <x v="1"/>
    <n v="11"/>
  </r>
  <r>
    <s v="WAHV"/>
    <x v="9"/>
    <s v="Overijssel"/>
    <x v="54"/>
    <x v="673"/>
    <x v="0"/>
    <n v="11"/>
  </r>
  <r>
    <s v="WAHV"/>
    <x v="9"/>
    <s v="Zuid-Holland"/>
    <x v="48"/>
    <x v="76"/>
    <x v="1"/>
    <n v="11"/>
  </r>
  <r>
    <s v="WAHV"/>
    <x v="9"/>
    <s v="Zuid-Holland"/>
    <x v="12"/>
    <x v="87"/>
    <x v="1"/>
    <n v="11"/>
  </r>
  <r>
    <s v="WAHV"/>
    <x v="9"/>
    <s v="Zuid-Holland"/>
    <x v="4"/>
    <x v="243"/>
    <x v="1"/>
    <n v="11"/>
  </r>
  <r>
    <s v="WAHV"/>
    <x v="9"/>
    <s v="Zuid-Holland"/>
    <x v="5"/>
    <x v="560"/>
    <x v="1"/>
    <n v="11"/>
  </r>
  <r>
    <s v="WAHV"/>
    <x v="11"/>
    <s v="Flevoland"/>
    <x v="10"/>
    <x v="683"/>
    <x v="1"/>
    <n v="11"/>
  </r>
  <r>
    <s v="WAHV"/>
    <x v="11"/>
    <s v="Limburg"/>
    <x v="24"/>
    <x v="202"/>
    <x v="1"/>
    <n v="11"/>
  </r>
  <r>
    <s v="WAHV"/>
    <x v="11"/>
    <s v="Noord-Brabant"/>
    <x v="3"/>
    <x v="207"/>
    <x v="1"/>
    <n v="11"/>
  </r>
  <r>
    <s v="WAHV"/>
    <x v="11"/>
    <s v="Noord-Brabant"/>
    <x v="28"/>
    <x v="689"/>
    <x v="0"/>
    <n v="11"/>
  </r>
  <r>
    <s v="WAHV"/>
    <x v="11"/>
    <s v="Noord-Brabant"/>
    <x v="28"/>
    <x v="494"/>
    <x v="1"/>
    <n v="11"/>
  </r>
  <r>
    <s v="WAHV"/>
    <x v="11"/>
    <s v="Noord-Brabant"/>
    <x v="14"/>
    <x v="301"/>
    <x v="1"/>
    <n v="11"/>
  </r>
  <r>
    <s v="WAHV"/>
    <x v="11"/>
    <s v="Overijssel"/>
    <x v="113"/>
    <x v="331"/>
    <x v="1"/>
    <n v="11"/>
  </r>
  <r>
    <s v="WAHV"/>
    <x v="11"/>
    <s v="Utrecht"/>
    <x v="87"/>
    <x v="584"/>
    <x v="1"/>
    <n v="11"/>
  </r>
  <r>
    <s v="WAHV"/>
    <x v="11"/>
    <s v="Utrecht"/>
    <x v="129"/>
    <x v="594"/>
    <x v="1"/>
    <n v="11"/>
  </r>
  <r>
    <s v="WAHV"/>
    <x v="11"/>
    <s v="Zuid-Holland"/>
    <x v="2"/>
    <x v="635"/>
    <x v="0"/>
    <n v="11"/>
  </r>
  <r>
    <s v="WAHV"/>
    <x v="11"/>
    <s v="Zuid-Holland"/>
    <x v="90"/>
    <x v="347"/>
    <x v="1"/>
    <n v="11"/>
  </r>
  <r>
    <s v="WAHV"/>
    <x v="11"/>
    <s v="Zuid-Holland"/>
    <x v="17"/>
    <x v="404"/>
    <x v="1"/>
    <n v="11"/>
  </r>
  <r>
    <s v="WAHV"/>
    <x v="11"/>
    <s v="Zuid-Holland"/>
    <x v="9"/>
    <x v="25"/>
    <x v="1"/>
    <n v="11"/>
  </r>
  <r>
    <s v="WAHV"/>
    <x v="11"/>
    <s v="Zuid-Holland"/>
    <x v="38"/>
    <x v="181"/>
    <x v="1"/>
    <n v="11"/>
  </r>
  <r>
    <s v="WAHV"/>
    <x v="11"/>
    <s v="Zuid-Holland"/>
    <x v="38"/>
    <x v="57"/>
    <x v="1"/>
    <n v="11"/>
  </r>
  <r>
    <s v="WAHV"/>
    <x v="11"/>
    <s v="Zuid-Holland"/>
    <x v="5"/>
    <x v="343"/>
    <x v="1"/>
    <n v="11"/>
  </r>
  <r>
    <s v="WAHV"/>
    <x v="10"/>
    <s v="Drenthe"/>
    <x v="108"/>
    <x v="719"/>
    <x v="1"/>
    <n v="11"/>
  </r>
  <r>
    <s v="WAHV"/>
    <x v="10"/>
    <s v="Flevoland"/>
    <x v="10"/>
    <x v="683"/>
    <x v="0"/>
    <n v="11"/>
  </r>
  <r>
    <s v="WAHV"/>
    <x v="10"/>
    <s v="Flevoland"/>
    <x v="10"/>
    <x v="704"/>
    <x v="1"/>
    <n v="11"/>
  </r>
  <r>
    <s v="WAHV"/>
    <x v="10"/>
    <s v="Limburg"/>
    <x v="119"/>
    <x v="681"/>
    <x v="0"/>
    <n v="11"/>
  </r>
  <r>
    <s v="WAHV"/>
    <x v="10"/>
    <s v="Limburg"/>
    <x v="24"/>
    <x v="618"/>
    <x v="1"/>
    <n v="11"/>
  </r>
  <r>
    <s v="WAHV"/>
    <x v="10"/>
    <s v="Limburg"/>
    <x v="24"/>
    <x v="592"/>
    <x v="1"/>
    <n v="11"/>
  </r>
  <r>
    <s v="WAHV"/>
    <x v="10"/>
    <s v="Noord-Brabant"/>
    <x v="94"/>
    <x v="645"/>
    <x v="1"/>
    <n v="11"/>
  </r>
  <r>
    <s v="WAHV"/>
    <x v="10"/>
    <s v="Noord-Brabant"/>
    <x v="3"/>
    <x v="487"/>
    <x v="1"/>
    <n v="11"/>
  </r>
  <r>
    <s v="WAHV"/>
    <x v="10"/>
    <s v="Noord-Brabant"/>
    <x v="3"/>
    <x v="409"/>
    <x v="0"/>
    <n v="11"/>
  </r>
  <r>
    <s v="WAHV"/>
    <x v="10"/>
    <s v="Noord-Brabant"/>
    <x v="3"/>
    <x v="684"/>
    <x v="0"/>
    <n v="11"/>
  </r>
  <r>
    <s v="WAHV"/>
    <x v="10"/>
    <s v="Noord-Holland"/>
    <x v="62"/>
    <x v="444"/>
    <x v="1"/>
    <n v="11"/>
  </r>
  <r>
    <s v="WAHV"/>
    <x v="10"/>
    <s v="Utrecht"/>
    <x v="87"/>
    <x v="483"/>
    <x v="1"/>
    <n v="11"/>
  </r>
  <r>
    <s v="WAHV"/>
    <x v="10"/>
    <s v="Utrecht"/>
    <x v="37"/>
    <x v="694"/>
    <x v="0"/>
    <n v="11"/>
  </r>
  <r>
    <s v="WAHV"/>
    <x v="10"/>
    <s v="Zeeland"/>
    <x v="121"/>
    <x v="701"/>
    <x v="1"/>
    <n v="11"/>
  </r>
  <r>
    <s v="WAHV"/>
    <x v="10"/>
    <s v="Zuid-Holland"/>
    <x v="90"/>
    <x v="423"/>
    <x v="1"/>
    <n v="11"/>
  </r>
  <r>
    <s v="WAHV"/>
    <x v="10"/>
    <s v="Zuid-Holland"/>
    <x v="43"/>
    <x v="276"/>
    <x v="1"/>
    <n v="11"/>
  </r>
  <r>
    <s v="WAHV"/>
    <x v="10"/>
    <s v="Zuid-Holland"/>
    <x v="12"/>
    <x v="87"/>
    <x v="1"/>
    <n v="11"/>
  </r>
  <r>
    <s v="WAHV"/>
    <x v="10"/>
    <s v="Zuid-Holland"/>
    <x v="32"/>
    <x v="712"/>
    <x v="1"/>
    <n v="11"/>
  </r>
  <r>
    <s v="WAHV"/>
    <x v="4"/>
    <s v="Drenthe"/>
    <x v="108"/>
    <x v="660"/>
    <x v="1"/>
    <n v="11"/>
  </r>
  <r>
    <s v="WAHV"/>
    <x v="4"/>
    <s v="Gelderland"/>
    <x v="82"/>
    <x v="698"/>
    <x v="1"/>
    <n v="11"/>
  </r>
  <r>
    <s v="WAHV"/>
    <x v="4"/>
    <s v="Gelderland"/>
    <x v="23"/>
    <x v="29"/>
    <x v="1"/>
    <n v="11"/>
  </r>
  <r>
    <s v="WAHV"/>
    <x v="4"/>
    <s v="Limburg"/>
    <x v="51"/>
    <x v="677"/>
    <x v="1"/>
    <n v="11"/>
  </r>
  <r>
    <s v="WAHV"/>
    <x v="4"/>
    <s v="Limburg"/>
    <x v="68"/>
    <x v="527"/>
    <x v="1"/>
    <n v="11"/>
  </r>
  <r>
    <s v="WAHV"/>
    <x v="4"/>
    <s v="Limburg"/>
    <x v="24"/>
    <x v="680"/>
    <x v="1"/>
    <n v="11"/>
  </r>
  <r>
    <s v="WAHV"/>
    <x v="4"/>
    <s v="Noord-Brabant"/>
    <x v="3"/>
    <x v="713"/>
    <x v="1"/>
    <n v="11"/>
  </r>
  <r>
    <s v="WAHV"/>
    <x v="4"/>
    <s v="Noord-Brabant"/>
    <x v="28"/>
    <x v="678"/>
    <x v="0"/>
    <n v="11"/>
  </r>
  <r>
    <s v="WAHV"/>
    <x v="4"/>
    <s v="Noord-Holland"/>
    <x v="78"/>
    <x v="314"/>
    <x v="1"/>
    <n v="11"/>
  </r>
  <r>
    <s v="WAHV"/>
    <x v="4"/>
    <s v="Noord-Holland"/>
    <x v="18"/>
    <x v="616"/>
    <x v="0"/>
    <n v="11"/>
  </r>
  <r>
    <s v="WAHV"/>
    <x v="4"/>
    <s v="Zuid-Holland"/>
    <x v="90"/>
    <x v="423"/>
    <x v="1"/>
    <n v="11"/>
  </r>
  <r>
    <s v="WAHV"/>
    <x v="4"/>
    <s v="Zuid-Holland"/>
    <x v="49"/>
    <x v="231"/>
    <x v="1"/>
    <n v="11"/>
  </r>
  <r>
    <s v="WAHV"/>
    <x v="1"/>
    <s v="Gelderland"/>
    <x v="23"/>
    <x v="29"/>
    <x v="1"/>
    <n v="11"/>
  </r>
  <r>
    <s v="WAHV"/>
    <x v="1"/>
    <s v="Limburg"/>
    <x v="24"/>
    <x v="680"/>
    <x v="1"/>
    <n v="11"/>
  </r>
  <r>
    <s v="WAHV"/>
    <x v="1"/>
    <s v="Noord-Brabant"/>
    <x v="28"/>
    <x v="689"/>
    <x v="0"/>
    <n v="11"/>
  </r>
  <r>
    <s v="WAHV"/>
    <x v="1"/>
    <s v="Noord-Holland"/>
    <x v="78"/>
    <x v="314"/>
    <x v="1"/>
    <n v="11"/>
  </r>
  <r>
    <s v="WAHV"/>
    <x v="1"/>
    <s v="Noord-Holland"/>
    <x v="18"/>
    <x v="634"/>
    <x v="1"/>
    <n v="11"/>
  </r>
  <r>
    <s v="WAHV"/>
    <x v="1"/>
    <s v="Overijssel"/>
    <x v="80"/>
    <x v="549"/>
    <x v="0"/>
    <n v="11"/>
  </r>
  <r>
    <s v="WAHV"/>
    <x v="1"/>
    <s v="Zuid-Holland"/>
    <x v="2"/>
    <x v="635"/>
    <x v="0"/>
    <n v="11"/>
  </r>
  <r>
    <s v="WAHV"/>
    <x v="1"/>
    <s v="Zuid-Holland"/>
    <x v="43"/>
    <x v="612"/>
    <x v="1"/>
    <n v="11"/>
  </r>
  <r>
    <s v="WAHV"/>
    <x v="1"/>
    <s v="Zuid-Holland"/>
    <x v="49"/>
    <x v="411"/>
    <x v="1"/>
    <n v="11"/>
  </r>
  <r>
    <s v="WAHV"/>
    <x v="1"/>
    <s v="Zuid-Holland"/>
    <x v="5"/>
    <x v="343"/>
    <x v="1"/>
    <n v="11"/>
  </r>
  <r>
    <s v="WAHV"/>
    <x v="0"/>
    <s v="Gelderland"/>
    <x v="82"/>
    <x v="427"/>
    <x v="1"/>
    <n v="11"/>
  </r>
  <r>
    <s v="WAHV"/>
    <x v="0"/>
    <s v="Groningen"/>
    <x v="60"/>
    <x v="705"/>
    <x v="0"/>
    <n v="11"/>
  </r>
  <r>
    <s v="WAHV"/>
    <x v="0"/>
    <s v="Limburg"/>
    <x v="75"/>
    <x v="325"/>
    <x v="1"/>
    <n v="11"/>
  </r>
  <r>
    <s v="WAHV"/>
    <x v="0"/>
    <s v="Limburg"/>
    <x v="68"/>
    <x v="317"/>
    <x v="1"/>
    <n v="11"/>
  </r>
  <r>
    <s v="WAHV"/>
    <x v="0"/>
    <s v="Limburg"/>
    <x v="24"/>
    <x v="680"/>
    <x v="1"/>
    <n v="11"/>
  </r>
  <r>
    <s v="WAHV"/>
    <x v="0"/>
    <s v="Noord-Brabant"/>
    <x v="3"/>
    <x v="528"/>
    <x v="1"/>
    <n v="11"/>
  </r>
  <r>
    <s v="WAHV"/>
    <x v="0"/>
    <s v="Noord-Holland"/>
    <x v="126"/>
    <x v="410"/>
    <x v="1"/>
    <n v="11"/>
  </r>
  <r>
    <s v="WAHV"/>
    <x v="0"/>
    <s v="Noord-Holland"/>
    <x v="78"/>
    <x v="314"/>
    <x v="1"/>
    <n v="11"/>
  </r>
  <r>
    <s v="WAHV"/>
    <x v="0"/>
    <s v="Noord-Holland"/>
    <x v="18"/>
    <x v="616"/>
    <x v="0"/>
    <n v="11"/>
  </r>
  <r>
    <s v="WAHV"/>
    <x v="0"/>
    <s v="Utrecht"/>
    <x v="87"/>
    <x v="550"/>
    <x v="1"/>
    <n v="11"/>
  </r>
  <r>
    <s v="WAHV"/>
    <x v="0"/>
    <s v="Zeeland"/>
    <x v="121"/>
    <x v="701"/>
    <x v="1"/>
    <n v="11"/>
  </r>
  <r>
    <s v="WAHV"/>
    <x v="0"/>
    <s v="Zuid-Holland"/>
    <x v="90"/>
    <x v="417"/>
    <x v="1"/>
    <n v="11"/>
  </r>
  <r>
    <s v="WAHV"/>
    <x v="0"/>
    <s v="Zuid-Holland"/>
    <x v="17"/>
    <x v="524"/>
    <x v="1"/>
    <n v="11"/>
  </r>
  <r>
    <s v="WAHV"/>
    <x v="0"/>
    <s v="Zuid-Holland"/>
    <x v="5"/>
    <x v="620"/>
    <x v="1"/>
    <n v="11"/>
  </r>
  <r>
    <s v="WAHV"/>
    <x v="3"/>
    <s v="Gelderland"/>
    <x v="82"/>
    <x v="151"/>
    <x v="1"/>
    <n v="11"/>
  </r>
  <r>
    <s v="WAHV"/>
    <x v="3"/>
    <s v="Limburg"/>
    <x v="56"/>
    <x v="194"/>
    <x v="1"/>
    <n v="11"/>
  </r>
  <r>
    <s v="WAHV"/>
    <x v="3"/>
    <s v="Limburg"/>
    <x v="42"/>
    <x v="641"/>
    <x v="1"/>
    <n v="11"/>
  </r>
  <r>
    <s v="WAHV"/>
    <x v="3"/>
    <s v="Limburg"/>
    <x v="68"/>
    <x v="687"/>
    <x v="1"/>
    <n v="11"/>
  </r>
  <r>
    <s v="WAHV"/>
    <x v="3"/>
    <s v="Noord-Brabant"/>
    <x v="14"/>
    <x v="601"/>
    <x v="1"/>
    <n v="11"/>
  </r>
  <r>
    <s v="WAHV"/>
    <x v="3"/>
    <s v="Noord-Holland"/>
    <x v="67"/>
    <x v="457"/>
    <x v="1"/>
    <n v="11"/>
  </r>
  <r>
    <s v="WAHV"/>
    <x v="3"/>
    <s v="Utrecht"/>
    <x v="87"/>
    <x v="614"/>
    <x v="1"/>
    <n v="11"/>
  </r>
  <r>
    <s v="WAHV"/>
    <x v="3"/>
    <s v="Utrecht"/>
    <x v="39"/>
    <x v="711"/>
    <x v="1"/>
    <n v="11"/>
  </r>
  <r>
    <s v="WAHV"/>
    <x v="3"/>
    <s v="Utrecht"/>
    <x v="129"/>
    <x v="594"/>
    <x v="1"/>
    <n v="11"/>
  </r>
  <r>
    <s v="WAHV"/>
    <x v="3"/>
    <s v="Zeeland"/>
    <x v="121"/>
    <x v="701"/>
    <x v="0"/>
    <n v="11"/>
  </r>
  <r>
    <s v="WAHV"/>
    <x v="3"/>
    <s v="Zuid-Holland"/>
    <x v="17"/>
    <x v="404"/>
    <x v="1"/>
    <n v="11"/>
  </r>
  <r>
    <s v="WAHV"/>
    <x v="3"/>
    <s v="Zuid-Holland"/>
    <x v="43"/>
    <x v="691"/>
    <x v="1"/>
    <n v="11"/>
  </r>
  <r>
    <s v="WAHV"/>
    <x v="3"/>
    <s v="Zuid-Holland"/>
    <x v="49"/>
    <x v="672"/>
    <x v="1"/>
    <n v="11"/>
  </r>
  <r>
    <s v="WAHV"/>
    <x v="3"/>
    <s v="Zuid-Holland"/>
    <x v="49"/>
    <x v="231"/>
    <x v="1"/>
    <n v="11"/>
  </r>
  <r>
    <s v="WAHV"/>
    <x v="3"/>
    <s v="Zuid-Holland"/>
    <x v="4"/>
    <x v="243"/>
    <x v="1"/>
    <n v="11"/>
  </r>
  <r>
    <s v="WAHV"/>
    <x v="3"/>
    <s v="Zuid-Holland"/>
    <x v="5"/>
    <x v="343"/>
    <x v="1"/>
    <n v="11"/>
  </r>
  <r>
    <s v="WAHV"/>
    <x v="5"/>
    <s v="Noord-Brabant"/>
    <x v="94"/>
    <x v="561"/>
    <x v="1"/>
    <n v="11"/>
  </r>
  <r>
    <s v="WAHV"/>
    <x v="5"/>
    <s v="Noord-Brabant"/>
    <x v="3"/>
    <x v="487"/>
    <x v="1"/>
    <n v="11"/>
  </r>
  <r>
    <s v="WAHV"/>
    <x v="5"/>
    <s v="Noord-Brabant"/>
    <x v="28"/>
    <x v="689"/>
    <x v="0"/>
    <n v="11"/>
  </r>
  <r>
    <s v="WAHV"/>
    <x v="5"/>
    <s v="Noord-Holland"/>
    <x v="67"/>
    <x v="557"/>
    <x v="1"/>
    <n v="11"/>
  </r>
  <r>
    <s v="WAHV"/>
    <x v="5"/>
    <s v="Noord-Holland"/>
    <x v="67"/>
    <x v="457"/>
    <x v="1"/>
    <n v="11"/>
  </r>
  <r>
    <s v="WAHV"/>
    <x v="5"/>
    <s v="Noord-Holland"/>
    <x v="118"/>
    <x v="654"/>
    <x v="1"/>
    <n v="11"/>
  </r>
  <r>
    <s v="WAHV"/>
    <x v="5"/>
    <s v="Utrecht"/>
    <x v="144"/>
    <x v="670"/>
    <x v="1"/>
    <n v="11"/>
  </r>
  <r>
    <s v="WAHV"/>
    <x v="5"/>
    <s v="Utrecht"/>
    <x v="129"/>
    <x v="594"/>
    <x v="1"/>
    <n v="11"/>
  </r>
  <r>
    <s v="WAHV"/>
    <x v="5"/>
    <s v="Zuid-Holland"/>
    <x v="43"/>
    <x v="248"/>
    <x v="1"/>
    <n v="11"/>
  </r>
  <r>
    <s v="WAHV"/>
    <x v="5"/>
    <s v="Zuid-Holland"/>
    <x v="12"/>
    <x v="87"/>
    <x v="1"/>
    <n v="11"/>
  </r>
  <r>
    <s v="WAHV"/>
    <x v="5"/>
    <s v="Zuid-Holland"/>
    <x v="49"/>
    <x v="155"/>
    <x v="1"/>
    <n v="11"/>
  </r>
  <r>
    <s v="WAHV"/>
    <x v="5"/>
    <s v="Zuid-Holland"/>
    <x v="100"/>
    <x v="419"/>
    <x v="0"/>
    <n v="11"/>
  </r>
  <r>
    <s v="WAHV"/>
    <x v="5"/>
    <s v="Zuid-Holland"/>
    <x v="15"/>
    <x v="674"/>
    <x v="1"/>
    <n v="11"/>
  </r>
  <r>
    <s v="WAHV"/>
    <x v="5"/>
    <s v="Zuid-Holland"/>
    <x v="5"/>
    <x v="284"/>
    <x v="1"/>
    <n v="11"/>
  </r>
  <r>
    <s v="WAHV"/>
    <x v="5"/>
    <s v="Zuid-Holland"/>
    <x v="5"/>
    <x v="548"/>
    <x v="1"/>
    <n v="11"/>
  </r>
  <r>
    <s v="WAHV"/>
    <x v="2"/>
    <s v="Flevoland"/>
    <x v="10"/>
    <x v="470"/>
    <x v="1"/>
    <n v="11"/>
  </r>
  <r>
    <s v="WAHV"/>
    <x v="2"/>
    <s v="Gelderland"/>
    <x v="82"/>
    <x v="164"/>
    <x v="1"/>
    <n v="11"/>
  </r>
  <r>
    <s v="WAHV"/>
    <x v="2"/>
    <s v="Limburg"/>
    <x v="136"/>
    <x v="693"/>
    <x v="0"/>
    <n v="11"/>
  </r>
  <r>
    <s v="WAHV"/>
    <x v="2"/>
    <s v="Noord-Holland"/>
    <x v="46"/>
    <x v="538"/>
    <x v="0"/>
    <n v="11"/>
  </r>
  <r>
    <s v="WAHV"/>
    <x v="2"/>
    <s v="Utrecht"/>
    <x v="39"/>
    <x v="173"/>
    <x v="1"/>
    <n v="11"/>
  </r>
  <r>
    <s v="WAHV"/>
    <x v="2"/>
    <s v="Zuid-Holland"/>
    <x v="49"/>
    <x v="231"/>
    <x v="1"/>
    <n v="11"/>
  </r>
  <r>
    <s v="WAHV"/>
    <x v="2"/>
    <s v="Zuid-Holland"/>
    <x v="49"/>
    <x v="150"/>
    <x v="1"/>
    <n v="11"/>
  </r>
  <r>
    <s v="WAHV"/>
    <x v="2"/>
    <s v="Zuid-Holland"/>
    <x v="16"/>
    <x v="18"/>
    <x v="1"/>
    <n v="11"/>
  </r>
  <r>
    <s v="WAHV"/>
    <x v="6"/>
    <s v="Drenthe"/>
    <x v="108"/>
    <x v="290"/>
    <x v="1"/>
    <n v="11"/>
  </r>
  <r>
    <s v="WAHV"/>
    <x v="6"/>
    <s v="Drenthe"/>
    <x v="108"/>
    <x v="660"/>
    <x v="1"/>
    <n v="11"/>
  </r>
  <r>
    <s v="WAHV"/>
    <x v="6"/>
    <s v="Flevoland"/>
    <x v="97"/>
    <x v="250"/>
    <x v="1"/>
    <n v="11"/>
  </r>
  <r>
    <s v="WAHV"/>
    <x v="6"/>
    <s v="Limburg"/>
    <x v="128"/>
    <x v="688"/>
    <x v="1"/>
    <n v="11"/>
  </r>
  <r>
    <s v="WAHV"/>
    <x v="6"/>
    <s v="Limburg"/>
    <x v="24"/>
    <x v="680"/>
    <x v="0"/>
    <n v="11"/>
  </r>
  <r>
    <s v="WAHV"/>
    <x v="6"/>
    <s v="Limburg"/>
    <x v="96"/>
    <x v="344"/>
    <x v="1"/>
    <n v="11"/>
  </r>
  <r>
    <s v="WAHV"/>
    <x v="6"/>
    <s v="Noord-Brabant"/>
    <x v="3"/>
    <x v="639"/>
    <x v="1"/>
    <n v="11"/>
  </r>
  <r>
    <s v="WAHV"/>
    <x v="6"/>
    <s v="Noord-Holland"/>
    <x v="46"/>
    <x v="538"/>
    <x v="0"/>
    <n v="11"/>
  </r>
  <r>
    <s v="WAHV"/>
    <x v="6"/>
    <s v="Noord-Holland"/>
    <x v="46"/>
    <x v="707"/>
    <x v="1"/>
    <n v="11"/>
  </r>
  <r>
    <s v="WAHV"/>
    <x v="6"/>
    <s v="Utrecht"/>
    <x v="87"/>
    <x v="159"/>
    <x v="1"/>
    <n v="11"/>
  </r>
  <r>
    <s v="WAHV"/>
    <x v="6"/>
    <s v="Utrecht"/>
    <x v="127"/>
    <x v="432"/>
    <x v="1"/>
    <n v="11"/>
  </r>
  <r>
    <s v="WAHV"/>
    <x v="6"/>
    <s v="Utrecht"/>
    <x v="61"/>
    <x v="543"/>
    <x v="1"/>
    <n v="11"/>
  </r>
  <r>
    <s v="WAHV"/>
    <x v="6"/>
    <s v="Zuid-Holland"/>
    <x v="2"/>
    <x v="476"/>
    <x v="1"/>
    <n v="11"/>
  </r>
  <r>
    <s v="WAHV"/>
    <x v="6"/>
    <s v="Zuid-Holland"/>
    <x v="17"/>
    <x v="404"/>
    <x v="1"/>
    <n v="11"/>
  </r>
  <r>
    <s v="WAHV"/>
    <x v="6"/>
    <s v="Zuid-Holland"/>
    <x v="17"/>
    <x v="524"/>
    <x v="1"/>
    <n v="11"/>
  </r>
  <r>
    <s v="WAHV"/>
    <x v="6"/>
    <s v="Zuid-Holland"/>
    <x v="12"/>
    <x v="14"/>
    <x v="1"/>
    <n v="11"/>
  </r>
  <r>
    <s v="WAHV"/>
    <x v="6"/>
    <s v="Zuid-Holland"/>
    <x v="95"/>
    <x v="216"/>
    <x v="1"/>
    <n v="11"/>
  </r>
  <r>
    <s v="WAHV"/>
    <x v="6"/>
    <s v="Zuid-Holland"/>
    <x v="4"/>
    <x v="243"/>
    <x v="1"/>
    <n v="11"/>
  </r>
  <r>
    <s v="WAHV"/>
    <x v="6"/>
    <s v="Zuid-Holland"/>
    <x v="5"/>
    <x v="289"/>
    <x v="1"/>
    <n v="11"/>
  </r>
  <r>
    <s v="WAHV"/>
    <x v="7"/>
    <s v="Gelderland"/>
    <x v="82"/>
    <x v="698"/>
    <x v="1"/>
    <n v="10"/>
  </r>
  <r>
    <s v="WAHV"/>
    <x v="7"/>
    <s v="Gelderland"/>
    <x v="82"/>
    <x v="406"/>
    <x v="1"/>
    <n v="10"/>
  </r>
  <r>
    <s v="WAHV"/>
    <x v="7"/>
    <s v="Limburg"/>
    <x v="56"/>
    <x v="574"/>
    <x v="1"/>
    <n v="10"/>
  </r>
  <r>
    <s v="WAHV"/>
    <x v="7"/>
    <s v="Limburg"/>
    <x v="68"/>
    <x v="692"/>
    <x v="1"/>
    <n v="10"/>
  </r>
  <r>
    <s v="WAHV"/>
    <x v="7"/>
    <s v="Noord-Brabant"/>
    <x v="94"/>
    <x v="464"/>
    <x v="1"/>
    <n v="10"/>
  </r>
  <r>
    <s v="WAHV"/>
    <x v="7"/>
    <s v="Noord-Brabant"/>
    <x v="111"/>
    <x v="607"/>
    <x v="1"/>
    <n v="10"/>
  </r>
  <r>
    <s v="WAHV"/>
    <x v="7"/>
    <s v="Noord-Brabant"/>
    <x v="14"/>
    <x v="210"/>
    <x v="1"/>
    <n v="10"/>
  </r>
  <r>
    <s v="WAHV"/>
    <x v="7"/>
    <s v="Noord-Brabant"/>
    <x v="14"/>
    <x v="601"/>
    <x v="1"/>
    <n v="10"/>
  </r>
  <r>
    <s v="WAHV"/>
    <x v="7"/>
    <s v="Noord-Holland"/>
    <x v="46"/>
    <x v="538"/>
    <x v="0"/>
    <n v="10"/>
  </r>
  <r>
    <s v="WAHV"/>
    <x v="7"/>
    <s v="Utrecht"/>
    <x v="87"/>
    <x v="401"/>
    <x v="1"/>
    <n v="10"/>
  </r>
  <r>
    <s v="WAHV"/>
    <x v="7"/>
    <s v="Utrecht"/>
    <x v="87"/>
    <x v="159"/>
    <x v="1"/>
    <n v="10"/>
  </r>
  <r>
    <s v="WAHV"/>
    <x v="7"/>
    <s v="Utrecht"/>
    <x v="144"/>
    <x v="670"/>
    <x v="1"/>
    <n v="10"/>
  </r>
  <r>
    <s v="WAHV"/>
    <x v="7"/>
    <s v="Utrecht"/>
    <x v="39"/>
    <x v="711"/>
    <x v="1"/>
    <n v="10"/>
  </r>
  <r>
    <s v="WAHV"/>
    <x v="7"/>
    <s v="Zuid-Holland"/>
    <x v="95"/>
    <x v="686"/>
    <x v="1"/>
    <n v="10"/>
  </r>
  <r>
    <s v="WAHV"/>
    <x v="8"/>
    <s v="Gelderland"/>
    <x v="65"/>
    <x v="383"/>
    <x v="1"/>
    <n v="10"/>
  </r>
  <r>
    <s v="WAHV"/>
    <x v="8"/>
    <s v="Limburg"/>
    <x v="75"/>
    <x v="325"/>
    <x v="1"/>
    <n v="10"/>
  </r>
  <r>
    <s v="WAHV"/>
    <x v="8"/>
    <s v="Noord-Brabant"/>
    <x v="28"/>
    <x v="613"/>
    <x v="0"/>
    <n v="10"/>
  </r>
  <r>
    <s v="WAHV"/>
    <x v="8"/>
    <s v="Noord-Holland"/>
    <x v="67"/>
    <x v="557"/>
    <x v="1"/>
    <n v="10"/>
  </r>
  <r>
    <s v="WAHV"/>
    <x v="8"/>
    <s v="Zuid-Holland"/>
    <x v="17"/>
    <x v="524"/>
    <x v="1"/>
    <n v="10"/>
  </r>
  <r>
    <s v="WAHV"/>
    <x v="8"/>
    <s v="Zuid-Holland"/>
    <x v="43"/>
    <x v="691"/>
    <x v="1"/>
    <n v="10"/>
  </r>
  <r>
    <s v="WAHV"/>
    <x v="8"/>
    <s v="Zuid-Holland"/>
    <x v="12"/>
    <x v="87"/>
    <x v="1"/>
    <n v="10"/>
  </r>
  <r>
    <s v="WAHV"/>
    <x v="8"/>
    <s v="Zuid-Holland"/>
    <x v="32"/>
    <x v="712"/>
    <x v="1"/>
    <n v="10"/>
  </r>
  <r>
    <s v="WAHV"/>
    <x v="8"/>
    <s v="Zuid-Holland"/>
    <x v="5"/>
    <x v="560"/>
    <x v="1"/>
    <n v="10"/>
  </r>
  <r>
    <s v="WAHV"/>
    <x v="8"/>
    <s v="Zuid-Holland"/>
    <x v="5"/>
    <x v="215"/>
    <x v="1"/>
    <n v="10"/>
  </r>
  <r>
    <s v="WAHV"/>
    <x v="9"/>
    <s v="Flevoland"/>
    <x v="10"/>
    <x v="683"/>
    <x v="1"/>
    <n v="10"/>
  </r>
  <r>
    <s v="WAHV"/>
    <x v="9"/>
    <s v="Gelderland"/>
    <x v="82"/>
    <x v="164"/>
    <x v="1"/>
    <n v="10"/>
  </r>
  <r>
    <s v="WAHV"/>
    <x v="9"/>
    <s v="Limburg"/>
    <x v="128"/>
    <x v="449"/>
    <x v="1"/>
    <n v="10"/>
  </r>
  <r>
    <s v="WAHV"/>
    <x v="9"/>
    <s v="Limburg"/>
    <x v="68"/>
    <x v="687"/>
    <x v="1"/>
    <n v="10"/>
  </r>
  <r>
    <s v="WAHV"/>
    <x v="9"/>
    <s v="Noord-Brabant"/>
    <x v="94"/>
    <x v="645"/>
    <x v="1"/>
    <n v="10"/>
  </r>
  <r>
    <s v="WAHV"/>
    <x v="9"/>
    <s v="Noord-Brabant"/>
    <x v="94"/>
    <x v="464"/>
    <x v="1"/>
    <n v="10"/>
  </r>
  <r>
    <s v="WAHV"/>
    <x v="9"/>
    <s v="Noord-Brabant"/>
    <x v="3"/>
    <x v="684"/>
    <x v="0"/>
    <n v="10"/>
  </r>
  <r>
    <s v="WAHV"/>
    <x v="9"/>
    <s v="Noord-Brabant"/>
    <x v="28"/>
    <x v="615"/>
    <x v="1"/>
    <n v="10"/>
  </r>
  <r>
    <s v="WAHV"/>
    <x v="9"/>
    <s v="Noord-Holland"/>
    <x v="118"/>
    <x v="654"/>
    <x v="1"/>
    <n v="10"/>
  </r>
  <r>
    <s v="WAHV"/>
    <x v="9"/>
    <s v="Utrecht"/>
    <x v="87"/>
    <x v="448"/>
    <x v="1"/>
    <n v="10"/>
  </r>
  <r>
    <s v="WAHV"/>
    <x v="9"/>
    <s v="Utrecht"/>
    <x v="144"/>
    <x v="717"/>
    <x v="0"/>
    <n v="10"/>
  </r>
  <r>
    <s v="WAHV"/>
    <x v="9"/>
    <s v="Zuid-Holland"/>
    <x v="17"/>
    <x v="431"/>
    <x v="1"/>
    <n v="10"/>
  </r>
  <r>
    <s v="WAHV"/>
    <x v="9"/>
    <s v="Zuid-Holland"/>
    <x v="17"/>
    <x v="382"/>
    <x v="1"/>
    <n v="10"/>
  </r>
  <r>
    <s v="WAHV"/>
    <x v="9"/>
    <s v="Zuid-Holland"/>
    <x v="43"/>
    <x v="248"/>
    <x v="1"/>
    <n v="10"/>
  </r>
  <r>
    <s v="WAHV"/>
    <x v="9"/>
    <s v="Zuid-Holland"/>
    <x v="4"/>
    <x v="221"/>
    <x v="1"/>
    <n v="10"/>
  </r>
  <r>
    <s v="WAHV"/>
    <x v="11"/>
    <s v="Friesland"/>
    <x v="104"/>
    <x v="263"/>
    <x v="1"/>
    <n v="10"/>
  </r>
  <r>
    <s v="WAHV"/>
    <x v="11"/>
    <s v="Gelderland"/>
    <x v="82"/>
    <x v="465"/>
    <x v="1"/>
    <n v="10"/>
  </r>
  <r>
    <s v="WAHV"/>
    <x v="11"/>
    <s v="Gelderland"/>
    <x v="116"/>
    <x v="358"/>
    <x v="1"/>
    <n v="10"/>
  </r>
  <r>
    <s v="WAHV"/>
    <x v="11"/>
    <s v="Groningen"/>
    <x v="60"/>
    <x v="705"/>
    <x v="1"/>
    <n v="10"/>
  </r>
  <r>
    <s v="WAHV"/>
    <x v="11"/>
    <s v="Limburg"/>
    <x v="75"/>
    <x v="325"/>
    <x v="1"/>
    <n v="10"/>
  </r>
  <r>
    <s v="WAHV"/>
    <x v="11"/>
    <s v="Limburg"/>
    <x v="51"/>
    <x v="531"/>
    <x v="1"/>
    <n v="10"/>
  </r>
  <r>
    <s v="WAHV"/>
    <x v="11"/>
    <s v="Noord-Brabant"/>
    <x v="3"/>
    <x v="341"/>
    <x v="1"/>
    <n v="10"/>
  </r>
  <r>
    <s v="WAHV"/>
    <x v="11"/>
    <s v="Utrecht"/>
    <x v="144"/>
    <x v="670"/>
    <x v="0"/>
    <n v="10"/>
  </r>
  <r>
    <s v="WAHV"/>
    <x v="11"/>
    <s v="Zuid-Holland"/>
    <x v="43"/>
    <x v="248"/>
    <x v="1"/>
    <n v="10"/>
  </r>
  <r>
    <s v="WAHV"/>
    <x v="11"/>
    <s v="Zuid-Holland"/>
    <x v="5"/>
    <x v="89"/>
    <x v="1"/>
    <n v="10"/>
  </r>
  <r>
    <s v="WAHV"/>
    <x v="11"/>
    <s v="Zuid-Holland"/>
    <x v="88"/>
    <x v="599"/>
    <x v="0"/>
    <n v="10"/>
  </r>
  <r>
    <s v="WAHV"/>
    <x v="10"/>
    <s v="Flevoland"/>
    <x v="10"/>
    <x v="269"/>
    <x v="1"/>
    <n v="10"/>
  </r>
  <r>
    <s v="WAHV"/>
    <x v="10"/>
    <s v="Limburg"/>
    <x v="119"/>
    <x v="681"/>
    <x v="1"/>
    <n v="10"/>
  </r>
  <r>
    <s v="WAHV"/>
    <x v="10"/>
    <s v="Noord-Brabant"/>
    <x v="3"/>
    <x v="713"/>
    <x v="1"/>
    <n v="10"/>
  </r>
  <r>
    <s v="WAHV"/>
    <x v="10"/>
    <s v="Noord-Brabant"/>
    <x v="111"/>
    <x v="311"/>
    <x v="1"/>
    <n v="10"/>
  </r>
  <r>
    <s v="WAHV"/>
    <x v="10"/>
    <s v="Noord-Brabant"/>
    <x v="28"/>
    <x v="689"/>
    <x v="1"/>
    <n v="10"/>
  </r>
  <r>
    <s v="WAHV"/>
    <x v="10"/>
    <s v="Noord-Brabant"/>
    <x v="28"/>
    <x v="615"/>
    <x v="1"/>
    <n v="10"/>
  </r>
  <r>
    <s v="WAHV"/>
    <x v="10"/>
    <s v="Utrecht"/>
    <x v="39"/>
    <x v="633"/>
    <x v="0"/>
    <n v="10"/>
  </r>
  <r>
    <s v="WAHV"/>
    <x v="10"/>
    <s v="Zuid-Holland"/>
    <x v="100"/>
    <x v="419"/>
    <x v="0"/>
    <n v="10"/>
  </r>
  <r>
    <s v="WAHV"/>
    <x v="10"/>
    <s v="Zuid-Holland"/>
    <x v="145"/>
    <x v="695"/>
    <x v="1"/>
    <n v="10"/>
  </r>
  <r>
    <s v="WAHV"/>
    <x v="4"/>
    <s v="Flevoland"/>
    <x v="10"/>
    <x v="201"/>
    <x v="1"/>
    <n v="10"/>
  </r>
  <r>
    <s v="WAHV"/>
    <x v="4"/>
    <s v="Flevoland"/>
    <x v="10"/>
    <x v="704"/>
    <x v="0"/>
    <n v="10"/>
  </r>
  <r>
    <s v="WAHV"/>
    <x v="4"/>
    <s v="Limburg"/>
    <x v="75"/>
    <x v="325"/>
    <x v="1"/>
    <n v="10"/>
  </r>
  <r>
    <s v="WAHV"/>
    <x v="4"/>
    <s v="Noord-Brabant"/>
    <x v="3"/>
    <x v="207"/>
    <x v="1"/>
    <n v="10"/>
  </r>
  <r>
    <s v="WAHV"/>
    <x v="4"/>
    <s v="Noord-Brabant"/>
    <x v="132"/>
    <x v="479"/>
    <x v="1"/>
    <n v="10"/>
  </r>
  <r>
    <s v="WAHV"/>
    <x v="4"/>
    <s v="Noord-Holland"/>
    <x v="46"/>
    <x v="707"/>
    <x v="1"/>
    <n v="10"/>
  </r>
  <r>
    <s v="WAHV"/>
    <x v="4"/>
    <s v="Utrecht"/>
    <x v="127"/>
    <x v="432"/>
    <x v="1"/>
    <n v="10"/>
  </r>
  <r>
    <s v="WAHV"/>
    <x v="4"/>
    <s v="Utrecht"/>
    <x v="144"/>
    <x v="670"/>
    <x v="1"/>
    <n v="10"/>
  </r>
  <r>
    <s v="WAHV"/>
    <x v="4"/>
    <s v="Utrecht"/>
    <x v="129"/>
    <x v="594"/>
    <x v="1"/>
    <n v="10"/>
  </r>
  <r>
    <s v="WAHV"/>
    <x v="4"/>
    <s v="Zeeland"/>
    <x v="143"/>
    <x v="663"/>
    <x v="1"/>
    <n v="10"/>
  </r>
  <r>
    <s v="WAHV"/>
    <x v="4"/>
    <s v="Zuid-Holland"/>
    <x v="48"/>
    <x v="76"/>
    <x v="1"/>
    <n v="10"/>
  </r>
  <r>
    <s v="WAHV"/>
    <x v="4"/>
    <s v="Zuid-Holland"/>
    <x v="43"/>
    <x v="276"/>
    <x v="1"/>
    <n v="10"/>
  </r>
  <r>
    <s v="WAHV"/>
    <x v="4"/>
    <s v="Zuid-Holland"/>
    <x v="5"/>
    <x v="560"/>
    <x v="1"/>
    <n v="10"/>
  </r>
  <r>
    <s v="WAHV"/>
    <x v="1"/>
    <s v="Flevoland"/>
    <x v="10"/>
    <x v="269"/>
    <x v="1"/>
    <n v="10"/>
  </r>
  <r>
    <s v="WAHV"/>
    <x v="1"/>
    <s v="Flevoland"/>
    <x v="10"/>
    <x v="261"/>
    <x v="1"/>
    <n v="10"/>
  </r>
  <r>
    <s v="WAHV"/>
    <x v="1"/>
    <s v="Limburg"/>
    <x v="119"/>
    <x v="681"/>
    <x v="1"/>
    <n v="10"/>
  </r>
  <r>
    <s v="WAHV"/>
    <x v="1"/>
    <s v="Limburg"/>
    <x v="68"/>
    <x v="527"/>
    <x v="1"/>
    <n v="10"/>
  </r>
  <r>
    <s v="WAHV"/>
    <x v="1"/>
    <s v="Limburg"/>
    <x v="24"/>
    <x v="586"/>
    <x v="0"/>
    <n v="10"/>
  </r>
  <r>
    <s v="WAHV"/>
    <x v="1"/>
    <s v="Noord-Brabant"/>
    <x v="94"/>
    <x v="561"/>
    <x v="1"/>
    <n v="10"/>
  </r>
  <r>
    <s v="WAHV"/>
    <x v="1"/>
    <s v="Noord-Brabant"/>
    <x v="28"/>
    <x v="245"/>
    <x v="1"/>
    <n v="10"/>
  </r>
  <r>
    <s v="WAHV"/>
    <x v="1"/>
    <s v="Noord-Brabant"/>
    <x v="14"/>
    <x v="301"/>
    <x v="1"/>
    <n v="10"/>
  </r>
  <r>
    <s v="WAHV"/>
    <x v="1"/>
    <s v="Noord-Brabant"/>
    <x v="14"/>
    <x v="601"/>
    <x v="1"/>
    <n v="10"/>
  </r>
  <r>
    <s v="WAHV"/>
    <x v="1"/>
    <s v="Noord-Holland"/>
    <x v="67"/>
    <x v="557"/>
    <x v="1"/>
    <n v="10"/>
  </r>
  <r>
    <s v="WAHV"/>
    <x v="1"/>
    <s v="Overijssel"/>
    <x v="54"/>
    <x v="322"/>
    <x v="1"/>
    <n v="10"/>
  </r>
  <r>
    <s v="WAHV"/>
    <x v="1"/>
    <s v="Utrecht"/>
    <x v="87"/>
    <x v="584"/>
    <x v="1"/>
    <n v="10"/>
  </r>
  <r>
    <s v="WAHV"/>
    <x v="1"/>
    <s v="Utrecht"/>
    <x v="144"/>
    <x v="717"/>
    <x v="1"/>
    <n v="10"/>
  </r>
  <r>
    <s v="WAHV"/>
    <x v="1"/>
    <s v="Utrecht"/>
    <x v="144"/>
    <x v="670"/>
    <x v="1"/>
    <n v="10"/>
  </r>
  <r>
    <s v="WAHV"/>
    <x v="1"/>
    <s v="Utrecht"/>
    <x v="40"/>
    <x v="421"/>
    <x v="1"/>
    <n v="10"/>
  </r>
  <r>
    <s v="WAHV"/>
    <x v="1"/>
    <s v="Zuid-Holland"/>
    <x v="43"/>
    <x v="537"/>
    <x v="1"/>
    <n v="10"/>
  </r>
  <r>
    <s v="WAHV"/>
    <x v="1"/>
    <s v="Zuid-Holland"/>
    <x v="43"/>
    <x v="568"/>
    <x v="1"/>
    <n v="10"/>
  </r>
  <r>
    <s v="WAHV"/>
    <x v="1"/>
    <s v="Zuid-Holland"/>
    <x v="22"/>
    <x v="374"/>
    <x v="1"/>
    <n v="10"/>
  </r>
  <r>
    <s v="WAHV"/>
    <x v="0"/>
    <s v="Flevoland"/>
    <x v="10"/>
    <x v="261"/>
    <x v="1"/>
    <n v="10"/>
  </r>
  <r>
    <s v="WAHV"/>
    <x v="0"/>
    <s v="Limburg"/>
    <x v="24"/>
    <x v="592"/>
    <x v="1"/>
    <n v="10"/>
  </r>
  <r>
    <s v="WAHV"/>
    <x v="0"/>
    <s v="Noord-Brabant"/>
    <x v="28"/>
    <x v="689"/>
    <x v="0"/>
    <n v="10"/>
  </r>
  <r>
    <s v="WAHV"/>
    <x v="0"/>
    <s v="Noord-Brabant"/>
    <x v="28"/>
    <x v="494"/>
    <x v="1"/>
    <n v="10"/>
  </r>
  <r>
    <s v="WAHV"/>
    <x v="0"/>
    <s v="Noord-Brabant"/>
    <x v="14"/>
    <x v="301"/>
    <x v="1"/>
    <n v="10"/>
  </r>
  <r>
    <s v="WAHV"/>
    <x v="0"/>
    <s v="Noord-Brabant"/>
    <x v="14"/>
    <x v="601"/>
    <x v="1"/>
    <n v="10"/>
  </r>
  <r>
    <s v="WAHV"/>
    <x v="0"/>
    <s v="Utrecht"/>
    <x v="87"/>
    <x v="448"/>
    <x v="1"/>
    <n v="10"/>
  </r>
  <r>
    <s v="WAHV"/>
    <x v="0"/>
    <s v="Utrecht"/>
    <x v="87"/>
    <x v="584"/>
    <x v="1"/>
    <n v="10"/>
  </r>
  <r>
    <s v="WAHV"/>
    <x v="0"/>
    <s v="Zeeland"/>
    <x v="125"/>
    <x v="407"/>
    <x v="1"/>
    <n v="10"/>
  </r>
  <r>
    <s v="WAHV"/>
    <x v="0"/>
    <s v="Zuid-Holland"/>
    <x v="90"/>
    <x v="423"/>
    <x v="1"/>
    <n v="10"/>
  </r>
  <r>
    <s v="WAHV"/>
    <x v="0"/>
    <s v="Zuid-Holland"/>
    <x v="17"/>
    <x v="382"/>
    <x v="1"/>
    <n v="10"/>
  </r>
  <r>
    <s v="WAHV"/>
    <x v="0"/>
    <s v="Zuid-Holland"/>
    <x v="48"/>
    <x v="142"/>
    <x v="1"/>
    <n v="10"/>
  </r>
  <r>
    <s v="WAHV"/>
    <x v="0"/>
    <s v="Zuid-Holland"/>
    <x v="43"/>
    <x v="605"/>
    <x v="1"/>
    <n v="10"/>
  </r>
  <r>
    <s v="WAHV"/>
    <x v="0"/>
    <s v="Zuid-Holland"/>
    <x v="49"/>
    <x v="231"/>
    <x v="1"/>
    <n v="10"/>
  </r>
  <r>
    <s v="WAHV"/>
    <x v="0"/>
    <s v="Zuid-Holland"/>
    <x v="16"/>
    <x v="595"/>
    <x v="0"/>
    <n v="10"/>
  </r>
  <r>
    <s v="WAHV"/>
    <x v="0"/>
    <s v="Zuid-Holland"/>
    <x v="4"/>
    <x v="221"/>
    <x v="1"/>
    <n v="10"/>
  </r>
  <r>
    <s v="WAHV"/>
    <x v="0"/>
    <s v="Zuid-Holland"/>
    <x v="15"/>
    <x v="674"/>
    <x v="0"/>
    <n v="10"/>
  </r>
  <r>
    <s v="WAHV"/>
    <x v="3"/>
    <s v="Flevoland"/>
    <x v="10"/>
    <x v="704"/>
    <x v="1"/>
    <n v="10"/>
  </r>
  <r>
    <s v="WAHV"/>
    <x v="3"/>
    <s v="Limburg"/>
    <x v="136"/>
    <x v="693"/>
    <x v="0"/>
    <n v="10"/>
  </r>
  <r>
    <s v="WAHV"/>
    <x v="3"/>
    <s v="Noord-Brabant"/>
    <x v="94"/>
    <x v="464"/>
    <x v="1"/>
    <n v="10"/>
  </r>
  <r>
    <s v="WAHV"/>
    <x v="3"/>
    <s v="Noord-Brabant"/>
    <x v="111"/>
    <x v="321"/>
    <x v="1"/>
    <n v="10"/>
  </r>
  <r>
    <s v="WAHV"/>
    <x v="3"/>
    <s v="Noord-Brabant"/>
    <x v="28"/>
    <x v="689"/>
    <x v="0"/>
    <n v="10"/>
  </r>
  <r>
    <s v="WAHV"/>
    <x v="3"/>
    <s v="Utrecht"/>
    <x v="144"/>
    <x v="670"/>
    <x v="0"/>
    <n v="10"/>
  </r>
  <r>
    <s v="WAHV"/>
    <x v="3"/>
    <s v="Zuid-Holland"/>
    <x v="2"/>
    <x v="476"/>
    <x v="1"/>
    <n v="10"/>
  </r>
  <r>
    <s v="WAHV"/>
    <x v="3"/>
    <s v="Zuid-Holland"/>
    <x v="49"/>
    <x v="299"/>
    <x v="1"/>
    <n v="10"/>
  </r>
  <r>
    <s v="WAHV"/>
    <x v="3"/>
    <s v="Zuid-Holland"/>
    <x v="4"/>
    <x v="221"/>
    <x v="1"/>
    <n v="10"/>
  </r>
  <r>
    <s v="WAHV"/>
    <x v="3"/>
    <s v="Zuid-Holland"/>
    <x v="47"/>
    <x v="602"/>
    <x v="1"/>
    <n v="10"/>
  </r>
  <r>
    <s v="WAHV"/>
    <x v="5"/>
    <s v="Flevoland"/>
    <x v="10"/>
    <x v="261"/>
    <x v="1"/>
    <n v="10"/>
  </r>
  <r>
    <s v="WAHV"/>
    <x v="5"/>
    <s v="Groningen"/>
    <x v="11"/>
    <x v="631"/>
    <x v="0"/>
    <n v="10"/>
  </r>
  <r>
    <s v="WAHV"/>
    <x v="5"/>
    <s v="Limburg"/>
    <x v="75"/>
    <x v="325"/>
    <x v="1"/>
    <n v="10"/>
  </r>
  <r>
    <s v="WAHV"/>
    <x v="5"/>
    <s v="Limburg"/>
    <x v="24"/>
    <x v="592"/>
    <x v="1"/>
    <n v="10"/>
  </r>
  <r>
    <s v="WAHV"/>
    <x v="5"/>
    <s v="Noord-Brabant"/>
    <x v="26"/>
    <x v="295"/>
    <x v="1"/>
    <n v="10"/>
  </r>
  <r>
    <s v="WAHV"/>
    <x v="5"/>
    <s v="Noord-Brabant"/>
    <x v="3"/>
    <x v="684"/>
    <x v="0"/>
    <n v="10"/>
  </r>
  <r>
    <s v="WAHV"/>
    <x v="5"/>
    <s v="Noord-Brabant"/>
    <x v="28"/>
    <x v="610"/>
    <x v="0"/>
    <n v="10"/>
  </r>
  <r>
    <s v="WAHV"/>
    <x v="5"/>
    <s v="Noord-Holland"/>
    <x v="126"/>
    <x v="410"/>
    <x v="1"/>
    <n v="10"/>
  </r>
  <r>
    <s v="WAHV"/>
    <x v="5"/>
    <s v="Utrecht"/>
    <x v="127"/>
    <x v="432"/>
    <x v="1"/>
    <n v="10"/>
  </r>
  <r>
    <s v="WAHV"/>
    <x v="5"/>
    <s v="Zuid-Holland"/>
    <x v="43"/>
    <x v="691"/>
    <x v="1"/>
    <n v="10"/>
  </r>
  <r>
    <s v="WAHV"/>
    <x v="5"/>
    <s v="Zuid-Holland"/>
    <x v="16"/>
    <x v="18"/>
    <x v="1"/>
    <n v="10"/>
  </r>
  <r>
    <s v="WAHV"/>
    <x v="5"/>
    <s v="Zuid-Holland"/>
    <x v="5"/>
    <x v="343"/>
    <x v="1"/>
    <n v="10"/>
  </r>
  <r>
    <s v="WAHV"/>
    <x v="2"/>
    <s v="Gelderland"/>
    <x v="23"/>
    <x v="540"/>
    <x v="1"/>
    <n v="10"/>
  </r>
  <r>
    <s v="WAHV"/>
    <x v="2"/>
    <s v="Groningen"/>
    <x v="11"/>
    <x v="542"/>
    <x v="1"/>
    <n v="10"/>
  </r>
  <r>
    <s v="WAHV"/>
    <x v="2"/>
    <s v="Groningen"/>
    <x v="140"/>
    <x v="627"/>
    <x v="1"/>
    <n v="10"/>
  </r>
  <r>
    <s v="WAHV"/>
    <x v="2"/>
    <s v="Limburg"/>
    <x v="128"/>
    <x v="688"/>
    <x v="1"/>
    <n v="10"/>
  </r>
  <r>
    <s v="WAHV"/>
    <x v="2"/>
    <s v="Limburg"/>
    <x v="75"/>
    <x v="325"/>
    <x v="1"/>
    <n v="10"/>
  </r>
  <r>
    <s v="WAHV"/>
    <x v="2"/>
    <s v="Noord-Brabant"/>
    <x v="3"/>
    <x v="679"/>
    <x v="0"/>
    <n v="10"/>
  </r>
  <r>
    <s v="WAHV"/>
    <x v="2"/>
    <s v="Noord-Holland"/>
    <x v="46"/>
    <x v="459"/>
    <x v="0"/>
    <n v="10"/>
  </r>
  <r>
    <s v="WAHV"/>
    <x v="2"/>
    <s v="Utrecht"/>
    <x v="61"/>
    <x v="356"/>
    <x v="1"/>
    <n v="10"/>
  </r>
  <r>
    <s v="WAHV"/>
    <x v="2"/>
    <s v="Zeeland"/>
    <x v="125"/>
    <x v="472"/>
    <x v="1"/>
    <n v="10"/>
  </r>
  <r>
    <s v="WAHV"/>
    <x v="2"/>
    <s v="Zuid-Holland"/>
    <x v="2"/>
    <x v="474"/>
    <x v="1"/>
    <n v="10"/>
  </r>
  <r>
    <s v="WAHV"/>
    <x v="2"/>
    <s v="Zuid-Holland"/>
    <x v="17"/>
    <x v="710"/>
    <x v="1"/>
    <n v="10"/>
  </r>
  <r>
    <s v="WAHV"/>
    <x v="2"/>
    <s v="Zuid-Holland"/>
    <x v="17"/>
    <x v="125"/>
    <x v="1"/>
    <n v="10"/>
  </r>
  <r>
    <s v="WAHV"/>
    <x v="2"/>
    <s v="Zuid-Holland"/>
    <x v="43"/>
    <x v="605"/>
    <x v="1"/>
    <n v="10"/>
  </r>
  <r>
    <s v="WAHV"/>
    <x v="2"/>
    <s v="Zuid-Holland"/>
    <x v="43"/>
    <x v="248"/>
    <x v="1"/>
    <n v="10"/>
  </r>
  <r>
    <s v="WAHV"/>
    <x v="6"/>
    <s v="Drenthe"/>
    <x v="108"/>
    <x v="719"/>
    <x v="1"/>
    <n v="10"/>
  </r>
  <r>
    <s v="WAHV"/>
    <x v="6"/>
    <s v="Flevoland"/>
    <x v="10"/>
    <x v="261"/>
    <x v="1"/>
    <n v="10"/>
  </r>
  <r>
    <s v="WAHV"/>
    <x v="6"/>
    <s v="Gelderland"/>
    <x v="82"/>
    <x v="151"/>
    <x v="1"/>
    <n v="10"/>
  </r>
  <r>
    <s v="WAHV"/>
    <x v="6"/>
    <s v="Gelderland"/>
    <x v="23"/>
    <x v="29"/>
    <x v="1"/>
    <n v="10"/>
  </r>
  <r>
    <s v="WAHV"/>
    <x v="6"/>
    <s v="Groningen"/>
    <x v="60"/>
    <x v="705"/>
    <x v="0"/>
    <n v="10"/>
  </r>
  <r>
    <s v="WAHV"/>
    <x v="6"/>
    <s v="Limburg"/>
    <x v="24"/>
    <x v="202"/>
    <x v="1"/>
    <n v="10"/>
  </r>
  <r>
    <s v="WAHV"/>
    <x v="6"/>
    <s v="Noord-Brabant"/>
    <x v="28"/>
    <x v="646"/>
    <x v="1"/>
    <n v="10"/>
  </r>
  <r>
    <s v="WAHV"/>
    <x v="6"/>
    <s v="Noord-Brabant"/>
    <x v="28"/>
    <x v="117"/>
    <x v="1"/>
    <n v="10"/>
  </r>
  <r>
    <s v="WAHV"/>
    <x v="6"/>
    <s v="Noord-Brabant"/>
    <x v="14"/>
    <x v="601"/>
    <x v="1"/>
    <n v="10"/>
  </r>
  <r>
    <s v="WAHV"/>
    <x v="6"/>
    <s v="Utrecht"/>
    <x v="87"/>
    <x v="448"/>
    <x v="1"/>
    <n v="10"/>
  </r>
  <r>
    <s v="WAHV"/>
    <x v="6"/>
    <s v="Utrecht"/>
    <x v="144"/>
    <x v="670"/>
    <x v="0"/>
    <n v="10"/>
  </r>
  <r>
    <s v="WAHV"/>
    <x v="6"/>
    <s v="Zuid-Holland"/>
    <x v="2"/>
    <x v="381"/>
    <x v="1"/>
    <n v="10"/>
  </r>
  <r>
    <s v="WAHV"/>
    <x v="6"/>
    <s v="Zuid-Holland"/>
    <x v="5"/>
    <x v="620"/>
    <x v="1"/>
    <n v="10"/>
  </r>
  <r>
    <s v="WAHV"/>
    <x v="6"/>
    <s v="Zuid-Holland"/>
    <x v="98"/>
    <x v="676"/>
    <x v="0"/>
    <n v="10"/>
  </r>
  <r>
    <s v="WAHV"/>
    <x v="7"/>
    <s v="Drenthe"/>
    <x v="108"/>
    <x v="290"/>
    <x v="1"/>
    <n v="9"/>
  </r>
  <r>
    <s v="WAHV"/>
    <x v="7"/>
    <s v="Gelderland"/>
    <x v="82"/>
    <x v="164"/>
    <x v="1"/>
    <n v="9"/>
  </r>
  <r>
    <s v="WAHV"/>
    <x v="7"/>
    <s v="Gelderland"/>
    <x v="82"/>
    <x v="465"/>
    <x v="1"/>
    <n v="9"/>
  </r>
  <r>
    <s v="WAHV"/>
    <x v="7"/>
    <s v="Noord-Brabant"/>
    <x v="94"/>
    <x v="561"/>
    <x v="1"/>
    <n v="9"/>
  </r>
  <r>
    <s v="WAHV"/>
    <x v="7"/>
    <s v="Noord-Brabant"/>
    <x v="111"/>
    <x v="321"/>
    <x v="1"/>
    <n v="9"/>
  </r>
  <r>
    <s v="WAHV"/>
    <x v="7"/>
    <s v="Noord-Brabant"/>
    <x v="28"/>
    <x v="678"/>
    <x v="0"/>
    <n v="9"/>
  </r>
  <r>
    <s v="WAHV"/>
    <x v="7"/>
    <s v="Noord-Brabant"/>
    <x v="14"/>
    <x v="301"/>
    <x v="1"/>
    <n v="9"/>
  </r>
  <r>
    <s v="WAHV"/>
    <x v="7"/>
    <s v="Noord-Holland"/>
    <x v="46"/>
    <x v="707"/>
    <x v="1"/>
    <n v="9"/>
  </r>
  <r>
    <s v="WAHV"/>
    <x v="7"/>
    <s v="Utrecht"/>
    <x v="39"/>
    <x v="366"/>
    <x v="0"/>
    <n v="9"/>
  </r>
  <r>
    <s v="WAHV"/>
    <x v="7"/>
    <s v="Utrecht"/>
    <x v="129"/>
    <x v="706"/>
    <x v="1"/>
    <n v="9"/>
  </r>
  <r>
    <s v="WAHV"/>
    <x v="7"/>
    <s v="Zeeland"/>
    <x v="121"/>
    <x v="701"/>
    <x v="0"/>
    <n v="9"/>
  </r>
  <r>
    <s v="WAHV"/>
    <x v="7"/>
    <s v="Zuid-Holland"/>
    <x v="2"/>
    <x v="86"/>
    <x v="1"/>
    <n v="9"/>
  </r>
  <r>
    <s v="WAHV"/>
    <x v="7"/>
    <s v="Zuid-Holland"/>
    <x v="90"/>
    <x v="545"/>
    <x v="1"/>
    <n v="9"/>
  </r>
  <r>
    <s v="WAHV"/>
    <x v="7"/>
    <s v="Zuid-Holland"/>
    <x v="43"/>
    <x v="612"/>
    <x v="1"/>
    <n v="9"/>
  </r>
  <r>
    <s v="WAHV"/>
    <x v="7"/>
    <s v="Zuid-Holland"/>
    <x v="43"/>
    <x v="691"/>
    <x v="1"/>
    <n v="9"/>
  </r>
  <r>
    <s v="WAHV"/>
    <x v="7"/>
    <s v="Zuid-Holland"/>
    <x v="43"/>
    <x v="647"/>
    <x v="1"/>
    <n v="9"/>
  </r>
  <r>
    <s v="WAHV"/>
    <x v="7"/>
    <s v="Zuid-Holland"/>
    <x v="12"/>
    <x v="87"/>
    <x v="1"/>
    <n v="9"/>
  </r>
  <r>
    <s v="WAHV"/>
    <x v="7"/>
    <s v="Zuid-Holland"/>
    <x v="49"/>
    <x v="150"/>
    <x v="1"/>
    <n v="9"/>
  </r>
  <r>
    <s v="WAHV"/>
    <x v="8"/>
    <s v="Flevoland"/>
    <x v="97"/>
    <x v="572"/>
    <x v="1"/>
    <n v="9"/>
  </r>
  <r>
    <s v="WAHV"/>
    <x v="8"/>
    <s v="Gelderland"/>
    <x v="82"/>
    <x v="465"/>
    <x v="1"/>
    <n v="9"/>
  </r>
  <r>
    <s v="WAHV"/>
    <x v="8"/>
    <s v="Groningen"/>
    <x v="11"/>
    <x v="542"/>
    <x v="1"/>
    <n v="9"/>
  </r>
  <r>
    <s v="WAHV"/>
    <x v="8"/>
    <s v="Groningen"/>
    <x v="60"/>
    <x v="705"/>
    <x v="0"/>
    <n v="9"/>
  </r>
  <r>
    <s v="WAHV"/>
    <x v="8"/>
    <s v="Noord-Brabant"/>
    <x v="3"/>
    <x v="668"/>
    <x v="1"/>
    <n v="9"/>
  </r>
  <r>
    <s v="WAHV"/>
    <x v="8"/>
    <s v="Noord-Brabant"/>
    <x v="3"/>
    <x v="341"/>
    <x v="1"/>
    <n v="9"/>
  </r>
  <r>
    <s v="WAHV"/>
    <x v="8"/>
    <s v="Noord-Brabant"/>
    <x v="28"/>
    <x v="689"/>
    <x v="1"/>
    <n v="9"/>
  </r>
  <r>
    <s v="WAHV"/>
    <x v="8"/>
    <s v="Noord-Holland"/>
    <x v="62"/>
    <x v="444"/>
    <x v="1"/>
    <n v="9"/>
  </r>
  <r>
    <s v="WAHV"/>
    <x v="8"/>
    <s v="Overijssel"/>
    <x v="113"/>
    <x v="331"/>
    <x v="1"/>
    <n v="9"/>
  </r>
  <r>
    <s v="WAHV"/>
    <x v="8"/>
    <s v="Utrecht"/>
    <x v="87"/>
    <x v="401"/>
    <x v="1"/>
    <n v="9"/>
  </r>
  <r>
    <s v="WAHV"/>
    <x v="8"/>
    <s v="Utrecht"/>
    <x v="144"/>
    <x v="717"/>
    <x v="1"/>
    <n v="9"/>
  </r>
  <r>
    <s v="WAHV"/>
    <x v="8"/>
    <s v="Utrecht"/>
    <x v="37"/>
    <x v="694"/>
    <x v="0"/>
    <n v="9"/>
  </r>
  <r>
    <s v="WAHV"/>
    <x v="8"/>
    <s v="Zuid-Holland"/>
    <x v="2"/>
    <x v="474"/>
    <x v="1"/>
    <n v="9"/>
  </r>
  <r>
    <s v="WAHV"/>
    <x v="8"/>
    <s v="Zuid-Holland"/>
    <x v="43"/>
    <x v="603"/>
    <x v="0"/>
    <n v="9"/>
  </r>
  <r>
    <s v="WAHV"/>
    <x v="8"/>
    <s v="Zuid-Holland"/>
    <x v="43"/>
    <x v="276"/>
    <x v="1"/>
    <n v="9"/>
  </r>
  <r>
    <s v="WAHV"/>
    <x v="9"/>
    <s v="Gelderland"/>
    <x v="82"/>
    <x v="708"/>
    <x v="0"/>
    <n v="9"/>
  </r>
  <r>
    <s v="WAHV"/>
    <x v="9"/>
    <s v="Groningen"/>
    <x v="11"/>
    <x v="589"/>
    <x v="1"/>
    <n v="9"/>
  </r>
  <r>
    <s v="WAHV"/>
    <x v="9"/>
    <s v="Groningen"/>
    <x v="60"/>
    <x v="705"/>
    <x v="0"/>
    <n v="9"/>
  </r>
  <r>
    <s v="WAHV"/>
    <x v="9"/>
    <s v="Limburg"/>
    <x v="68"/>
    <x v="317"/>
    <x v="1"/>
    <n v="9"/>
  </r>
  <r>
    <s v="WAHV"/>
    <x v="9"/>
    <s v="Zuid-Holland"/>
    <x v="17"/>
    <x v="404"/>
    <x v="1"/>
    <n v="9"/>
  </r>
  <r>
    <s v="WAHV"/>
    <x v="9"/>
    <s v="Zuid-Holland"/>
    <x v="73"/>
    <x v="648"/>
    <x v="0"/>
    <n v="9"/>
  </r>
  <r>
    <s v="WAHV"/>
    <x v="9"/>
    <s v="Zuid-Holland"/>
    <x v="49"/>
    <x v="411"/>
    <x v="1"/>
    <n v="9"/>
  </r>
  <r>
    <s v="WAHV"/>
    <x v="9"/>
    <s v="Zuid-Holland"/>
    <x v="38"/>
    <x v="181"/>
    <x v="1"/>
    <n v="9"/>
  </r>
  <r>
    <s v="WAHV"/>
    <x v="11"/>
    <s v="Drenthe"/>
    <x v="108"/>
    <x v="719"/>
    <x v="1"/>
    <n v="9"/>
  </r>
  <r>
    <s v="WAHV"/>
    <x v="11"/>
    <s v="Drenthe"/>
    <x v="108"/>
    <x v="660"/>
    <x v="1"/>
    <n v="9"/>
  </r>
  <r>
    <s v="WAHV"/>
    <x v="11"/>
    <s v="Limburg"/>
    <x v="24"/>
    <x v="643"/>
    <x v="1"/>
    <n v="9"/>
  </r>
  <r>
    <s v="WAHV"/>
    <x v="11"/>
    <s v="Noord-Brabant"/>
    <x v="3"/>
    <x v="713"/>
    <x v="0"/>
    <n v="9"/>
  </r>
  <r>
    <s v="WAHV"/>
    <x v="11"/>
    <s v="Noord-Brabant"/>
    <x v="111"/>
    <x v="321"/>
    <x v="1"/>
    <n v="9"/>
  </r>
  <r>
    <s v="WAHV"/>
    <x v="11"/>
    <s v="Noord-Brabant"/>
    <x v="28"/>
    <x v="689"/>
    <x v="1"/>
    <n v="9"/>
  </r>
  <r>
    <s v="WAHV"/>
    <x v="11"/>
    <s v="Noord-Brabant"/>
    <x v="28"/>
    <x v="615"/>
    <x v="1"/>
    <n v="9"/>
  </r>
  <r>
    <s v="WAHV"/>
    <x v="11"/>
    <s v="Noord-Holland"/>
    <x v="8"/>
    <x v="664"/>
    <x v="1"/>
    <n v="9"/>
  </r>
  <r>
    <s v="WAHV"/>
    <x v="11"/>
    <s v="Noord-Holland"/>
    <x v="67"/>
    <x v="557"/>
    <x v="1"/>
    <n v="9"/>
  </r>
  <r>
    <s v="WAHV"/>
    <x v="11"/>
    <s v="Noord-Holland"/>
    <x v="46"/>
    <x v="707"/>
    <x v="1"/>
    <n v="9"/>
  </r>
  <r>
    <s v="WAHV"/>
    <x v="11"/>
    <s v="Utrecht"/>
    <x v="87"/>
    <x v="159"/>
    <x v="1"/>
    <n v="9"/>
  </r>
  <r>
    <s v="WAHV"/>
    <x v="11"/>
    <s v="Utrecht"/>
    <x v="144"/>
    <x v="717"/>
    <x v="1"/>
    <n v="9"/>
  </r>
  <r>
    <s v="WAHV"/>
    <x v="11"/>
    <s v="Utrecht"/>
    <x v="129"/>
    <x v="706"/>
    <x v="1"/>
    <n v="9"/>
  </r>
  <r>
    <s v="WAHV"/>
    <x v="11"/>
    <s v="Zuid-Holland"/>
    <x v="2"/>
    <x v="476"/>
    <x v="1"/>
    <n v="9"/>
  </r>
  <r>
    <s v="WAHV"/>
    <x v="11"/>
    <s v="Zuid-Holland"/>
    <x v="17"/>
    <x v="382"/>
    <x v="1"/>
    <n v="9"/>
  </r>
  <r>
    <s v="WAHV"/>
    <x v="11"/>
    <s v="Zuid-Holland"/>
    <x v="95"/>
    <x v="216"/>
    <x v="1"/>
    <n v="9"/>
  </r>
  <r>
    <s v="WAHV"/>
    <x v="11"/>
    <s v="Zuid-Holland"/>
    <x v="4"/>
    <x v="221"/>
    <x v="1"/>
    <n v="9"/>
  </r>
  <r>
    <s v="WAHV"/>
    <x v="11"/>
    <s v="Zuid-Holland"/>
    <x v="22"/>
    <x v="374"/>
    <x v="1"/>
    <n v="9"/>
  </r>
  <r>
    <s v="WAHV"/>
    <x v="11"/>
    <s v="Zuid-Holland"/>
    <x v="22"/>
    <x v="94"/>
    <x v="1"/>
    <n v="9"/>
  </r>
  <r>
    <s v="WAHV"/>
    <x v="10"/>
    <s v="Groningen"/>
    <x v="11"/>
    <x v="542"/>
    <x v="1"/>
    <n v="9"/>
  </r>
  <r>
    <s v="WAHV"/>
    <x v="10"/>
    <s v="Limburg"/>
    <x v="136"/>
    <x v="693"/>
    <x v="1"/>
    <n v="9"/>
  </r>
  <r>
    <s v="WAHV"/>
    <x v="10"/>
    <s v="Limburg"/>
    <x v="68"/>
    <x v="317"/>
    <x v="1"/>
    <n v="9"/>
  </r>
  <r>
    <s v="WAHV"/>
    <x v="10"/>
    <s v="Noord-Brabant"/>
    <x v="28"/>
    <x v="245"/>
    <x v="1"/>
    <n v="9"/>
  </r>
  <r>
    <s v="WAHV"/>
    <x v="10"/>
    <s v="Noord-Brabant"/>
    <x v="132"/>
    <x v="479"/>
    <x v="1"/>
    <n v="9"/>
  </r>
  <r>
    <s v="WAHV"/>
    <x v="10"/>
    <s v="Noord-Brabant"/>
    <x v="14"/>
    <x v="210"/>
    <x v="1"/>
    <n v="9"/>
  </r>
  <r>
    <s v="WAHV"/>
    <x v="10"/>
    <s v="Noord-Holland"/>
    <x v="46"/>
    <x v="707"/>
    <x v="1"/>
    <n v="9"/>
  </r>
  <r>
    <s v="WAHV"/>
    <x v="10"/>
    <s v="Zuid-Holland"/>
    <x v="43"/>
    <x v="537"/>
    <x v="1"/>
    <n v="9"/>
  </r>
  <r>
    <s v="WAHV"/>
    <x v="10"/>
    <s v="Zuid-Holland"/>
    <x v="32"/>
    <x v="571"/>
    <x v="1"/>
    <n v="9"/>
  </r>
  <r>
    <s v="WAHV"/>
    <x v="10"/>
    <s v="Zuid-Holland"/>
    <x v="5"/>
    <x v="343"/>
    <x v="1"/>
    <n v="9"/>
  </r>
  <r>
    <s v="WAHV"/>
    <x v="10"/>
    <s v="Zuid-Holland"/>
    <x v="5"/>
    <x v="620"/>
    <x v="1"/>
    <n v="9"/>
  </r>
  <r>
    <s v="WAHV"/>
    <x v="10"/>
    <s v="Zuid-Holland"/>
    <x v="22"/>
    <x v="374"/>
    <x v="1"/>
    <n v="9"/>
  </r>
  <r>
    <s v="WAHV"/>
    <x v="4"/>
    <s v="Flevoland"/>
    <x v="10"/>
    <x v="704"/>
    <x v="1"/>
    <n v="9"/>
  </r>
  <r>
    <s v="WAHV"/>
    <x v="4"/>
    <s v="Groningen"/>
    <x v="11"/>
    <x v="260"/>
    <x v="0"/>
    <n v="9"/>
  </r>
  <r>
    <s v="WAHV"/>
    <x v="4"/>
    <s v="Limburg"/>
    <x v="68"/>
    <x v="692"/>
    <x v="1"/>
    <n v="9"/>
  </r>
  <r>
    <s v="WAHV"/>
    <x v="4"/>
    <s v="Noord-Brabant"/>
    <x v="111"/>
    <x v="636"/>
    <x v="1"/>
    <n v="9"/>
  </r>
  <r>
    <s v="WAHV"/>
    <x v="4"/>
    <s v="Noord-Brabant"/>
    <x v="28"/>
    <x v="245"/>
    <x v="1"/>
    <n v="9"/>
  </r>
  <r>
    <s v="WAHV"/>
    <x v="4"/>
    <s v="Utrecht"/>
    <x v="87"/>
    <x v="584"/>
    <x v="1"/>
    <n v="9"/>
  </r>
  <r>
    <s v="WAHV"/>
    <x v="4"/>
    <s v="Utrecht"/>
    <x v="87"/>
    <x v="614"/>
    <x v="1"/>
    <n v="9"/>
  </r>
  <r>
    <s v="WAHV"/>
    <x v="4"/>
    <s v="Utrecht"/>
    <x v="40"/>
    <x v="421"/>
    <x v="1"/>
    <n v="9"/>
  </r>
  <r>
    <s v="WAHV"/>
    <x v="4"/>
    <s v="Utrecht"/>
    <x v="39"/>
    <x v="74"/>
    <x v="1"/>
    <n v="9"/>
  </r>
  <r>
    <s v="WAHV"/>
    <x v="4"/>
    <s v="Utrecht"/>
    <x v="129"/>
    <x v="706"/>
    <x v="0"/>
    <n v="9"/>
  </r>
  <r>
    <s v="WAHV"/>
    <x v="4"/>
    <s v="Zuid-Holland"/>
    <x v="90"/>
    <x v="192"/>
    <x v="1"/>
    <n v="9"/>
  </r>
  <r>
    <s v="WAHV"/>
    <x v="4"/>
    <s v="Zuid-Holland"/>
    <x v="43"/>
    <x v="568"/>
    <x v="1"/>
    <n v="9"/>
  </r>
  <r>
    <s v="WAHV"/>
    <x v="1"/>
    <s v="Flevoland"/>
    <x v="10"/>
    <x v="704"/>
    <x v="1"/>
    <n v="9"/>
  </r>
  <r>
    <s v="WAHV"/>
    <x v="1"/>
    <s v="Groningen"/>
    <x v="11"/>
    <x v="542"/>
    <x v="1"/>
    <n v="9"/>
  </r>
  <r>
    <s v="WAHV"/>
    <x v="1"/>
    <s v="Noord-Brabant"/>
    <x v="3"/>
    <x v="398"/>
    <x v="1"/>
    <n v="9"/>
  </r>
  <r>
    <s v="WAHV"/>
    <x v="1"/>
    <s v="Noord-Brabant"/>
    <x v="28"/>
    <x v="613"/>
    <x v="0"/>
    <n v="9"/>
  </r>
  <r>
    <s v="WAHV"/>
    <x v="1"/>
    <s v="Zuid-Holland"/>
    <x v="90"/>
    <x v="417"/>
    <x v="1"/>
    <n v="9"/>
  </r>
  <r>
    <s v="WAHV"/>
    <x v="1"/>
    <s v="Zuid-Holland"/>
    <x v="49"/>
    <x v="709"/>
    <x v="1"/>
    <n v="9"/>
  </r>
  <r>
    <s v="WAHV"/>
    <x v="1"/>
    <s v="Zuid-Holland"/>
    <x v="5"/>
    <x v="620"/>
    <x v="1"/>
    <n v="9"/>
  </r>
  <r>
    <s v="WAHV"/>
    <x v="1"/>
    <s v="Zuid-Holland"/>
    <x v="5"/>
    <x v="548"/>
    <x v="1"/>
    <n v="9"/>
  </r>
  <r>
    <s v="WAHV"/>
    <x v="1"/>
    <s v="Zuid-Holland"/>
    <x v="88"/>
    <x v="599"/>
    <x v="0"/>
    <n v="9"/>
  </r>
  <r>
    <s v="WAHV"/>
    <x v="0"/>
    <s v="Flevoland"/>
    <x v="10"/>
    <x v="500"/>
    <x v="1"/>
    <n v="9"/>
  </r>
  <r>
    <s v="WAHV"/>
    <x v="0"/>
    <s v="Flevoland"/>
    <x v="97"/>
    <x v="250"/>
    <x v="1"/>
    <n v="9"/>
  </r>
  <r>
    <s v="WAHV"/>
    <x v="0"/>
    <s v="Gelderland"/>
    <x v="82"/>
    <x v="465"/>
    <x v="1"/>
    <n v="9"/>
  </r>
  <r>
    <s v="WAHV"/>
    <x v="0"/>
    <s v="Gelderland"/>
    <x v="82"/>
    <x v="708"/>
    <x v="0"/>
    <n v="9"/>
  </r>
  <r>
    <s v="WAHV"/>
    <x v="0"/>
    <s v="Groningen"/>
    <x v="60"/>
    <x v="705"/>
    <x v="1"/>
    <n v="9"/>
  </r>
  <r>
    <s v="WAHV"/>
    <x v="0"/>
    <s v="Limburg"/>
    <x v="24"/>
    <x v="618"/>
    <x v="1"/>
    <n v="9"/>
  </r>
  <r>
    <s v="WAHV"/>
    <x v="0"/>
    <s v="Noord-Holland"/>
    <x v="62"/>
    <x v="444"/>
    <x v="1"/>
    <n v="9"/>
  </r>
  <r>
    <s v="WAHV"/>
    <x v="0"/>
    <s v="Noord-Holland"/>
    <x v="67"/>
    <x v="564"/>
    <x v="1"/>
    <n v="9"/>
  </r>
  <r>
    <s v="WAHV"/>
    <x v="0"/>
    <s v="Noord-Holland"/>
    <x v="67"/>
    <x v="457"/>
    <x v="1"/>
    <n v="9"/>
  </r>
  <r>
    <s v="WAHV"/>
    <x v="0"/>
    <s v="Zuid-Holland"/>
    <x v="43"/>
    <x v="276"/>
    <x v="1"/>
    <n v="9"/>
  </r>
  <r>
    <s v="WAHV"/>
    <x v="0"/>
    <s v="Zuid-Holland"/>
    <x v="43"/>
    <x v="248"/>
    <x v="1"/>
    <n v="9"/>
  </r>
  <r>
    <s v="WAHV"/>
    <x v="0"/>
    <s v="Zuid-Holland"/>
    <x v="9"/>
    <x v="25"/>
    <x v="1"/>
    <n v="9"/>
  </r>
  <r>
    <s v="WAHV"/>
    <x v="0"/>
    <s v="Zuid-Holland"/>
    <x v="47"/>
    <x v="602"/>
    <x v="1"/>
    <n v="9"/>
  </r>
  <r>
    <s v="WAHV"/>
    <x v="3"/>
    <s v="Drenthe"/>
    <x v="108"/>
    <x v="719"/>
    <x v="1"/>
    <n v="9"/>
  </r>
  <r>
    <s v="WAHV"/>
    <x v="3"/>
    <s v="Flevoland"/>
    <x v="10"/>
    <x v="261"/>
    <x v="1"/>
    <n v="9"/>
  </r>
  <r>
    <s v="WAHV"/>
    <x v="3"/>
    <s v="Gelderland"/>
    <x v="82"/>
    <x v="164"/>
    <x v="1"/>
    <n v="9"/>
  </r>
  <r>
    <s v="WAHV"/>
    <x v="3"/>
    <s v="Limburg"/>
    <x v="136"/>
    <x v="693"/>
    <x v="1"/>
    <n v="9"/>
  </r>
  <r>
    <s v="WAHV"/>
    <x v="3"/>
    <s v="Noord-Brabant"/>
    <x v="28"/>
    <x v="644"/>
    <x v="1"/>
    <n v="9"/>
  </r>
  <r>
    <s v="WAHV"/>
    <x v="3"/>
    <s v="Noord-Holland"/>
    <x v="67"/>
    <x v="557"/>
    <x v="1"/>
    <n v="9"/>
  </r>
  <r>
    <s v="WAHV"/>
    <x v="3"/>
    <s v="Zuid-Holland"/>
    <x v="43"/>
    <x v="585"/>
    <x v="1"/>
    <n v="9"/>
  </r>
  <r>
    <s v="WAHV"/>
    <x v="3"/>
    <s v="Zuid-Holland"/>
    <x v="5"/>
    <x v="620"/>
    <x v="1"/>
    <n v="9"/>
  </r>
  <r>
    <s v="WAHV"/>
    <x v="5"/>
    <s v="Groningen"/>
    <x v="11"/>
    <x v="589"/>
    <x v="1"/>
    <n v="9"/>
  </r>
  <r>
    <s v="WAHV"/>
    <x v="5"/>
    <s v="Limburg"/>
    <x v="51"/>
    <x v="531"/>
    <x v="1"/>
    <n v="9"/>
  </r>
  <r>
    <s v="WAHV"/>
    <x v="5"/>
    <s v="Limburg"/>
    <x v="68"/>
    <x v="527"/>
    <x v="1"/>
    <n v="9"/>
  </r>
  <r>
    <s v="WAHV"/>
    <x v="5"/>
    <s v="Noord-Brabant"/>
    <x v="141"/>
    <x v="650"/>
    <x v="0"/>
    <n v="9"/>
  </r>
  <r>
    <s v="WAHV"/>
    <x v="5"/>
    <s v="Noord-Brabant"/>
    <x v="14"/>
    <x v="601"/>
    <x v="1"/>
    <n v="9"/>
  </r>
  <r>
    <s v="WAHV"/>
    <x v="5"/>
    <s v="Utrecht"/>
    <x v="87"/>
    <x v="614"/>
    <x v="1"/>
    <n v="9"/>
  </r>
  <r>
    <s v="WAHV"/>
    <x v="5"/>
    <s v="Utrecht"/>
    <x v="39"/>
    <x v="366"/>
    <x v="0"/>
    <n v="9"/>
  </r>
  <r>
    <s v="WAHV"/>
    <x v="5"/>
    <s v="Zeeland"/>
    <x v="125"/>
    <x v="407"/>
    <x v="1"/>
    <n v="9"/>
  </r>
  <r>
    <s v="WAHV"/>
    <x v="5"/>
    <s v="Zeeland"/>
    <x v="143"/>
    <x v="663"/>
    <x v="1"/>
    <n v="9"/>
  </r>
  <r>
    <s v="WAHV"/>
    <x v="2"/>
    <s v="Flevoland"/>
    <x v="10"/>
    <x v="500"/>
    <x v="1"/>
    <n v="9"/>
  </r>
  <r>
    <s v="WAHV"/>
    <x v="2"/>
    <s v="Noord-Brabant"/>
    <x v="3"/>
    <x v="629"/>
    <x v="0"/>
    <n v="9"/>
  </r>
  <r>
    <s v="WAHV"/>
    <x v="2"/>
    <s v="Zeeland"/>
    <x v="121"/>
    <x v="701"/>
    <x v="1"/>
    <n v="9"/>
  </r>
  <r>
    <s v="WAHV"/>
    <x v="2"/>
    <s v="Zuid-Holland"/>
    <x v="90"/>
    <x v="192"/>
    <x v="1"/>
    <n v="9"/>
  </r>
  <r>
    <s v="WAHV"/>
    <x v="2"/>
    <s v="Zuid-Holland"/>
    <x v="17"/>
    <x v="431"/>
    <x v="1"/>
    <n v="9"/>
  </r>
  <r>
    <s v="WAHV"/>
    <x v="2"/>
    <s v="Zuid-Holland"/>
    <x v="17"/>
    <x v="524"/>
    <x v="1"/>
    <n v="9"/>
  </r>
  <r>
    <s v="WAHV"/>
    <x v="2"/>
    <s v="Zuid-Holland"/>
    <x v="49"/>
    <x v="709"/>
    <x v="1"/>
    <n v="9"/>
  </r>
  <r>
    <s v="WAHV"/>
    <x v="2"/>
    <s v="Zuid-Holland"/>
    <x v="16"/>
    <x v="595"/>
    <x v="0"/>
    <n v="9"/>
  </r>
  <r>
    <s v="WAHV"/>
    <x v="6"/>
    <s v="Flevoland"/>
    <x v="10"/>
    <x v="500"/>
    <x v="1"/>
    <n v="9"/>
  </r>
  <r>
    <s v="WAHV"/>
    <x v="6"/>
    <s v="Gelderland"/>
    <x v="65"/>
    <x v="329"/>
    <x v="1"/>
    <n v="9"/>
  </r>
  <r>
    <s v="WAHV"/>
    <x v="6"/>
    <s v="Limburg"/>
    <x v="24"/>
    <x v="592"/>
    <x v="1"/>
    <n v="9"/>
  </r>
  <r>
    <s v="WAHV"/>
    <x v="6"/>
    <s v="Limburg"/>
    <x v="24"/>
    <x v="696"/>
    <x v="1"/>
    <n v="9"/>
  </r>
  <r>
    <s v="WAHV"/>
    <x v="6"/>
    <s v="Noord-Brabant"/>
    <x v="3"/>
    <x v="554"/>
    <x v="0"/>
    <n v="9"/>
  </r>
  <r>
    <s v="WAHV"/>
    <x v="6"/>
    <s v="Noord-Brabant"/>
    <x v="28"/>
    <x v="494"/>
    <x v="1"/>
    <n v="9"/>
  </r>
  <r>
    <s v="WAHV"/>
    <x v="6"/>
    <s v="Noord-Brabant"/>
    <x v="28"/>
    <x v="34"/>
    <x v="1"/>
    <n v="9"/>
  </r>
  <r>
    <s v="WAHV"/>
    <x v="6"/>
    <s v="Noord-Holland"/>
    <x v="67"/>
    <x v="604"/>
    <x v="1"/>
    <n v="9"/>
  </r>
  <r>
    <s v="WAHV"/>
    <x v="6"/>
    <s v="Utrecht"/>
    <x v="87"/>
    <x v="584"/>
    <x v="1"/>
    <n v="9"/>
  </r>
  <r>
    <s v="WAHV"/>
    <x v="6"/>
    <s v="Utrecht"/>
    <x v="144"/>
    <x v="670"/>
    <x v="1"/>
    <n v="9"/>
  </r>
  <r>
    <s v="WAHV"/>
    <x v="6"/>
    <s v="Zuid-Holland"/>
    <x v="90"/>
    <x v="423"/>
    <x v="1"/>
    <n v="9"/>
  </r>
  <r>
    <s v="WAHV"/>
    <x v="6"/>
    <s v="Zuid-Holland"/>
    <x v="90"/>
    <x v="352"/>
    <x v="1"/>
    <n v="9"/>
  </r>
  <r>
    <s v="WAHV"/>
    <x v="6"/>
    <s v="Zuid-Holland"/>
    <x v="17"/>
    <x v="382"/>
    <x v="1"/>
    <n v="9"/>
  </r>
  <r>
    <s v="WAHV"/>
    <x v="6"/>
    <s v="Zuid-Holland"/>
    <x v="5"/>
    <x v="343"/>
    <x v="1"/>
    <n v="9"/>
  </r>
  <r>
    <s v="WAHV"/>
    <x v="6"/>
    <s v="Zuid-Holland"/>
    <x v="145"/>
    <x v="695"/>
    <x v="1"/>
    <n v="9"/>
  </r>
  <r>
    <s v="WAHV"/>
    <x v="7"/>
    <s v="Flevoland"/>
    <x v="10"/>
    <x v="261"/>
    <x v="1"/>
    <n v="8"/>
  </r>
  <r>
    <s v="WAHV"/>
    <x v="7"/>
    <s v="Gelderland"/>
    <x v="23"/>
    <x v="29"/>
    <x v="1"/>
    <n v="8"/>
  </r>
  <r>
    <s v="WAHV"/>
    <x v="7"/>
    <s v="Groningen"/>
    <x v="11"/>
    <x v="542"/>
    <x v="1"/>
    <n v="8"/>
  </r>
  <r>
    <s v="WAHV"/>
    <x v="7"/>
    <s v="Limburg"/>
    <x v="136"/>
    <x v="656"/>
    <x v="1"/>
    <n v="8"/>
  </r>
  <r>
    <s v="WAHV"/>
    <x v="7"/>
    <s v="Limburg"/>
    <x v="128"/>
    <x v="688"/>
    <x v="1"/>
    <n v="8"/>
  </r>
  <r>
    <s v="WAHV"/>
    <x v="7"/>
    <s v="Limburg"/>
    <x v="24"/>
    <x v="696"/>
    <x v="1"/>
    <n v="8"/>
  </r>
  <r>
    <s v="WAHV"/>
    <x v="7"/>
    <s v="Noord-Brabant"/>
    <x v="28"/>
    <x v="494"/>
    <x v="1"/>
    <n v="8"/>
  </r>
  <r>
    <s v="WAHV"/>
    <x v="7"/>
    <s v="Noord-Brabant"/>
    <x v="28"/>
    <x v="581"/>
    <x v="1"/>
    <n v="8"/>
  </r>
  <r>
    <s v="WAHV"/>
    <x v="7"/>
    <s v="Noord-Brabant"/>
    <x v="141"/>
    <x v="650"/>
    <x v="0"/>
    <n v="8"/>
  </r>
  <r>
    <s v="WAHV"/>
    <x v="7"/>
    <s v="Utrecht"/>
    <x v="87"/>
    <x v="508"/>
    <x v="1"/>
    <n v="8"/>
  </r>
  <r>
    <s v="WAHV"/>
    <x v="7"/>
    <s v="Utrecht"/>
    <x v="87"/>
    <x v="468"/>
    <x v="1"/>
    <n v="8"/>
  </r>
  <r>
    <s v="WAHV"/>
    <x v="7"/>
    <s v="Utrecht"/>
    <x v="87"/>
    <x v="550"/>
    <x v="1"/>
    <n v="8"/>
  </r>
  <r>
    <s v="WAHV"/>
    <x v="7"/>
    <s v="Zeeland"/>
    <x v="125"/>
    <x v="407"/>
    <x v="1"/>
    <n v="8"/>
  </r>
  <r>
    <s v="WAHV"/>
    <x v="7"/>
    <s v="Zuid-Holland"/>
    <x v="2"/>
    <x v="476"/>
    <x v="1"/>
    <n v="8"/>
  </r>
  <r>
    <s v="WAHV"/>
    <x v="7"/>
    <s v="Zuid-Holland"/>
    <x v="15"/>
    <x v="617"/>
    <x v="1"/>
    <n v="8"/>
  </r>
  <r>
    <s v="WAHV"/>
    <x v="7"/>
    <s v="Zuid-Holland"/>
    <x v="47"/>
    <x v="602"/>
    <x v="1"/>
    <n v="8"/>
  </r>
  <r>
    <s v="WAHV"/>
    <x v="8"/>
    <s v="Gelderland"/>
    <x v="82"/>
    <x v="376"/>
    <x v="1"/>
    <n v="8"/>
  </r>
  <r>
    <s v="WAHV"/>
    <x v="8"/>
    <s v="Gelderland"/>
    <x v="116"/>
    <x v="358"/>
    <x v="1"/>
    <n v="8"/>
  </r>
  <r>
    <s v="WAHV"/>
    <x v="8"/>
    <s v="Noord-Brabant"/>
    <x v="3"/>
    <x v="534"/>
    <x v="0"/>
    <n v="8"/>
  </r>
  <r>
    <s v="WAHV"/>
    <x v="8"/>
    <s v="Noord-Brabant"/>
    <x v="3"/>
    <x v="713"/>
    <x v="0"/>
    <n v="8"/>
  </r>
  <r>
    <s v="WAHV"/>
    <x v="8"/>
    <s v="Noord-Brabant"/>
    <x v="28"/>
    <x v="615"/>
    <x v="1"/>
    <n v="8"/>
  </r>
  <r>
    <s v="WAHV"/>
    <x v="8"/>
    <s v="Noord-Brabant"/>
    <x v="14"/>
    <x v="601"/>
    <x v="1"/>
    <n v="8"/>
  </r>
  <r>
    <s v="WAHV"/>
    <x v="8"/>
    <s v="Noord-Holland"/>
    <x v="8"/>
    <x v="664"/>
    <x v="0"/>
    <n v="8"/>
  </r>
  <r>
    <s v="WAHV"/>
    <x v="8"/>
    <s v="Noord-Holland"/>
    <x v="18"/>
    <x v="616"/>
    <x v="0"/>
    <n v="8"/>
  </r>
  <r>
    <s v="WAHV"/>
    <x v="8"/>
    <s v="Utrecht"/>
    <x v="87"/>
    <x v="448"/>
    <x v="1"/>
    <n v="8"/>
  </r>
  <r>
    <s v="WAHV"/>
    <x v="8"/>
    <s v="Utrecht"/>
    <x v="39"/>
    <x v="711"/>
    <x v="1"/>
    <n v="8"/>
  </r>
  <r>
    <s v="WAHV"/>
    <x v="8"/>
    <s v="Zeeland"/>
    <x v="125"/>
    <x v="407"/>
    <x v="1"/>
    <n v="8"/>
  </r>
  <r>
    <s v="WAHV"/>
    <x v="8"/>
    <s v="Zuid-Holland"/>
    <x v="2"/>
    <x v="635"/>
    <x v="0"/>
    <n v="8"/>
  </r>
  <r>
    <s v="WAHV"/>
    <x v="8"/>
    <s v="Zuid-Holland"/>
    <x v="2"/>
    <x v="476"/>
    <x v="1"/>
    <n v="8"/>
  </r>
  <r>
    <s v="WAHV"/>
    <x v="8"/>
    <s v="Zuid-Holland"/>
    <x v="2"/>
    <x v="435"/>
    <x v="0"/>
    <n v="8"/>
  </r>
  <r>
    <s v="WAHV"/>
    <x v="8"/>
    <s v="Zuid-Holland"/>
    <x v="90"/>
    <x v="423"/>
    <x v="1"/>
    <n v="8"/>
  </r>
  <r>
    <s v="WAHV"/>
    <x v="8"/>
    <s v="Zuid-Holland"/>
    <x v="17"/>
    <x v="710"/>
    <x v="1"/>
    <n v="8"/>
  </r>
  <r>
    <s v="WAHV"/>
    <x v="8"/>
    <s v="Zuid-Holland"/>
    <x v="17"/>
    <x v="431"/>
    <x v="1"/>
    <n v="8"/>
  </r>
  <r>
    <s v="WAHV"/>
    <x v="8"/>
    <s v="Zuid-Holland"/>
    <x v="17"/>
    <x v="404"/>
    <x v="1"/>
    <n v="8"/>
  </r>
  <r>
    <s v="WAHV"/>
    <x v="8"/>
    <s v="Zuid-Holland"/>
    <x v="5"/>
    <x v="620"/>
    <x v="1"/>
    <n v="8"/>
  </r>
  <r>
    <s v="WAHV"/>
    <x v="8"/>
    <s v="Zuid-Holland"/>
    <x v="88"/>
    <x v="599"/>
    <x v="0"/>
    <n v="8"/>
  </r>
  <r>
    <s v="WAHV"/>
    <x v="9"/>
    <s v="Flevoland"/>
    <x v="10"/>
    <x v="201"/>
    <x v="1"/>
    <n v="8"/>
  </r>
  <r>
    <s v="WAHV"/>
    <x v="9"/>
    <s v="Gelderland"/>
    <x v="82"/>
    <x v="151"/>
    <x v="1"/>
    <n v="8"/>
  </r>
  <r>
    <s v="WAHV"/>
    <x v="9"/>
    <s v="Groningen"/>
    <x v="140"/>
    <x v="627"/>
    <x v="1"/>
    <n v="8"/>
  </r>
  <r>
    <s v="WAHV"/>
    <x v="9"/>
    <s v="Limburg"/>
    <x v="42"/>
    <x v="667"/>
    <x v="1"/>
    <n v="8"/>
  </r>
  <r>
    <s v="WAHV"/>
    <x v="9"/>
    <s v="Noord-Brabant"/>
    <x v="28"/>
    <x v="659"/>
    <x v="1"/>
    <n v="8"/>
  </r>
  <r>
    <s v="WAHV"/>
    <x v="9"/>
    <s v="Noord-Holland"/>
    <x v="67"/>
    <x v="433"/>
    <x v="1"/>
    <n v="8"/>
  </r>
  <r>
    <s v="WAHV"/>
    <x v="9"/>
    <s v="Noord-Holland"/>
    <x v="67"/>
    <x v="497"/>
    <x v="1"/>
    <n v="8"/>
  </r>
  <r>
    <s v="WAHV"/>
    <x v="9"/>
    <s v="Utrecht"/>
    <x v="87"/>
    <x v="584"/>
    <x v="1"/>
    <n v="8"/>
  </r>
  <r>
    <s v="WAHV"/>
    <x v="9"/>
    <s v="Zuid-Holland"/>
    <x v="2"/>
    <x v="476"/>
    <x v="1"/>
    <n v="8"/>
  </r>
  <r>
    <s v="WAHV"/>
    <x v="9"/>
    <s v="Zuid-Holland"/>
    <x v="2"/>
    <x v="474"/>
    <x v="1"/>
    <n v="8"/>
  </r>
  <r>
    <s v="WAHV"/>
    <x v="9"/>
    <s v="Zuid-Holland"/>
    <x v="90"/>
    <x v="545"/>
    <x v="1"/>
    <n v="8"/>
  </r>
  <r>
    <s v="WAHV"/>
    <x v="9"/>
    <s v="Zuid-Holland"/>
    <x v="43"/>
    <x v="605"/>
    <x v="1"/>
    <n v="8"/>
  </r>
  <r>
    <s v="WAHV"/>
    <x v="9"/>
    <s v="Zuid-Holland"/>
    <x v="88"/>
    <x v="599"/>
    <x v="0"/>
    <n v="8"/>
  </r>
  <r>
    <s v="WAHV"/>
    <x v="9"/>
    <s v="Zuid-Holland"/>
    <x v="22"/>
    <x v="374"/>
    <x v="1"/>
    <n v="8"/>
  </r>
  <r>
    <s v="WAHV"/>
    <x v="9"/>
    <s v="Zuid-Holland"/>
    <x v="22"/>
    <x v="94"/>
    <x v="1"/>
    <n v="8"/>
  </r>
  <r>
    <s v="WAHV"/>
    <x v="11"/>
    <s v="Flevoland"/>
    <x v="97"/>
    <x v="250"/>
    <x v="1"/>
    <n v="8"/>
  </r>
  <r>
    <s v="WAHV"/>
    <x v="11"/>
    <s v="Gelderland"/>
    <x v="82"/>
    <x v="164"/>
    <x v="1"/>
    <n v="8"/>
  </r>
  <r>
    <s v="WAHV"/>
    <x v="11"/>
    <s v="Gelderland"/>
    <x v="82"/>
    <x v="151"/>
    <x v="1"/>
    <n v="8"/>
  </r>
  <r>
    <s v="WAHV"/>
    <x v="11"/>
    <s v="Gelderland"/>
    <x v="82"/>
    <x v="427"/>
    <x v="1"/>
    <n v="8"/>
  </r>
  <r>
    <s v="WAHV"/>
    <x v="11"/>
    <s v="Groningen"/>
    <x v="11"/>
    <x v="589"/>
    <x v="1"/>
    <n v="8"/>
  </r>
  <r>
    <s v="WAHV"/>
    <x v="11"/>
    <s v="Groningen"/>
    <x v="140"/>
    <x v="627"/>
    <x v="1"/>
    <n v="8"/>
  </r>
  <r>
    <s v="WAHV"/>
    <x v="11"/>
    <s v="Noord-Brabant"/>
    <x v="94"/>
    <x v="645"/>
    <x v="1"/>
    <n v="8"/>
  </r>
  <r>
    <s v="WAHV"/>
    <x v="11"/>
    <s v="Noord-Brabant"/>
    <x v="28"/>
    <x v="613"/>
    <x v="0"/>
    <n v="8"/>
  </r>
  <r>
    <s v="WAHV"/>
    <x v="11"/>
    <s v="Noord-Brabant"/>
    <x v="28"/>
    <x v="581"/>
    <x v="1"/>
    <n v="8"/>
  </r>
  <r>
    <s v="WAHV"/>
    <x v="11"/>
    <s v="Utrecht"/>
    <x v="87"/>
    <x v="614"/>
    <x v="1"/>
    <n v="8"/>
  </r>
  <r>
    <s v="WAHV"/>
    <x v="11"/>
    <s v="Zuid-Holland"/>
    <x v="90"/>
    <x v="417"/>
    <x v="1"/>
    <n v="8"/>
  </r>
  <r>
    <s v="WAHV"/>
    <x v="11"/>
    <s v="Zuid-Holland"/>
    <x v="17"/>
    <x v="431"/>
    <x v="1"/>
    <n v="8"/>
  </r>
  <r>
    <s v="WAHV"/>
    <x v="11"/>
    <s v="Zuid-Holland"/>
    <x v="48"/>
    <x v="142"/>
    <x v="1"/>
    <n v="8"/>
  </r>
  <r>
    <s v="WAHV"/>
    <x v="11"/>
    <s v="Zuid-Holland"/>
    <x v="49"/>
    <x v="150"/>
    <x v="1"/>
    <n v="8"/>
  </r>
  <r>
    <s v="WAHV"/>
    <x v="11"/>
    <s v="Zuid-Holland"/>
    <x v="16"/>
    <x v="18"/>
    <x v="1"/>
    <n v="8"/>
  </r>
  <r>
    <s v="WAHV"/>
    <x v="10"/>
    <s v="Gelderland"/>
    <x v="82"/>
    <x v="396"/>
    <x v="1"/>
    <n v="8"/>
  </r>
  <r>
    <s v="WAHV"/>
    <x v="10"/>
    <s v="Gelderland"/>
    <x v="82"/>
    <x v="427"/>
    <x v="1"/>
    <n v="8"/>
  </r>
  <r>
    <s v="WAHV"/>
    <x v="10"/>
    <s v="Gelderland"/>
    <x v="23"/>
    <x v="29"/>
    <x v="1"/>
    <n v="8"/>
  </r>
  <r>
    <s v="WAHV"/>
    <x v="10"/>
    <s v="Groningen"/>
    <x v="140"/>
    <x v="627"/>
    <x v="1"/>
    <n v="8"/>
  </r>
  <r>
    <s v="WAHV"/>
    <x v="10"/>
    <s v="Noord-Brabant"/>
    <x v="94"/>
    <x v="445"/>
    <x v="1"/>
    <n v="8"/>
  </r>
  <r>
    <s v="WAHV"/>
    <x v="10"/>
    <s v="Noord-Holland"/>
    <x v="8"/>
    <x v="664"/>
    <x v="1"/>
    <n v="8"/>
  </r>
  <r>
    <s v="WAHV"/>
    <x v="10"/>
    <s v="Zeeland"/>
    <x v="143"/>
    <x v="663"/>
    <x v="1"/>
    <n v="8"/>
  </r>
  <r>
    <s v="WAHV"/>
    <x v="10"/>
    <s v="Zuid-Holland"/>
    <x v="48"/>
    <x v="142"/>
    <x v="1"/>
    <n v="8"/>
  </r>
  <r>
    <s v="WAHV"/>
    <x v="10"/>
    <s v="Zuid-Holland"/>
    <x v="43"/>
    <x v="605"/>
    <x v="1"/>
    <n v="8"/>
  </r>
  <r>
    <s v="WAHV"/>
    <x v="10"/>
    <s v="Zuid-Holland"/>
    <x v="49"/>
    <x v="231"/>
    <x v="1"/>
    <n v="8"/>
  </r>
  <r>
    <s v="WAHV"/>
    <x v="10"/>
    <s v="Zuid-Holland"/>
    <x v="4"/>
    <x v="168"/>
    <x v="1"/>
    <n v="8"/>
  </r>
  <r>
    <s v="WAHV"/>
    <x v="10"/>
    <s v="Zuid-Holland"/>
    <x v="22"/>
    <x v="94"/>
    <x v="1"/>
    <n v="8"/>
  </r>
  <r>
    <s v="WAHV"/>
    <x v="4"/>
    <s v="Drenthe"/>
    <x v="108"/>
    <x v="290"/>
    <x v="1"/>
    <n v="8"/>
  </r>
  <r>
    <s v="WAHV"/>
    <x v="4"/>
    <s v="Drenthe"/>
    <x v="108"/>
    <x v="539"/>
    <x v="1"/>
    <n v="8"/>
  </r>
  <r>
    <s v="WAHV"/>
    <x v="4"/>
    <s v="Flevoland"/>
    <x v="10"/>
    <x v="683"/>
    <x v="1"/>
    <n v="8"/>
  </r>
  <r>
    <s v="WAHV"/>
    <x v="4"/>
    <s v="Limburg"/>
    <x v="136"/>
    <x v="693"/>
    <x v="1"/>
    <n v="8"/>
  </r>
  <r>
    <s v="WAHV"/>
    <x v="4"/>
    <s v="Limburg"/>
    <x v="68"/>
    <x v="687"/>
    <x v="1"/>
    <n v="8"/>
  </r>
  <r>
    <s v="WAHV"/>
    <x v="4"/>
    <s v="Noord-Brabant"/>
    <x v="94"/>
    <x v="645"/>
    <x v="1"/>
    <n v="8"/>
  </r>
  <r>
    <s v="WAHV"/>
    <x v="4"/>
    <s v="Noord-Brabant"/>
    <x v="3"/>
    <x v="684"/>
    <x v="0"/>
    <n v="8"/>
  </r>
  <r>
    <s v="WAHV"/>
    <x v="4"/>
    <s v="Utrecht"/>
    <x v="87"/>
    <x v="550"/>
    <x v="1"/>
    <n v="8"/>
  </r>
  <r>
    <s v="WAHV"/>
    <x v="4"/>
    <s v="Utrecht"/>
    <x v="144"/>
    <x v="717"/>
    <x v="1"/>
    <n v="8"/>
  </r>
  <r>
    <s v="WAHV"/>
    <x v="4"/>
    <s v="Utrecht"/>
    <x v="39"/>
    <x v="633"/>
    <x v="0"/>
    <n v="8"/>
  </r>
  <r>
    <s v="WAHV"/>
    <x v="4"/>
    <s v="Zuid-Holland"/>
    <x v="43"/>
    <x v="605"/>
    <x v="1"/>
    <n v="8"/>
  </r>
  <r>
    <s v="WAHV"/>
    <x v="4"/>
    <s v="Zuid-Holland"/>
    <x v="43"/>
    <x v="248"/>
    <x v="1"/>
    <n v="8"/>
  </r>
  <r>
    <s v="WAHV"/>
    <x v="4"/>
    <s v="Zuid-Holland"/>
    <x v="100"/>
    <x v="419"/>
    <x v="0"/>
    <n v="8"/>
  </r>
  <r>
    <s v="WAHV"/>
    <x v="4"/>
    <s v="Zuid-Holland"/>
    <x v="5"/>
    <x v="620"/>
    <x v="1"/>
    <n v="8"/>
  </r>
  <r>
    <s v="WAHV"/>
    <x v="4"/>
    <s v="Zuid-Holland"/>
    <x v="47"/>
    <x v="602"/>
    <x v="1"/>
    <n v="8"/>
  </r>
  <r>
    <s v="WAHV"/>
    <x v="4"/>
    <s v="Zuid-Holland"/>
    <x v="22"/>
    <x v="374"/>
    <x v="1"/>
    <n v="8"/>
  </r>
  <r>
    <s v="WAHV"/>
    <x v="1"/>
    <s v="Flevoland"/>
    <x v="97"/>
    <x v="222"/>
    <x v="1"/>
    <n v="8"/>
  </r>
  <r>
    <s v="WAHV"/>
    <x v="1"/>
    <s v="Gelderland"/>
    <x v="82"/>
    <x v="708"/>
    <x v="1"/>
    <n v="8"/>
  </r>
  <r>
    <s v="WAHV"/>
    <x v="1"/>
    <s v="Limburg"/>
    <x v="68"/>
    <x v="687"/>
    <x v="1"/>
    <n v="8"/>
  </r>
  <r>
    <s v="WAHV"/>
    <x v="1"/>
    <s v="Limburg"/>
    <x v="24"/>
    <x v="592"/>
    <x v="1"/>
    <n v="8"/>
  </r>
  <r>
    <s v="WAHV"/>
    <x v="1"/>
    <s v="Noord-Brabant"/>
    <x v="3"/>
    <x v="409"/>
    <x v="0"/>
    <n v="8"/>
  </r>
  <r>
    <s v="WAHV"/>
    <x v="1"/>
    <s v="Noord-Brabant"/>
    <x v="28"/>
    <x v="615"/>
    <x v="1"/>
    <n v="8"/>
  </r>
  <r>
    <s v="WAHV"/>
    <x v="1"/>
    <s v="Noord-Brabant"/>
    <x v="14"/>
    <x v="210"/>
    <x v="1"/>
    <n v="8"/>
  </r>
  <r>
    <s v="WAHV"/>
    <x v="1"/>
    <s v="Zuid-Holland"/>
    <x v="48"/>
    <x v="142"/>
    <x v="1"/>
    <n v="8"/>
  </r>
  <r>
    <s v="WAHV"/>
    <x v="1"/>
    <s v="Zuid-Holland"/>
    <x v="49"/>
    <x v="299"/>
    <x v="1"/>
    <n v="8"/>
  </r>
  <r>
    <s v="WAHV"/>
    <x v="1"/>
    <s v="Zuid-Holland"/>
    <x v="4"/>
    <x v="221"/>
    <x v="1"/>
    <n v="8"/>
  </r>
  <r>
    <s v="WAHV"/>
    <x v="1"/>
    <s v="Zuid-Holland"/>
    <x v="145"/>
    <x v="695"/>
    <x v="1"/>
    <n v="8"/>
  </r>
  <r>
    <s v="WAHV"/>
    <x v="0"/>
    <s v="Drenthe"/>
    <x v="108"/>
    <x v="719"/>
    <x v="1"/>
    <n v="8"/>
  </r>
  <r>
    <s v="WAHV"/>
    <x v="0"/>
    <s v="Flevoland"/>
    <x v="10"/>
    <x v="450"/>
    <x v="1"/>
    <n v="8"/>
  </r>
  <r>
    <s v="WAHV"/>
    <x v="0"/>
    <s v="Flevoland"/>
    <x v="10"/>
    <x v="683"/>
    <x v="1"/>
    <n v="8"/>
  </r>
  <r>
    <s v="WAHV"/>
    <x v="0"/>
    <s v="Noord-Brabant"/>
    <x v="3"/>
    <x v="487"/>
    <x v="1"/>
    <n v="8"/>
  </r>
  <r>
    <s v="WAHV"/>
    <x v="0"/>
    <s v="Noord-Brabant"/>
    <x v="3"/>
    <x v="569"/>
    <x v="1"/>
    <n v="8"/>
  </r>
  <r>
    <s v="WAHV"/>
    <x v="0"/>
    <s v="Noord-Brabant"/>
    <x v="3"/>
    <x v="534"/>
    <x v="0"/>
    <n v="8"/>
  </r>
  <r>
    <s v="WAHV"/>
    <x v="0"/>
    <s v="Utrecht"/>
    <x v="129"/>
    <x v="706"/>
    <x v="1"/>
    <n v="8"/>
  </r>
  <r>
    <s v="WAHV"/>
    <x v="0"/>
    <s v="Zuid-Holland"/>
    <x v="90"/>
    <x v="192"/>
    <x v="1"/>
    <n v="8"/>
  </r>
  <r>
    <s v="WAHV"/>
    <x v="0"/>
    <s v="Zuid-Holland"/>
    <x v="90"/>
    <x v="598"/>
    <x v="1"/>
    <n v="8"/>
  </r>
  <r>
    <s v="WAHV"/>
    <x v="0"/>
    <s v="Zuid-Holland"/>
    <x v="43"/>
    <x v="612"/>
    <x v="1"/>
    <n v="8"/>
  </r>
  <r>
    <s v="WAHV"/>
    <x v="0"/>
    <s v="Zuid-Holland"/>
    <x v="5"/>
    <x v="548"/>
    <x v="1"/>
    <n v="8"/>
  </r>
  <r>
    <s v="WAHV"/>
    <x v="3"/>
    <s v="Flevoland"/>
    <x v="10"/>
    <x v="683"/>
    <x v="1"/>
    <n v="8"/>
  </r>
  <r>
    <s v="WAHV"/>
    <x v="3"/>
    <s v="Gelderland"/>
    <x v="82"/>
    <x v="396"/>
    <x v="1"/>
    <n v="8"/>
  </r>
  <r>
    <s v="WAHV"/>
    <x v="3"/>
    <s v="Limburg"/>
    <x v="119"/>
    <x v="681"/>
    <x v="1"/>
    <n v="8"/>
  </r>
  <r>
    <s v="WAHV"/>
    <x v="3"/>
    <s v="Limburg"/>
    <x v="51"/>
    <x v="677"/>
    <x v="1"/>
    <n v="8"/>
  </r>
  <r>
    <s v="WAHV"/>
    <x v="3"/>
    <s v="Limburg"/>
    <x v="24"/>
    <x v="592"/>
    <x v="1"/>
    <n v="8"/>
  </r>
  <r>
    <s v="WAHV"/>
    <x v="3"/>
    <s v="Noord-Brabant"/>
    <x v="3"/>
    <x v="207"/>
    <x v="1"/>
    <n v="8"/>
  </r>
  <r>
    <s v="WAHV"/>
    <x v="3"/>
    <s v="Noord-Brabant"/>
    <x v="28"/>
    <x v="646"/>
    <x v="1"/>
    <n v="8"/>
  </r>
  <r>
    <s v="WAHV"/>
    <x v="3"/>
    <s v="Utrecht"/>
    <x v="144"/>
    <x v="717"/>
    <x v="1"/>
    <n v="8"/>
  </r>
  <r>
    <s v="WAHV"/>
    <x v="3"/>
    <s v="Utrecht"/>
    <x v="40"/>
    <x v="421"/>
    <x v="1"/>
    <n v="8"/>
  </r>
  <r>
    <s v="WAHV"/>
    <x v="3"/>
    <s v="Zeeland"/>
    <x v="143"/>
    <x v="663"/>
    <x v="1"/>
    <n v="8"/>
  </r>
  <r>
    <s v="WAHV"/>
    <x v="3"/>
    <s v="Zuid-Holland"/>
    <x v="90"/>
    <x v="423"/>
    <x v="1"/>
    <n v="8"/>
  </r>
  <r>
    <s v="WAHV"/>
    <x v="3"/>
    <s v="Zuid-Holland"/>
    <x v="17"/>
    <x v="524"/>
    <x v="1"/>
    <n v="8"/>
  </r>
  <r>
    <s v="WAHV"/>
    <x v="3"/>
    <s v="Zuid-Holland"/>
    <x v="48"/>
    <x v="142"/>
    <x v="1"/>
    <n v="8"/>
  </r>
  <r>
    <s v="WAHV"/>
    <x v="3"/>
    <s v="Zuid-Holland"/>
    <x v="49"/>
    <x v="709"/>
    <x v="1"/>
    <n v="8"/>
  </r>
  <r>
    <s v="WAHV"/>
    <x v="3"/>
    <s v="Zuid-Holland"/>
    <x v="88"/>
    <x v="599"/>
    <x v="0"/>
    <n v="8"/>
  </r>
  <r>
    <s v="WAHV"/>
    <x v="5"/>
    <s v="Gelderland"/>
    <x v="82"/>
    <x v="164"/>
    <x v="1"/>
    <n v="8"/>
  </r>
  <r>
    <s v="WAHV"/>
    <x v="5"/>
    <s v="Gelderland"/>
    <x v="82"/>
    <x v="396"/>
    <x v="1"/>
    <n v="8"/>
  </r>
  <r>
    <s v="WAHV"/>
    <x v="5"/>
    <s v="Groningen"/>
    <x v="11"/>
    <x v="542"/>
    <x v="1"/>
    <n v="8"/>
  </r>
  <r>
    <s v="WAHV"/>
    <x v="5"/>
    <s v="Groningen"/>
    <x v="60"/>
    <x v="705"/>
    <x v="0"/>
    <n v="8"/>
  </r>
  <r>
    <s v="WAHV"/>
    <x v="5"/>
    <s v="Groningen"/>
    <x v="60"/>
    <x v="705"/>
    <x v="1"/>
    <n v="8"/>
  </r>
  <r>
    <s v="WAHV"/>
    <x v="5"/>
    <s v="Limburg"/>
    <x v="136"/>
    <x v="693"/>
    <x v="1"/>
    <n v="8"/>
  </r>
  <r>
    <s v="WAHV"/>
    <x v="5"/>
    <s v="Limburg"/>
    <x v="128"/>
    <x v="688"/>
    <x v="1"/>
    <n v="8"/>
  </r>
  <r>
    <s v="WAHV"/>
    <x v="5"/>
    <s v="Limburg"/>
    <x v="119"/>
    <x v="681"/>
    <x v="1"/>
    <n v="8"/>
  </r>
  <r>
    <s v="WAHV"/>
    <x v="5"/>
    <s v="Noord-Brabant"/>
    <x v="94"/>
    <x v="484"/>
    <x v="1"/>
    <n v="8"/>
  </r>
  <r>
    <s v="WAHV"/>
    <x v="5"/>
    <s v="Noord-Brabant"/>
    <x v="28"/>
    <x v="494"/>
    <x v="1"/>
    <n v="8"/>
  </r>
  <r>
    <s v="WAHV"/>
    <x v="5"/>
    <s v="Noord-Holland"/>
    <x v="62"/>
    <x v="444"/>
    <x v="1"/>
    <n v="8"/>
  </r>
  <r>
    <s v="WAHV"/>
    <x v="5"/>
    <s v="Utrecht"/>
    <x v="87"/>
    <x v="584"/>
    <x v="1"/>
    <n v="8"/>
  </r>
  <r>
    <s v="WAHV"/>
    <x v="5"/>
    <s v="Utrecht"/>
    <x v="37"/>
    <x v="694"/>
    <x v="0"/>
    <n v="8"/>
  </r>
  <r>
    <s v="WAHV"/>
    <x v="5"/>
    <s v="Zuid-Holland"/>
    <x v="2"/>
    <x v="474"/>
    <x v="1"/>
    <n v="8"/>
  </r>
  <r>
    <s v="WAHV"/>
    <x v="5"/>
    <s v="Zuid-Holland"/>
    <x v="90"/>
    <x v="423"/>
    <x v="1"/>
    <n v="8"/>
  </r>
  <r>
    <s v="WAHV"/>
    <x v="5"/>
    <s v="Zuid-Holland"/>
    <x v="43"/>
    <x v="612"/>
    <x v="1"/>
    <n v="8"/>
  </r>
  <r>
    <s v="WAHV"/>
    <x v="5"/>
    <s v="Zuid-Holland"/>
    <x v="43"/>
    <x v="585"/>
    <x v="1"/>
    <n v="8"/>
  </r>
  <r>
    <s v="WAHV"/>
    <x v="2"/>
    <s v="Gelderland"/>
    <x v="82"/>
    <x v="708"/>
    <x v="0"/>
    <n v="8"/>
  </r>
  <r>
    <s v="WAHV"/>
    <x v="2"/>
    <s v="Gelderland"/>
    <x v="82"/>
    <x v="427"/>
    <x v="1"/>
    <n v="8"/>
  </r>
  <r>
    <s v="WAHV"/>
    <x v="2"/>
    <s v="Groningen"/>
    <x v="60"/>
    <x v="720"/>
    <x v="1"/>
    <n v="8"/>
  </r>
  <r>
    <s v="WAHV"/>
    <x v="2"/>
    <s v="Limburg"/>
    <x v="119"/>
    <x v="715"/>
    <x v="1"/>
    <n v="8"/>
  </r>
  <r>
    <s v="WAHV"/>
    <x v="2"/>
    <s v="Limburg"/>
    <x v="51"/>
    <x v="531"/>
    <x v="1"/>
    <n v="8"/>
  </r>
  <r>
    <s v="WAHV"/>
    <x v="2"/>
    <s v="Noord-Brabant"/>
    <x v="3"/>
    <x v="207"/>
    <x v="1"/>
    <n v="8"/>
  </r>
  <r>
    <s v="WAHV"/>
    <x v="2"/>
    <s v="Noord-Brabant"/>
    <x v="132"/>
    <x v="479"/>
    <x v="1"/>
    <n v="8"/>
  </r>
  <r>
    <s v="WAHV"/>
    <x v="2"/>
    <s v="Utrecht"/>
    <x v="87"/>
    <x v="614"/>
    <x v="1"/>
    <n v="8"/>
  </r>
  <r>
    <s v="WAHV"/>
    <x v="2"/>
    <s v="Utrecht"/>
    <x v="39"/>
    <x v="366"/>
    <x v="0"/>
    <n v="8"/>
  </r>
  <r>
    <s v="WAHV"/>
    <x v="2"/>
    <s v="Zuid-Holland"/>
    <x v="2"/>
    <x v="635"/>
    <x v="0"/>
    <n v="8"/>
  </r>
  <r>
    <s v="WAHV"/>
    <x v="2"/>
    <s v="Zuid-Holland"/>
    <x v="123"/>
    <x v="455"/>
    <x v="0"/>
    <n v="8"/>
  </r>
  <r>
    <s v="WAHV"/>
    <x v="2"/>
    <s v="Zuid-Holland"/>
    <x v="47"/>
    <x v="602"/>
    <x v="1"/>
    <n v="8"/>
  </r>
  <r>
    <s v="WAHV"/>
    <x v="6"/>
    <s v="Flevoland"/>
    <x v="97"/>
    <x v="572"/>
    <x v="1"/>
    <n v="8"/>
  </r>
  <r>
    <s v="WAHV"/>
    <x v="6"/>
    <s v="Limburg"/>
    <x v="128"/>
    <x v="688"/>
    <x v="0"/>
    <n v="8"/>
  </r>
  <r>
    <s v="WAHV"/>
    <x v="6"/>
    <s v="Limburg"/>
    <x v="42"/>
    <x v="641"/>
    <x v="1"/>
    <n v="8"/>
  </r>
  <r>
    <s v="WAHV"/>
    <x v="6"/>
    <s v="Limburg"/>
    <x v="68"/>
    <x v="692"/>
    <x v="1"/>
    <n v="8"/>
  </r>
  <r>
    <s v="WAHV"/>
    <x v="6"/>
    <s v="Noord-Brabant"/>
    <x v="94"/>
    <x v="563"/>
    <x v="1"/>
    <n v="8"/>
  </r>
  <r>
    <s v="WAHV"/>
    <x v="6"/>
    <s v="Noord-Brabant"/>
    <x v="3"/>
    <x v="487"/>
    <x v="1"/>
    <n v="8"/>
  </r>
  <r>
    <s v="WAHV"/>
    <x v="6"/>
    <s v="Noord-Brabant"/>
    <x v="3"/>
    <x v="398"/>
    <x v="1"/>
    <n v="8"/>
  </r>
  <r>
    <s v="WAHV"/>
    <x v="6"/>
    <s v="Noord-Brabant"/>
    <x v="3"/>
    <x v="684"/>
    <x v="0"/>
    <n v="8"/>
  </r>
  <r>
    <s v="WAHV"/>
    <x v="6"/>
    <s v="Noord-Brabant"/>
    <x v="111"/>
    <x v="608"/>
    <x v="1"/>
    <n v="8"/>
  </r>
  <r>
    <s v="WAHV"/>
    <x v="6"/>
    <s v="Noord-Brabant"/>
    <x v="14"/>
    <x v="301"/>
    <x v="1"/>
    <n v="8"/>
  </r>
  <r>
    <s v="WAHV"/>
    <x v="6"/>
    <s v="Noord-Holland"/>
    <x v="62"/>
    <x v="306"/>
    <x v="0"/>
    <n v="8"/>
  </r>
  <r>
    <s v="WAHV"/>
    <x v="6"/>
    <s v="Noord-Holland"/>
    <x v="78"/>
    <x v="314"/>
    <x v="1"/>
    <n v="8"/>
  </r>
  <r>
    <s v="WAHV"/>
    <x v="6"/>
    <s v="Overijssel"/>
    <x v="113"/>
    <x v="422"/>
    <x v="1"/>
    <n v="8"/>
  </r>
  <r>
    <s v="WAHV"/>
    <x v="6"/>
    <s v="Utrecht"/>
    <x v="40"/>
    <x v="421"/>
    <x v="1"/>
    <n v="8"/>
  </r>
  <r>
    <s v="WAHV"/>
    <x v="6"/>
    <s v="Utrecht"/>
    <x v="37"/>
    <x v="694"/>
    <x v="0"/>
    <n v="8"/>
  </r>
  <r>
    <s v="WAHV"/>
    <x v="6"/>
    <s v="Utrecht"/>
    <x v="129"/>
    <x v="594"/>
    <x v="1"/>
    <n v="8"/>
  </r>
  <r>
    <s v="WAHV"/>
    <x v="6"/>
    <s v="Zuid-Holland"/>
    <x v="4"/>
    <x v="478"/>
    <x v="1"/>
    <n v="8"/>
  </r>
  <r>
    <s v="WAHV"/>
    <x v="6"/>
    <s v="Zuid-Holland"/>
    <x v="5"/>
    <x v="5"/>
    <x v="1"/>
    <n v="8"/>
  </r>
  <r>
    <s v="WAHV"/>
    <x v="7"/>
    <s v="Flevoland"/>
    <x v="97"/>
    <x v="572"/>
    <x v="1"/>
    <n v="7"/>
  </r>
  <r>
    <s v="WAHV"/>
    <x v="7"/>
    <s v="Groningen"/>
    <x v="60"/>
    <x v="720"/>
    <x v="1"/>
    <n v="7"/>
  </r>
  <r>
    <s v="WAHV"/>
    <x v="7"/>
    <s v="Limburg"/>
    <x v="68"/>
    <x v="687"/>
    <x v="1"/>
    <n v="7"/>
  </r>
  <r>
    <s v="WAHV"/>
    <x v="7"/>
    <s v="Limburg"/>
    <x v="24"/>
    <x v="202"/>
    <x v="1"/>
    <n v="7"/>
  </r>
  <r>
    <s v="WAHV"/>
    <x v="7"/>
    <s v="Noord-Brabant"/>
    <x v="3"/>
    <x v="534"/>
    <x v="0"/>
    <n v="7"/>
  </r>
  <r>
    <s v="WAHV"/>
    <x v="7"/>
    <s v="Noord-Brabant"/>
    <x v="28"/>
    <x v="245"/>
    <x v="1"/>
    <n v="7"/>
  </r>
  <r>
    <s v="WAHV"/>
    <x v="7"/>
    <s v="Noord-Holland"/>
    <x v="67"/>
    <x v="457"/>
    <x v="1"/>
    <n v="7"/>
  </r>
  <r>
    <s v="WAHV"/>
    <x v="7"/>
    <s v="Zuid-Holland"/>
    <x v="90"/>
    <x v="192"/>
    <x v="1"/>
    <n v="7"/>
  </r>
  <r>
    <s v="WAHV"/>
    <x v="7"/>
    <s v="Zuid-Holland"/>
    <x v="48"/>
    <x v="76"/>
    <x v="1"/>
    <n v="7"/>
  </r>
  <r>
    <s v="WAHV"/>
    <x v="7"/>
    <s v="Zuid-Holland"/>
    <x v="9"/>
    <x v="11"/>
    <x v="1"/>
    <n v="7"/>
  </r>
  <r>
    <s v="WAHV"/>
    <x v="7"/>
    <s v="Zuid-Holland"/>
    <x v="38"/>
    <x v="57"/>
    <x v="1"/>
    <n v="7"/>
  </r>
  <r>
    <s v="WAHV"/>
    <x v="7"/>
    <s v="Zuid-Holland"/>
    <x v="5"/>
    <x v="560"/>
    <x v="1"/>
    <n v="7"/>
  </r>
  <r>
    <s v="WAHV"/>
    <x v="7"/>
    <s v="Zuid-Holland"/>
    <x v="5"/>
    <x v="289"/>
    <x v="1"/>
    <n v="7"/>
  </r>
  <r>
    <s v="WAHV"/>
    <x v="7"/>
    <s v="Zuid-Holland"/>
    <x v="22"/>
    <x v="94"/>
    <x v="1"/>
    <n v="7"/>
  </r>
  <r>
    <s v="WAHV"/>
    <x v="8"/>
    <s v="Flevoland"/>
    <x v="10"/>
    <x v="201"/>
    <x v="1"/>
    <n v="7"/>
  </r>
  <r>
    <s v="WAHV"/>
    <x v="8"/>
    <s v="Flevoland"/>
    <x v="10"/>
    <x v="261"/>
    <x v="1"/>
    <n v="7"/>
  </r>
  <r>
    <s v="WAHV"/>
    <x v="8"/>
    <s v="Gelderland"/>
    <x v="82"/>
    <x v="164"/>
    <x v="1"/>
    <n v="7"/>
  </r>
  <r>
    <s v="WAHV"/>
    <x v="8"/>
    <s v="Groningen"/>
    <x v="11"/>
    <x v="589"/>
    <x v="1"/>
    <n v="7"/>
  </r>
  <r>
    <s v="WAHV"/>
    <x v="8"/>
    <s v="Limburg"/>
    <x v="136"/>
    <x v="656"/>
    <x v="1"/>
    <n v="7"/>
  </r>
  <r>
    <s v="WAHV"/>
    <x v="8"/>
    <s v="Limburg"/>
    <x v="51"/>
    <x v="531"/>
    <x v="1"/>
    <n v="7"/>
  </r>
  <r>
    <s v="WAHV"/>
    <x v="8"/>
    <s v="Limburg"/>
    <x v="68"/>
    <x v="317"/>
    <x v="1"/>
    <n v="7"/>
  </r>
  <r>
    <s v="WAHV"/>
    <x v="8"/>
    <s v="Limburg"/>
    <x v="68"/>
    <x v="687"/>
    <x v="1"/>
    <n v="7"/>
  </r>
  <r>
    <s v="WAHV"/>
    <x v="8"/>
    <s v="Limburg"/>
    <x v="24"/>
    <x v="618"/>
    <x v="1"/>
    <n v="7"/>
  </r>
  <r>
    <s v="WAHV"/>
    <x v="8"/>
    <s v="Limburg"/>
    <x v="24"/>
    <x v="696"/>
    <x v="1"/>
    <n v="7"/>
  </r>
  <r>
    <s v="WAHV"/>
    <x v="8"/>
    <s v="Noord-Brabant"/>
    <x v="28"/>
    <x v="245"/>
    <x v="1"/>
    <n v="7"/>
  </r>
  <r>
    <s v="WAHV"/>
    <x v="8"/>
    <s v="Noord-Brabant"/>
    <x v="28"/>
    <x v="659"/>
    <x v="1"/>
    <n v="7"/>
  </r>
  <r>
    <s v="WAHV"/>
    <x v="8"/>
    <s v="Noord-Holland"/>
    <x v="67"/>
    <x v="564"/>
    <x v="1"/>
    <n v="7"/>
  </r>
  <r>
    <s v="WAHV"/>
    <x v="8"/>
    <s v="Utrecht"/>
    <x v="129"/>
    <x v="706"/>
    <x v="0"/>
    <n v="7"/>
  </r>
  <r>
    <s v="WAHV"/>
    <x v="8"/>
    <s v="Zeeland"/>
    <x v="143"/>
    <x v="663"/>
    <x v="1"/>
    <n v="7"/>
  </r>
  <r>
    <s v="WAHV"/>
    <x v="8"/>
    <s v="Zuid-Holland"/>
    <x v="90"/>
    <x v="566"/>
    <x v="1"/>
    <n v="7"/>
  </r>
  <r>
    <s v="WAHV"/>
    <x v="8"/>
    <s v="Zuid-Holland"/>
    <x v="43"/>
    <x v="568"/>
    <x v="1"/>
    <n v="7"/>
  </r>
  <r>
    <s v="WAHV"/>
    <x v="8"/>
    <s v="Zuid-Holland"/>
    <x v="43"/>
    <x v="612"/>
    <x v="1"/>
    <n v="7"/>
  </r>
  <r>
    <s v="WAHV"/>
    <x v="8"/>
    <s v="Zuid-Holland"/>
    <x v="49"/>
    <x v="709"/>
    <x v="0"/>
    <n v="7"/>
  </r>
  <r>
    <s v="WAHV"/>
    <x v="8"/>
    <s v="Zuid-Holland"/>
    <x v="95"/>
    <x v="686"/>
    <x v="1"/>
    <n v="7"/>
  </r>
  <r>
    <s v="WAHV"/>
    <x v="8"/>
    <s v="Zuid-Holland"/>
    <x v="22"/>
    <x v="374"/>
    <x v="1"/>
    <n v="7"/>
  </r>
  <r>
    <s v="WAHV"/>
    <x v="9"/>
    <s v="Flevoland"/>
    <x v="10"/>
    <x v="261"/>
    <x v="1"/>
    <n v="7"/>
  </r>
  <r>
    <s v="WAHV"/>
    <x v="9"/>
    <s v="Gelderland"/>
    <x v="82"/>
    <x v="396"/>
    <x v="1"/>
    <n v="7"/>
  </r>
  <r>
    <s v="WAHV"/>
    <x v="9"/>
    <s v="Limburg"/>
    <x v="75"/>
    <x v="325"/>
    <x v="1"/>
    <n v="7"/>
  </r>
  <r>
    <s v="WAHV"/>
    <x v="9"/>
    <s v="Limburg"/>
    <x v="24"/>
    <x v="643"/>
    <x v="1"/>
    <n v="7"/>
  </r>
  <r>
    <s v="WAHV"/>
    <x v="9"/>
    <s v="Noord-Brabant"/>
    <x v="3"/>
    <x v="534"/>
    <x v="0"/>
    <n v="7"/>
  </r>
  <r>
    <s v="WAHV"/>
    <x v="9"/>
    <s v="Noord-Holland"/>
    <x v="62"/>
    <x v="444"/>
    <x v="1"/>
    <n v="7"/>
  </r>
  <r>
    <s v="WAHV"/>
    <x v="9"/>
    <s v="Utrecht"/>
    <x v="39"/>
    <x v="74"/>
    <x v="1"/>
    <n v="7"/>
  </r>
  <r>
    <s v="WAHV"/>
    <x v="9"/>
    <s v="Utrecht"/>
    <x v="129"/>
    <x v="706"/>
    <x v="1"/>
    <n v="7"/>
  </r>
  <r>
    <s v="WAHV"/>
    <x v="9"/>
    <s v="Zuid-Holland"/>
    <x v="90"/>
    <x v="598"/>
    <x v="1"/>
    <n v="7"/>
  </r>
  <r>
    <s v="WAHV"/>
    <x v="9"/>
    <s v="Zuid-Holland"/>
    <x v="17"/>
    <x v="68"/>
    <x v="1"/>
    <n v="7"/>
  </r>
  <r>
    <s v="WAHV"/>
    <x v="9"/>
    <s v="Zuid-Holland"/>
    <x v="145"/>
    <x v="690"/>
    <x v="1"/>
    <n v="7"/>
  </r>
  <r>
    <s v="WAHV"/>
    <x v="11"/>
    <s v="Flevoland"/>
    <x v="97"/>
    <x v="222"/>
    <x v="1"/>
    <n v="7"/>
  </r>
  <r>
    <s v="WAHV"/>
    <x v="11"/>
    <s v="Limburg"/>
    <x v="136"/>
    <x v="693"/>
    <x v="1"/>
    <n v="7"/>
  </r>
  <r>
    <s v="WAHV"/>
    <x v="11"/>
    <s v="Limburg"/>
    <x v="68"/>
    <x v="687"/>
    <x v="1"/>
    <n v="7"/>
  </r>
  <r>
    <s v="WAHV"/>
    <x v="11"/>
    <s v="Limburg"/>
    <x v="24"/>
    <x v="680"/>
    <x v="1"/>
    <n v="7"/>
  </r>
  <r>
    <s v="WAHV"/>
    <x v="11"/>
    <s v="Noord-Brabant"/>
    <x v="111"/>
    <x v="636"/>
    <x v="1"/>
    <n v="7"/>
  </r>
  <r>
    <s v="WAHV"/>
    <x v="11"/>
    <s v="Noord-Brabant"/>
    <x v="28"/>
    <x v="245"/>
    <x v="1"/>
    <n v="7"/>
  </r>
  <r>
    <s v="WAHV"/>
    <x v="11"/>
    <s v="Noord-Holland"/>
    <x v="67"/>
    <x v="564"/>
    <x v="1"/>
    <n v="7"/>
  </r>
  <r>
    <s v="WAHV"/>
    <x v="11"/>
    <s v="Noord-Holland"/>
    <x v="67"/>
    <x v="604"/>
    <x v="1"/>
    <n v="7"/>
  </r>
  <r>
    <s v="WAHV"/>
    <x v="11"/>
    <s v="Utrecht"/>
    <x v="87"/>
    <x v="623"/>
    <x v="1"/>
    <n v="7"/>
  </r>
  <r>
    <s v="WAHV"/>
    <x v="11"/>
    <s v="Zuid-Holland"/>
    <x v="90"/>
    <x v="440"/>
    <x v="1"/>
    <n v="7"/>
  </r>
  <r>
    <s v="WAHV"/>
    <x v="11"/>
    <s v="Zuid-Holland"/>
    <x v="17"/>
    <x v="710"/>
    <x v="1"/>
    <n v="7"/>
  </r>
  <r>
    <s v="WAHV"/>
    <x v="11"/>
    <s v="Zuid-Holland"/>
    <x v="43"/>
    <x v="605"/>
    <x v="1"/>
    <n v="7"/>
  </r>
  <r>
    <s v="WAHV"/>
    <x v="11"/>
    <s v="Zuid-Holland"/>
    <x v="16"/>
    <x v="595"/>
    <x v="0"/>
    <n v="7"/>
  </r>
  <r>
    <s v="WAHV"/>
    <x v="11"/>
    <s v="Zuid-Holland"/>
    <x v="4"/>
    <x v="168"/>
    <x v="1"/>
    <n v="7"/>
  </r>
  <r>
    <s v="WAHV"/>
    <x v="10"/>
    <s v="Flevoland"/>
    <x v="10"/>
    <x v="500"/>
    <x v="1"/>
    <n v="7"/>
  </r>
  <r>
    <s v="WAHV"/>
    <x v="10"/>
    <s v="Flevoland"/>
    <x v="10"/>
    <x v="683"/>
    <x v="1"/>
    <n v="7"/>
  </r>
  <r>
    <s v="WAHV"/>
    <x v="10"/>
    <s v="Noord-Brabant"/>
    <x v="111"/>
    <x v="636"/>
    <x v="1"/>
    <n v="7"/>
  </r>
  <r>
    <s v="WAHV"/>
    <x v="10"/>
    <s v="Utrecht"/>
    <x v="87"/>
    <x v="584"/>
    <x v="1"/>
    <n v="7"/>
  </r>
  <r>
    <s v="WAHV"/>
    <x v="10"/>
    <s v="Zuid-Holland"/>
    <x v="90"/>
    <x v="192"/>
    <x v="1"/>
    <n v="7"/>
  </r>
  <r>
    <s v="WAHV"/>
    <x v="10"/>
    <s v="Zuid-Holland"/>
    <x v="48"/>
    <x v="76"/>
    <x v="1"/>
    <n v="7"/>
  </r>
  <r>
    <s v="WAHV"/>
    <x v="10"/>
    <s v="Zuid-Holland"/>
    <x v="4"/>
    <x v="148"/>
    <x v="1"/>
    <n v="7"/>
  </r>
  <r>
    <s v="WAHV"/>
    <x v="4"/>
    <s v="Flevoland"/>
    <x v="10"/>
    <x v="261"/>
    <x v="1"/>
    <n v="7"/>
  </r>
  <r>
    <s v="WAHV"/>
    <x v="4"/>
    <s v="Groningen"/>
    <x v="11"/>
    <x v="589"/>
    <x v="1"/>
    <n v="7"/>
  </r>
  <r>
    <s v="WAHV"/>
    <x v="4"/>
    <s v="Limburg"/>
    <x v="68"/>
    <x v="687"/>
    <x v="0"/>
    <n v="7"/>
  </r>
  <r>
    <s v="WAHV"/>
    <x v="4"/>
    <s v="Noord-Brabant"/>
    <x v="28"/>
    <x v="581"/>
    <x v="1"/>
    <n v="7"/>
  </r>
  <r>
    <s v="WAHV"/>
    <x v="4"/>
    <s v="Noord-Holland"/>
    <x v="62"/>
    <x v="444"/>
    <x v="1"/>
    <n v="7"/>
  </r>
  <r>
    <s v="WAHV"/>
    <x v="4"/>
    <s v="Noord-Holland"/>
    <x v="67"/>
    <x v="433"/>
    <x v="1"/>
    <n v="7"/>
  </r>
  <r>
    <s v="WAHV"/>
    <x v="4"/>
    <s v="Noord-Holland"/>
    <x v="67"/>
    <x v="457"/>
    <x v="1"/>
    <n v="7"/>
  </r>
  <r>
    <s v="WAHV"/>
    <x v="4"/>
    <s v="Utrecht"/>
    <x v="144"/>
    <x v="717"/>
    <x v="0"/>
    <n v="7"/>
  </r>
  <r>
    <s v="WAHV"/>
    <x v="4"/>
    <s v="Zuid-Holland"/>
    <x v="90"/>
    <x v="657"/>
    <x v="1"/>
    <n v="7"/>
  </r>
  <r>
    <s v="WAHV"/>
    <x v="4"/>
    <s v="Zuid-Holland"/>
    <x v="48"/>
    <x v="142"/>
    <x v="1"/>
    <n v="7"/>
  </r>
  <r>
    <s v="WAHV"/>
    <x v="4"/>
    <s v="Zuid-Holland"/>
    <x v="49"/>
    <x v="672"/>
    <x v="0"/>
    <n v="7"/>
  </r>
  <r>
    <s v="WAHV"/>
    <x v="4"/>
    <s v="Zuid-Holland"/>
    <x v="49"/>
    <x v="709"/>
    <x v="0"/>
    <n v="7"/>
  </r>
  <r>
    <s v="WAHV"/>
    <x v="4"/>
    <s v="Zuid-Holland"/>
    <x v="88"/>
    <x v="599"/>
    <x v="0"/>
    <n v="7"/>
  </r>
  <r>
    <s v="WAHV"/>
    <x v="1"/>
    <s v="Drenthe"/>
    <x v="108"/>
    <x v="290"/>
    <x v="1"/>
    <n v="7"/>
  </r>
  <r>
    <s v="WAHV"/>
    <x v="1"/>
    <s v="Gelderland"/>
    <x v="82"/>
    <x v="164"/>
    <x v="1"/>
    <n v="7"/>
  </r>
  <r>
    <s v="WAHV"/>
    <x v="1"/>
    <s v="Gelderland"/>
    <x v="82"/>
    <x v="465"/>
    <x v="1"/>
    <n v="7"/>
  </r>
  <r>
    <s v="WAHV"/>
    <x v="1"/>
    <s v="Noord-Brabant"/>
    <x v="28"/>
    <x v="644"/>
    <x v="1"/>
    <n v="7"/>
  </r>
  <r>
    <s v="WAHV"/>
    <x v="1"/>
    <s v="Noord-Brabant"/>
    <x v="28"/>
    <x v="581"/>
    <x v="1"/>
    <n v="7"/>
  </r>
  <r>
    <s v="WAHV"/>
    <x v="1"/>
    <s v="Noord-Brabant"/>
    <x v="132"/>
    <x v="479"/>
    <x v="1"/>
    <n v="7"/>
  </r>
  <r>
    <s v="WAHV"/>
    <x v="1"/>
    <s v="Utrecht"/>
    <x v="87"/>
    <x v="614"/>
    <x v="1"/>
    <n v="7"/>
  </r>
  <r>
    <s v="WAHV"/>
    <x v="1"/>
    <s v="Zeeland"/>
    <x v="143"/>
    <x v="663"/>
    <x v="1"/>
    <n v="7"/>
  </r>
  <r>
    <s v="WAHV"/>
    <x v="1"/>
    <s v="Zuid-Holland"/>
    <x v="43"/>
    <x v="691"/>
    <x v="1"/>
    <n v="7"/>
  </r>
  <r>
    <s v="WAHV"/>
    <x v="1"/>
    <s v="Zuid-Holland"/>
    <x v="95"/>
    <x v="686"/>
    <x v="1"/>
    <n v="7"/>
  </r>
  <r>
    <s v="WAHV"/>
    <x v="1"/>
    <s v="Zuid-Holland"/>
    <x v="5"/>
    <x v="89"/>
    <x v="1"/>
    <n v="7"/>
  </r>
  <r>
    <s v="WAHV"/>
    <x v="0"/>
    <s v="Drenthe"/>
    <x v="108"/>
    <x v="660"/>
    <x v="1"/>
    <n v="7"/>
  </r>
  <r>
    <s v="WAHV"/>
    <x v="0"/>
    <s v="Limburg"/>
    <x v="68"/>
    <x v="687"/>
    <x v="1"/>
    <n v="7"/>
  </r>
  <r>
    <s v="WAHV"/>
    <x v="0"/>
    <s v="Noord-Brabant"/>
    <x v="3"/>
    <x v="713"/>
    <x v="1"/>
    <n v="7"/>
  </r>
  <r>
    <s v="WAHV"/>
    <x v="0"/>
    <s v="Noord-Brabant"/>
    <x v="111"/>
    <x v="321"/>
    <x v="1"/>
    <n v="7"/>
  </r>
  <r>
    <s v="WAHV"/>
    <x v="0"/>
    <s v="Noord-Brabant"/>
    <x v="132"/>
    <x v="479"/>
    <x v="1"/>
    <n v="7"/>
  </r>
  <r>
    <s v="WAHV"/>
    <x v="0"/>
    <s v="Noord-Brabant"/>
    <x v="14"/>
    <x v="264"/>
    <x v="1"/>
    <n v="7"/>
  </r>
  <r>
    <s v="WAHV"/>
    <x v="0"/>
    <s v="Noord-Brabant"/>
    <x v="14"/>
    <x v="210"/>
    <x v="1"/>
    <n v="7"/>
  </r>
  <r>
    <s v="WAHV"/>
    <x v="0"/>
    <s v="Noord-Holland"/>
    <x v="67"/>
    <x v="604"/>
    <x v="1"/>
    <n v="7"/>
  </r>
  <r>
    <s v="WAHV"/>
    <x v="0"/>
    <s v="Overijssel"/>
    <x v="113"/>
    <x v="422"/>
    <x v="1"/>
    <n v="7"/>
  </r>
  <r>
    <s v="WAHV"/>
    <x v="0"/>
    <s v="Utrecht"/>
    <x v="144"/>
    <x v="670"/>
    <x v="1"/>
    <n v="7"/>
  </r>
  <r>
    <s v="WAHV"/>
    <x v="0"/>
    <s v="Zeeland"/>
    <x v="143"/>
    <x v="663"/>
    <x v="1"/>
    <n v="7"/>
  </r>
  <r>
    <s v="WAHV"/>
    <x v="0"/>
    <s v="Zuid-Holland"/>
    <x v="2"/>
    <x v="635"/>
    <x v="0"/>
    <n v="7"/>
  </r>
  <r>
    <s v="WAHV"/>
    <x v="0"/>
    <s v="Zuid-Holland"/>
    <x v="48"/>
    <x v="76"/>
    <x v="1"/>
    <n v="7"/>
  </r>
  <r>
    <s v="WAHV"/>
    <x v="0"/>
    <s v="Zuid-Holland"/>
    <x v="49"/>
    <x v="672"/>
    <x v="0"/>
    <n v="7"/>
  </r>
  <r>
    <s v="WAHV"/>
    <x v="0"/>
    <s v="Zuid-Holland"/>
    <x v="22"/>
    <x v="94"/>
    <x v="1"/>
    <n v="7"/>
  </r>
  <r>
    <s v="WAHV"/>
    <x v="3"/>
    <s v="Noord-Brabant"/>
    <x v="94"/>
    <x v="645"/>
    <x v="1"/>
    <n v="7"/>
  </r>
  <r>
    <s v="WAHV"/>
    <x v="3"/>
    <s v="Noord-Brabant"/>
    <x v="3"/>
    <x v="341"/>
    <x v="1"/>
    <n v="7"/>
  </r>
  <r>
    <s v="WAHV"/>
    <x v="3"/>
    <s v="Noord-Brabant"/>
    <x v="28"/>
    <x v="610"/>
    <x v="0"/>
    <n v="7"/>
  </r>
  <r>
    <s v="WAHV"/>
    <x v="3"/>
    <s v="Noord-Holland"/>
    <x v="67"/>
    <x v="433"/>
    <x v="1"/>
    <n v="7"/>
  </r>
  <r>
    <s v="WAHV"/>
    <x v="3"/>
    <s v="Noord-Holland"/>
    <x v="67"/>
    <x v="564"/>
    <x v="1"/>
    <n v="7"/>
  </r>
  <r>
    <s v="WAHV"/>
    <x v="3"/>
    <s v="Noord-Holland"/>
    <x v="67"/>
    <x v="507"/>
    <x v="1"/>
    <n v="7"/>
  </r>
  <r>
    <s v="WAHV"/>
    <x v="3"/>
    <s v="Zuid-Holland"/>
    <x v="16"/>
    <x v="595"/>
    <x v="0"/>
    <n v="7"/>
  </r>
  <r>
    <s v="WAHV"/>
    <x v="3"/>
    <s v="Zuid-Holland"/>
    <x v="100"/>
    <x v="419"/>
    <x v="0"/>
    <n v="7"/>
  </r>
  <r>
    <s v="WAHV"/>
    <x v="5"/>
    <s v="Noord-Brabant"/>
    <x v="3"/>
    <x v="398"/>
    <x v="1"/>
    <n v="7"/>
  </r>
  <r>
    <s v="WAHV"/>
    <x v="5"/>
    <s v="Noord-Brabant"/>
    <x v="14"/>
    <x v="210"/>
    <x v="1"/>
    <n v="7"/>
  </r>
  <r>
    <s v="WAHV"/>
    <x v="5"/>
    <s v="Noord-Holland"/>
    <x v="62"/>
    <x v="597"/>
    <x v="0"/>
    <n v="7"/>
  </r>
  <r>
    <s v="WAHV"/>
    <x v="5"/>
    <s v="Overijssel"/>
    <x v="113"/>
    <x v="422"/>
    <x v="1"/>
    <n v="7"/>
  </r>
  <r>
    <s v="WAHV"/>
    <x v="5"/>
    <s v="Zuid-Holland"/>
    <x v="43"/>
    <x v="605"/>
    <x v="1"/>
    <n v="7"/>
  </r>
  <r>
    <s v="WAHV"/>
    <x v="5"/>
    <s v="Zuid-Holland"/>
    <x v="43"/>
    <x v="276"/>
    <x v="1"/>
    <n v="7"/>
  </r>
  <r>
    <s v="WAHV"/>
    <x v="5"/>
    <s v="Zuid-Holland"/>
    <x v="49"/>
    <x v="709"/>
    <x v="1"/>
    <n v="7"/>
  </r>
  <r>
    <s v="WAHV"/>
    <x v="5"/>
    <s v="Zuid-Holland"/>
    <x v="4"/>
    <x v="221"/>
    <x v="1"/>
    <n v="7"/>
  </r>
  <r>
    <s v="WAHV"/>
    <x v="5"/>
    <s v="Zuid-Holland"/>
    <x v="47"/>
    <x v="602"/>
    <x v="1"/>
    <n v="7"/>
  </r>
  <r>
    <s v="WAHV"/>
    <x v="2"/>
    <s v="Gelderland"/>
    <x v="65"/>
    <x v="632"/>
    <x v="0"/>
    <n v="7"/>
  </r>
  <r>
    <s v="WAHV"/>
    <x v="2"/>
    <s v="Groningen"/>
    <x v="11"/>
    <x v="589"/>
    <x v="1"/>
    <n v="7"/>
  </r>
  <r>
    <s v="WAHV"/>
    <x v="2"/>
    <s v="Limburg"/>
    <x v="68"/>
    <x v="687"/>
    <x v="1"/>
    <n v="7"/>
  </r>
  <r>
    <s v="WAHV"/>
    <x v="2"/>
    <s v="Noord-Brabant"/>
    <x v="3"/>
    <x v="718"/>
    <x v="0"/>
    <n v="7"/>
  </r>
  <r>
    <s v="WAHV"/>
    <x v="2"/>
    <s v="Noord-Brabant"/>
    <x v="3"/>
    <x v="679"/>
    <x v="1"/>
    <n v="7"/>
  </r>
  <r>
    <s v="WAHV"/>
    <x v="2"/>
    <s v="Noord-Brabant"/>
    <x v="28"/>
    <x v="689"/>
    <x v="0"/>
    <n v="7"/>
  </r>
  <r>
    <s v="WAHV"/>
    <x v="2"/>
    <s v="Noord-Holland"/>
    <x v="62"/>
    <x v="444"/>
    <x v="1"/>
    <n v="7"/>
  </r>
  <r>
    <s v="WAHV"/>
    <x v="2"/>
    <s v="Noord-Holland"/>
    <x v="67"/>
    <x v="564"/>
    <x v="1"/>
    <n v="7"/>
  </r>
  <r>
    <s v="WAHV"/>
    <x v="2"/>
    <s v="Noord-Holland"/>
    <x v="67"/>
    <x v="507"/>
    <x v="1"/>
    <n v="7"/>
  </r>
  <r>
    <s v="WAHV"/>
    <x v="2"/>
    <s v="Overijssel"/>
    <x v="113"/>
    <x v="422"/>
    <x v="1"/>
    <n v="7"/>
  </r>
  <r>
    <s v="WAHV"/>
    <x v="2"/>
    <s v="Overijssel"/>
    <x v="113"/>
    <x v="331"/>
    <x v="1"/>
    <n v="7"/>
  </r>
  <r>
    <s v="WAHV"/>
    <x v="2"/>
    <s v="Zuid-Holland"/>
    <x v="17"/>
    <x v="404"/>
    <x v="1"/>
    <n v="7"/>
  </r>
  <r>
    <s v="WAHV"/>
    <x v="2"/>
    <s v="Zuid-Holland"/>
    <x v="73"/>
    <x v="576"/>
    <x v="1"/>
    <n v="7"/>
  </r>
  <r>
    <s v="WAHV"/>
    <x v="2"/>
    <s v="Zuid-Holland"/>
    <x v="43"/>
    <x v="276"/>
    <x v="1"/>
    <n v="7"/>
  </r>
  <r>
    <s v="WAHV"/>
    <x v="2"/>
    <s v="Zuid-Holland"/>
    <x v="49"/>
    <x v="672"/>
    <x v="0"/>
    <n v="7"/>
  </r>
  <r>
    <s v="WAHV"/>
    <x v="2"/>
    <s v="Zuid-Holland"/>
    <x v="100"/>
    <x v="419"/>
    <x v="0"/>
    <n v="7"/>
  </r>
  <r>
    <s v="WAHV"/>
    <x v="6"/>
    <s v="Flevoland"/>
    <x v="97"/>
    <x v="222"/>
    <x v="1"/>
    <n v="7"/>
  </r>
  <r>
    <s v="WAHV"/>
    <x v="6"/>
    <s v="Gelderland"/>
    <x v="82"/>
    <x v="708"/>
    <x v="0"/>
    <n v="7"/>
  </r>
  <r>
    <s v="WAHV"/>
    <x v="6"/>
    <s v="Gelderland"/>
    <x v="82"/>
    <x v="708"/>
    <x v="1"/>
    <n v="7"/>
  </r>
  <r>
    <s v="WAHV"/>
    <x v="6"/>
    <s v="Gelderland"/>
    <x v="65"/>
    <x v="632"/>
    <x v="1"/>
    <n v="7"/>
  </r>
  <r>
    <s v="WAHV"/>
    <x v="6"/>
    <s v="Limburg"/>
    <x v="119"/>
    <x v="681"/>
    <x v="1"/>
    <n v="7"/>
  </r>
  <r>
    <s v="WAHV"/>
    <x v="6"/>
    <s v="Limburg"/>
    <x v="24"/>
    <x v="618"/>
    <x v="1"/>
    <n v="7"/>
  </r>
  <r>
    <s v="WAHV"/>
    <x v="6"/>
    <s v="Noord-Brabant"/>
    <x v="94"/>
    <x v="561"/>
    <x v="1"/>
    <n v="7"/>
  </r>
  <r>
    <s v="WAHV"/>
    <x v="6"/>
    <s v="Noord-Brabant"/>
    <x v="28"/>
    <x v="689"/>
    <x v="0"/>
    <n v="7"/>
  </r>
  <r>
    <s v="WAHV"/>
    <x v="6"/>
    <s v="Noord-Brabant"/>
    <x v="28"/>
    <x v="678"/>
    <x v="1"/>
    <n v="7"/>
  </r>
  <r>
    <s v="WAHV"/>
    <x v="6"/>
    <s v="Noord-Brabant"/>
    <x v="141"/>
    <x v="721"/>
    <x v="1"/>
    <n v="7"/>
  </r>
  <r>
    <s v="WAHV"/>
    <x v="6"/>
    <s v="Overijssel"/>
    <x v="113"/>
    <x v="331"/>
    <x v="1"/>
    <n v="7"/>
  </r>
  <r>
    <s v="WAHV"/>
    <x v="6"/>
    <s v="Utrecht"/>
    <x v="39"/>
    <x v="366"/>
    <x v="0"/>
    <n v="7"/>
  </r>
  <r>
    <s v="WAHV"/>
    <x v="6"/>
    <s v="Zuid-Holland"/>
    <x v="2"/>
    <x v="86"/>
    <x v="1"/>
    <n v="7"/>
  </r>
  <r>
    <s v="WAHV"/>
    <x v="6"/>
    <s v="Zuid-Holland"/>
    <x v="43"/>
    <x v="248"/>
    <x v="1"/>
    <n v="7"/>
  </r>
  <r>
    <s v="WAHV"/>
    <x v="6"/>
    <s v="Zuid-Holland"/>
    <x v="100"/>
    <x v="419"/>
    <x v="0"/>
    <n v="7"/>
  </r>
  <r>
    <s v="WAHV"/>
    <x v="7"/>
    <s v="Gelderland"/>
    <x v="82"/>
    <x v="151"/>
    <x v="1"/>
    <n v="6"/>
  </r>
  <r>
    <s v="WAHV"/>
    <x v="7"/>
    <s v="Gelderland"/>
    <x v="82"/>
    <x v="427"/>
    <x v="1"/>
    <n v="6"/>
  </r>
  <r>
    <s v="WAHV"/>
    <x v="7"/>
    <s v="Limburg"/>
    <x v="24"/>
    <x v="680"/>
    <x v="1"/>
    <n v="6"/>
  </r>
  <r>
    <s v="WAHV"/>
    <x v="7"/>
    <s v="Noord-Brabant"/>
    <x v="3"/>
    <x v="713"/>
    <x v="0"/>
    <n v="6"/>
  </r>
  <r>
    <s v="WAHV"/>
    <x v="7"/>
    <s v="Noord-Brabant"/>
    <x v="28"/>
    <x v="615"/>
    <x v="1"/>
    <n v="6"/>
  </r>
  <r>
    <s v="WAHV"/>
    <x v="7"/>
    <s v="Noord-Holland"/>
    <x v="8"/>
    <x v="664"/>
    <x v="0"/>
    <n v="6"/>
  </r>
  <r>
    <s v="WAHV"/>
    <x v="7"/>
    <s v="Noord-Holland"/>
    <x v="67"/>
    <x v="557"/>
    <x v="1"/>
    <n v="6"/>
  </r>
  <r>
    <s v="WAHV"/>
    <x v="7"/>
    <s v="Overijssel"/>
    <x v="113"/>
    <x v="422"/>
    <x v="1"/>
    <n v="6"/>
  </r>
  <r>
    <s v="WAHV"/>
    <x v="7"/>
    <s v="Utrecht"/>
    <x v="40"/>
    <x v="421"/>
    <x v="1"/>
    <n v="6"/>
  </r>
  <r>
    <s v="WAHV"/>
    <x v="7"/>
    <s v="Utrecht"/>
    <x v="37"/>
    <x v="694"/>
    <x v="0"/>
    <n v="6"/>
  </r>
  <r>
    <s v="WAHV"/>
    <x v="7"/>
    <s v="Zuid-Holland"/>
    <x v="48"/>
    <x v="142"/>
    <x v="1"/>
    <n v="6"/>
  </r>
  <r>
    <s v="WAHV"/>
    <x v="7"/>
    <s v="Zuid-Holland"/>
    <x v="43"/>
    <x v="537"/>
    <x v="1"/>
    <n v="6"/>
  </r>
  <r>
    <s v="WAHV"/>
    <x v="7"/>
    <s v="Zuid-Holland"/>
    <x v="43"/>
    <x v="568"/>
    <x v="1"/>
    <n v="6"/>
  </r>
  <r>
    <s v="WAHV"/>
    <x v="7"/>
    <s v="Zuid-Holland"/>
    <x v="43"/>
    <x v="605"/>
    <x v="1"/>
    <n v="6"/>
  </r>
  <r>
    <s v="WAHV"/>
    <x v="7"/>
    <s v="Zuid-Holland"/>
    <x v="32"/>
    <x v="712"/>
    <x v="1"/>
    <n v="6"/>
  </r>
  <r>
    <s v="WAHV"/>
    <x v="7"/>
    <s v="Zuid-Holland"/>
    <x v="49"/>
    <x v="411"/>
    <x v="1"/>
    <n v="6"/>
  </r>
  <r>
    <s v="WAHV"/>
    <x v="7"/>
    <s v="Zuid-Holland"/>
    <x v="16"/>
    <x v="595"/>
    <x v="0"/>
    <n v="6"/>
  </r>
  <r>
    <s v="WAHV"/>
    <x v="7"/>
    <s v="Zuid-Holland"/>
    <x v="4"/>
    <x v="243"/>
    <x v="1"/>
    <n v="6"/>
  </r>
  <r>
    <s v="WAHV"/>
    <x v="7"/>
    <s v="Zuid-Holland"/>
    <x v="5"/>
    <x v="620"/>
    <x v="1"/>
    <n v="6"/>
  </r>
  <r>
    <s v="WAHV"/>
    <x v="8"/>
    <s v="Drenthe"/>
    <x v="108"/>
    <x v="660"/>
    <x v="1"/>
    <n v="6"/>
  </r>
  <r>
    <s v="WAHV"/>
    <x v="8"/>
    <s v="Flevoland"/>
    <x v="10"/>
    <x v="500"/>
    <x v="1"/>
    <n v="6"/>
  </r>
  <r>
    <s v="WAHV"/>
    <x v="8"/>
    <s v="Groningen"/>
    <x v="60"/>
    <x v="720"/>
    <x v="0"/>
    <n v="6"/>
  </r>
  <r>
    <s v="WAHV"/>
    <x v="8"/>
    <s v="Noord-Brabant"/>
    <x v="3"/>
    <x v="398"/>
    <x v="1"/>
    <n v="6"/>
  </r>
  <r>
    <s v="WAHV"/>
    <x v="8"/>
    <s v="Noord-Brabant"/>
    <x v="3"/>
    <x v="207"/>
    <x v="1"/>
    <n v="6"/>
  </r>
  <r>
    <s v="WAHV"/>
    <x v="8"/>
    <s v="Noord-Brabant"/>
    <x v="111"/>
    <x v="311"/>
    <x v="1"/>
    <n v="6"/>
  </r>
  <r>
    <s v="WAHV"/>
    <x v="8"/>
    <s v="Noord-Brabant"/>
    <x v="14"/>
    <x v="301"/>
    <x v="1"/>
    <n v="6"/>
  </r>
  <r>
    <s v="WAHV"/>
    <x v="8"/>
    <s v="Noord-Brabant"/>
    <x v="14"/>
    <x v="210"/>
    <x v="1"/>
    <n v="6"/>
  </r>
  <r>
    <s v="WAHV"/>
    <x v="8"/>
    <s v="Overijssel"/>
    <x v="113"/>
    <x v="422"/>
    <x v="1"/>
    <n v="6"/>
  </r>
  <r>
    <s v="WAHV"/>
    <x v="8"/>
    <s v="Utrecht"/>
    <x v="87"/>
    <x v="483"/>
    <x v="1"/>
    <n v="6"/>
  </r>
  <r>
    <s v="WAHV"/>
    <x v="8"/>
    <s v="Utrecht"/>
    <x v="127"/>
    <x v="432"/>
    <x v="1"/>
    <n v="6"/>
  </r>
  <r>
    <s v="WAHV"/>
    <x v="8"/>
    <s v="Zuid-Holland"/>
    <x v="90"/>
    <x v="545"/>
    <x v="1"/>
    <n v="6"/>
  </r>
  <r>
    <s v="WAHV"/>
    <x v="8"/>
    <s v="Zuid-Holland"/>
    <x v="48"/>
    <x v="76"/>
    <x v="1"/>
    <n v="6"/>
  </r>
  <r>
    <s v="WAHV"/>
    <x v="8"/>
    <s v="Zuid-Holland"/>
    <x v="43"/>
    <x v="248"/>
    <x v="1"/>
    <n v="6"/>
  </r>
  <r>
    <s v="WAHV"/>
    <x v="8"/>
    <s v="Zuid-Holland"/>
    <x v="38"/>
    <x v="181"/>
    <x v="1"/>
    <n v="6"/>
  </r>
  <r>
    <s v="WAHV"/>
    <x v="8"/>
    <s v="Zuid-Holland"/>
    <x v="100"/>
    <x v="419"/>
    <x v="0"/>
    <n v="6"/>
  </r>
  <r>
    <s v="WAHV"/>
    <x v="8"/>
    <s v="Zuid-Holland"/>
    <x v="5"/>
    <x v="343"/>
    <x v="1"/>
    <n v="6"/>
  </r>
  <r>
    <s v="WAHV"/>
    <x v="9"/>
    <s v="Gelderland"/>
    <x v="82"/>
    <x v="708"/>
    <x v="1"/>
    <n v="6"/>
  </r>
  <r>
    <s v="WAHV"/>
    <x v="9"/>
    <s v="Limburg"/>
    <x v="42"/>
    <x v="667"/>
    <x v="0"/>
    <n v="6"/>
  </r>
  <r>
    <s v="WAHV"/>
    <x v="9"/>
    <s v="Limburg"/>
    <x v="119"/>
    <x v="681"/>
    <x v="1"/>
    <n v="6"/>
  </r>
  <r>
    <s v="WAHV"/>
    <x v="9"/>
    <s v="Limburg"/>
    <x v="24"/>
    <x v="680"/>
    <x v="1"/>
    <n v="6"/>
  </r>
  <r>
    <s v="WAHV"/>
    <x v="9"/>
    <s v="Noord-Brabant"/>
    <x v="3"/>
    <x v="207"/>
    <x v="1"/>
    <n v="6"/>
  </r>
  <r>
    <s v="WAHV"/>
    <x v="9"/>
    <s v="Noord-Brabant"/>
    <x v="111"/>
    <x v="311"/>
    <x v="1"/>
    <n v="6"/>
  </r>
  <r>
    <s v="WAHV"/>
    <x v="9"/>
    <s v="Noord-Brabant"/>
    <x v="28"/>
    <x v="245"/>
    <x v="1"/>
    <n v="6"/>
  </r>
  <r>
    <s v="WAHV"/>
    <x v="9"/>
    <s v="Noord-Holland"/>
    <x v="8"/>
    <x v="664"/>
    <x v="1"/>
    <n v="6"/>
  </r>
  <r>
    <s v="WAHV"/>
    <x v="9"/>
    <s v="Noord-Holland"/>
    <x v="67"/>
    <x v="507"/>
    <x v="1"/>
    <n v="6"/>
  </r>
  <r>
    <s v="WAHV"/>
    <x v="9"/>
    <s v="Zuid-Holland"/>
    <x v="90"/>
    <x v="417"/>
    <x v="1"/>
    <n v="6"/>
  </r>
  <r>
    <s v="WAHV"/>
    <x v="9"/>
    <s v="Zuid-Holland"/>
    <x v="90"/>
    <x v="192"/>
    <x v="1"/>
    <n v="6"/>
  </r>
  <r>
    <s v="WAHV"/>
    <x v="9"/>
    <s v="Zuid-Holland"/>
    <x v="90"/>
    <x v="423"/>
    <x v="1"/>
    <n v="6"/>
  </r>
  <r>
    <s v="WAHV"/>
    <x v="9"/>
    <s v="Zuid-Holland"/>
    <x v="43"/>
    <x v="467"/>
    <x v="1"/>
    <n v="6"/>
  </r>
  <r>
    <s v="WAHV"/>
    <x v="9"/>
    <s v="Zuid-Holland"/>
    <x v="16"/>
    <x v="595"/>
    <x v="0"/>
    <n v="6"/>
  </r>
  <r>
    <s v="WAHV"/>
    <x v="9"/>
    <s v="Zuid-Holland"/>
    <x v="4"/>
    <x v="182"/>
    <x v="1"/>
    <n v="6"/>
  </r>
  <r>
    <s v="WAHV"/>
    <x v="11"/>
    <s v="Drenthe"/>
    <x v="108"/>
    <x v="539"/>
    <x v="1"/>
    <n v="6"/>
  </r>
  <r>
    <s v="WAHV"/>
    <x v="11"/>
    <s v="Gelderland"/>
    <x v="82"/>
    <x v="708"/>
    <x v="0"/>
    <n v="6"/>
  </r>
  <r>
    <s v="WAHV"/>
    <x v="11"/>
    <s v="Limburg"/>
    <x v="68"/>
    <x v="317"/>
    <x v="1"/>
    <n v="6"/>
  </r>
  <r>
    <s v="WAHV"/>
    <x v="11"/>
    <s v="Limburg"/>
    <x v="24"/>
    <x v="618"/>
    <x v="1"/>
    <n v="6"/>
  </r>
  <r>
    <s v="WAHV"/>
    <x v="11"/>
    <s v="Noord-Brabant"/>
    <x v="3"/>
    <x v="398"/>
    <x v="1"/>
    <n v="6"/>
  </r>
  <r>
    <s v="WAHV"/>
    <x v="11"/>
    <s v="Noord-Brabant"/>
    <x v="132"/>
    <x v="479"/>
    <x v="1"/>
    <n v="6"/>
  </r>
  <r>
    <s v="WAHV"/>
    <x v="11"/>
    <s v="Noord-Brabant"/>
    <x v="14"/>
    <x v="601"/>
    <x v="1"/>
    <n v="6"/>
  </r>
  <r>
    <s v="WAHV"/>
    <x v="11"/>
    <s v="Noord-Holland"/>
    <x v="67"/>
    <x v="457"/>
    <x v="1"/>
    <n v="6"/>
  </r>
  <r>
    <s v="WAHV"/>
    <x v="11"/>
    <s v="Zeeland"/>
    <x v="143"/>
    <x v="663"/>
    <x v="1"/>
    <n v="6"/>
  </r>
  <r>
    <s v="WAHV"/>
    <x v="11"/>
    <s v="Zuid-Holland"/>
    <x v="2"/>
    <x v="474"/>
    <x v="1"/>
    <n v="6"/>
  </r>
  <r>
    <s v="WAHV"/>
    <x v="11"/>
    <s v="Zuid-Holland"/>
    <x v="17"/>
    <x v="524"/>
    <x v="1"/>
    <n v="6"/>
  </r>
  <r>
    <s v="WAHV"/>
    <x v="11"/>
    <s v="Zuid-Holland"/>
    <x v="43"/>
    <x v="276"/>
    <x v="1"/>
    <n v="6"/>
  </r>
  <r>
    <s v="WAHV"/>
    <x v="11"/>
    <s v="Zuid-Holland"/>
    <x v="43"/>
    <x v="585"/>
    <x v="1"/>
    <n v="6"/>
  </r>
  <r>
    <s v="WAHV"/>
    <x v="11"/>
    <s v="Zuid-Holland"/>
    <x v="4"/>
    <x v="182"/>
    <x v="1"/>
    <n v="6"/>
  </r>
  <r>
    <s v="WAHV"/>
    <x v="10"/>
    <s v="Drenthe"/>
    <x v="108"/>
    <x v="719"/>
    <x v="0"/>
    <n v="6"/>
  </r>
  <r>
    <s v="WAHV"/>
    <x v="10"/>
    <s v="Groningen"/>
    <x v="11"/>
    <x v="611"/>
    <x v="0"/>
    <n v="6"/>
  </r>
  <r>
    <s v="WAHV"/>
    <x v="10"/>
    <s v="Limburg"/>
    <x v="119"/>
    <x v="715"/>
    <x v="0"/>
    <n v="6"/>
  </r>
  <r>
    <s v="WAHV"/>
    <x v="10"/>
    <s v="Limburg"/>
    <x v="68"/>
    <x v="692"/>
    <x v="1"/>
    <n v="6"/>
  </r>
  <r>
    <s v="WAHV"/>
    <x v="10"/>
    <s v="Utrecht"/>
    <x v="87"/>
    <x v="623"/>
    <x v="1"/>
    <n v="6"/>
  </r>
  <r>
    <s v="WAHV"/>
    <x v="10"/>
    <s v="Utrecht"/>
    <x v="129"/>
    <x v="706"/>
    <x v="1"/>
    <n v="6"/>
  </r>
  <r>
    <s v="WAHV"/>
    <x v="10"/>
    <s v="Zuid-Holland"/>
    <x v="43"/>
    <x v="603"/>
    <x v="0"/>
    <n v="6"/>
  </r>
  <r>
    <s v="WAHV"/>
    <x v="4"/>
    <s v="Flevoland"/>
    <x v="10"/>
    <x v="450"/>
    <x v="1"/>
    <n v="6"/>
  </r>
  <r>
    <s v="WAHV"/>
    <x v="4"/>
    <s v="Gelderland"/>
    <x v="82"/>
    <x v="396"/>
    <x v="1"/>
    <n v="6"/>
  </r>
  <r>
    <s v="WAHV"/>
    <x v="4"/>
    <s v="Gelderland"/>
    <x v="82"/>
    <x v="465"/>
    <x v="1"/>
    <n v="6"/>
  </r>
  <r>
    <s v="WAHV"/>
    <x v="4"/>
    <s v="Limburg"/>
    <x v="119"/>
    <x v="681"/>
    <x v="1"/>
    <n v="6"/>
  </r>
  <r>
    <s v="WAHV"/>
    <x v="4"/>
    <s v="Limburg"/>
    <x v="24"/>
    <x v="586"/>
    <x v="0"/>
    <n v="6"/>
  </r>
  <r>
    <s v="WAHV"/>
    <x v="4"/>
    <s v="Noord-Brabant"/>
    <x v="94"/>
    <x v="445"/>
    <x v="1"/>
    <n v="6"/>
  </r>
  <r>
    <s v="WAHV"/>
    <x v="4"/>
    <s v="Noord-Brabant"/>
    <x v="28"/>
    <x v="644"/>
    <x v="1"/>
    <n v="6"/>
  </r>
  <r>
    <s v="WAHV"/>
    <x v="4"/>
    <s v="Noord-Holland"/>
    <x v="46"/>
    <x v="538"/>
    <x v="0"/>
    <n v="6"/>
  </r>
  <r>
    <s v="WAHV"/>
    <x v="4"/>
    <s v="Zuid-Holland"/>
    <x v="2"/>
    <x v="402"/>
    <x v="0"/>
    <n v="6"/>
  </r>
  <r>
    <s v="WAHV"/>
    <x v="4"/>
    <s v="Zuid-Holland"/>
    <x v="90"/>
    <x v="545"/>
    <x v="1"/>
    <n v="6"/>
  </r>
  <r>
    <s v="WAHV"/>
    <x v="4"/>
    <s v="Zuid-Holland"/>
    <x v="90"/>
    <x v="598"/>
    <x v="1"/>
    <n v="6"/>
  </r>
  <r>
    <s v="WAHV"/>
    <x v="1"/>
    <s v="Gelderland"/>
    <x v="82"/>
    <x v="396"/>
    <x v="1"/>
    <n v="6"/>
  </r>
  <r>
    <s v="WAHV"/>
    <x v="1"/>
    <s v="Gelderland"/>
    <x v="65"/>
    <x v="437"/>
    <x v="1"/>
    <n v="6"/>
  </r>
  <r>
    <s v="WAHV"/>
    <x v="1"/>
    <s v="Groningen"/>
    <x v="11"/>
    <x v="589"/>
    <x v="1"/>
    <n v="6"/>
  </r>
  <r>
    <s v="WAHV"/>
    <x v="1"/>
    <s v="Groningen"/>
    <x v="140"/>
    <x v="627"/>
    <x v="1"/>
    <n v="6"/>
  </r>
  <r>
    <s v="WAHV"/>
    <x v="1"/>
    <s v="Limburg"/>
    <x v="42"/>
    <x v="641"/>
    <x v="0"/>
    <n v="6"/>
  </r>
  <r>
    <s v="WAHV"/>
    <x v="1"/>
    <s v="Limburg"/>
    <x v="119"/>
    <x v="715"/>
    <x v="0"/>
    <n v="6"/>
  </r>
  <r>
    <s v="WAHV"/>
    <x v="1"/>
    <s v="Noord-Brabant"/>
    <x v="3"/>
    <x v="713"/>
    <x v="1"/>
    <n v="6"/>
  </r>
  <r>
    <s v="WAHV"/>
    <x v="1"/>
    <s v="Noord-Brabant"/>
    <x v="111"/>
    <x v="311"/>
    <x v="1"/>
    <n v="6"/>
  </r>
  <r>
    <s v="WAHV"/>
    <x v="1"/>
    <s v="Noord-Holland"/>
    <x v="62"/>
    <x v="444"/>
    <x v="1"/>
    <n v="6"/>
  </r>
  <r>
    <s v="WAHV"/>
    <x v="1"/>
    <s v="Utrecht"/>
    <x v="127"/>
    <x v="432"/>
    <x v="1"/>
    <n v="6"/>
  </r>
  <r>
    <s v="WAHV"/>
    <x v="1"/>
    <s v="Zuid-Holland"/>
    <x v="90"/>
    <x v="598"/>
    <x v="1"/>
    <n v="6"/>
  </r>
  <r>
    <s v="WAHV"/>
    <x v="1"/>
    <s v="Zuid-Holland"/>
    <x v="49"/>
    <x v="231"/>
    <x v="1"/>
    <n v="6"/>
  </r>
  <r>
    <s v="WAHV"/>
    <x v="1"/>
    <s v="Zuid-Holland"/>
    <x v="47"/>
    <x v="602"/>
    <x v="1"/>
    <n v="6"/>
  </r>
  <r>
    <s v="WAHV"/>
    <x v="0"/>
    <s v="Gelderland"/>
    <x v="82"/>
    <x v="396"/>
    <x v="1"/>
    <n v="6"/>
  </r>
  <r>
    <s v="WAHV"/>
    <x v="0"/>
    <s v="Gelderland"/>
    <x v="82"/>
    <x v="708"/>
    <x v="1"/>
    <n v="6"/>
  </r>
  <r>
    <s v="WAHV"/>
    <x v="0"/>
    <s v="Groningen"/>
    <x v="11"/>
    <x v="589"/>
    <x v="1"/>
    <n v="6"/>
  </r>
  <r>
    <s v="WAHV"/>
    <x v="0"/>
    <s v="Groningen"/>
    <x v="60"/>
    <x v="720"/>
    <x v="0"/>
    <n v="6"/>
  </r>
  <r>
    <s v="WAHV"/>
    <x v="0"/>
    <s v="Noord-Brabant"/>
    <x v="94"/>
    <x v="445"/>
    <x v="1"/>
    <n v="6"/>
  </r>
  <r>
    <s v="WAHV"/>
    <x v="0"/>
    <s v="Utrecht"/>
    <x v="40"/>
    <x v="421"/>
    <x v="1"/>
    <n v="6"/>
  </r>
  <r>
    <s v="WAHV"/>
    <x v="0"/>
    <s v="Zuid-Holland"/>
    <x v="4"/>
    <x v="351"/>
    <x v="1"/>
    <n v="6"/>
  </r>
  <r>
    <s v="WAHV"/>
    <x v="0"/>
    <s v="Zuid-Holland"/>
    <x v="145"/>
    <x v="695"/>
    <x v="1"/>
    <n v="6"/>
  </r>
  <r>
    <s v="WAHV"/>
    <x v="3"/>
    <s v="Drenthe"/>
    <x v="108"/>
    <x v="660"/>
    <x v="1"/>
    <n v="6"/>
  </r>
  <r>
    <s v="WAHV"/>
    <x v="3"/>
    <s v="Flevoland"/>
    <x v="10"/>
    <x v="201"/>
    <x v="1"/>
    <n v="6"/>
  </r>
  <r>
    <s v="WAHV"/>
    <x v="3"/>
    <s v="Groningen"/>
    <x v="60"/>
    <x v="720"/>
    <x v="1"/>
    <n v="6"/>
  </r>
  <r>
    <s v="WAHV"/>
    <x v="3"/>
    <s v="Noord-Brabant"/>
    <x v="28"/>
    <x v="678"/>
    <x v="0"/>
    <n v="6"/>
  </r>
  <r>
    <s v="WAHV"/>
    <x v="3"/>
    <s v="Noord-Brabant"/>
    <x v="28"/>
    <x v="615"/>
    <x v="1"/>
    <n v="6"/>
  </r>
  <r>
    <s v="WAHV"/>
    <x v="3"/>
    <s v="Noord-Holland"/>
    <x v="62"/>
    <x v="444"/>
    <x v="1"/>
    <n v="6"/>
  </r>
  <r>
    <s v="WAHV"/>
    <x v="3"/>
    <s v="Overijssel"/>
    <x v="113"/>
    <x v="422"/>
    <x v="1"/>
    <n v="6"/>
  </r>
  <r>
    <s v="WAHV"/>
    <x v="3"/>
    <s v="Utrecht"/>
    <x v="87"/>
    <x v="584"/>
    <x v="1"/>
    <n v="6"/>
  </r>
  <r>
    <s v="WAHV"/>
    <x v="3"/>
    <s v="Utrecht"/>
    <x v="37"/>
    <x v="694"/>
    <x v="0"/>
    <n v="6"/>
  </r>
  <r>
    <s v="WAHV"/>
    <x v="3"/>
    <s v="Zuid-Holland"/>
    <x v="90"/>
    <x v="192"/>
    <x v="1"/>
    <n v="6"/>
  </r>
  <r>
    <s v="WAHV"/>
    <x v="3"/>
    <s v="Zuid-Holland"/>
    <x v="43"/>
    <x v="568"/>
    <x v="1"/>
    <n v="6"/>
  </r>
  <r>
    <s v="WAHV"/>
    <x v="3"/>
    <s v="Zuid-Holland"/>
    <x v="5"/>
    <x v="560"/>
    <x v="1"/>
    <n v="6"/>
  </r>
  <r>
    <s v="WAHV"/>
    <x v="3"/>
    <s v="Zuid-Holland"/>
    <x v="22"/>
    <x v="94"/>
    <x v="1"/>
    <n v="6"/>
  </r>
  <r>
    <s v="WAHV"/>
    <x v="5"/>
    <s v="Drenthe"/>
    <x v="108"/>
    <x v="665"/>
    <x v="0"/>
    <n v="6"/>
  </r>
  <r>
    <s v="WAHV"/>
    <x v="5"/>
    <s v="Gelderland"/>
    <x v="82"/>
    <x v="465"/>
    <x v="1"/>
    <n v="6"/>
  </r>
  <r>
    <s v="WAHV"/>
    <x v="5"/>
    <s v="Gelderland"/>
    <x v="82"/>
    <x v="708"/>
    <x v="0"/>
    <n v="6"/>
  </r>
  <r>
    <s v="WAHV"/>
    <x v="5"/>
    <s v="Gelderland"/>
    <x v="82"/>
    <x v="708"/>
    <x v="1"/>
    <n v="6"/>
  </r>
  <r>
    <s v="WAHV"/>
    <x v="5"/>
    <s v="Gelderland"/>
    <x v="23"/>
    <x v="29"/>
    <x v="1"/>
    <n v="6"/>
  </r>
  <r>
    <s v="WAHV"/>
    <x v="5"/>
    <s v="Groningen"/>
    <x v="60"/>
    <x v="720"/>
    <x v="0"/>
    <n v="6"/>
  </r>
  <r>
    <s v="WAHV"/>
    <x v="5"/>
    <s v="Groningen"/>
    <x v="60"/>
    <x v="720"/>
    <x v="1"/>
    <n v="6"/>
  </r>
  <r>
    <s v="WAHV"/>
    <x v="5"/>
    <s v="Noord-Brabant"/>
    <x v="111"/>
    <x v="321"/>
    <x v="1"/>
    <n v="6"/>
  </r>
  <r>
    <s v="WAHV"/>
    <x v="5"/>
    <s v="Noord-Holland"/>
    <x v="67"/>
    <x v="497"/>
    <x v="1"/>
    <n v="6"/>
  </r>
  <r>
    <s v="WAHV"/>
    <x v="5"/>
    <s v="Noord-Holland"/>
    <x v="46"/>
    <x v="538"/>
    <x v="0"/>
    <n v="6"/>
  </r>
  <r>
    <s v="WAHV"/>
    <x v="5"/>
    <s v="Utrecht"/>
    <x v="87"/>
    <x v="623"/>
    <x v="1"/>
    <n v="6"/>
  </r>
  <r>
    <s v="WAHV"/>
    <x v="5"/>
    <s v="Utrecht"/>
    <x v="144"/>
    <x v="717"/>
    <x v="1"/>
    <n v="6"/>
  </r>
  <r>
    <s v="WAHV"/>
    <x v="5"/>
    <s v="Utrecht"/>
    <x v="144"/>
    <x v="670"/>
    <x v="0"/>
    <n v="6"/>
  </r>
  <r>
    <s v="WAHV"/>
    <x v="5"/>
    <s v="Zeeland"/>
    <x v="125"/>
    <x v="472"/>
    <x v="1"/>
    <n v="6"/>
  </r>
  <r>
    <s v="WAHV"/>
    <x v="5"/>
    <s v="Zuid-Holland"/>
    <x v="49"/>
    <x v="672"/>
    <x v="0"/>
    <n v="6"/>
  </r>
  <r>
    <s v="WAHV"/>
    <x v="5"/>
    <s v="Zuid-Holland"/>
    <x v="49"/>
    <x v="231"/>
    <x v="1"/>
    <n v="6"/>
  </r>
  <r>
    <s v="WAHV"/>
    <x v="5"/>
    <s v="Zuid-Holland"/>
    <x v="5"/>
    <x v="620"/>
    <x v="1"/>
    <n v="6"/>
  </r>
  <r>
    <s v="WAHV"/>
    <x v="2"/>
    <s v="Drenthe"/>
    <x v="108"/>
    <x v="539"/>
    <x v="1"/>
    <n v="6"/>
  </r>
  <r>
    <s v="WAHV"/>
    <x v="2"/>
    <s v="Flevoland"/>
    <x v="10"/>
    <x v="450"/>
    <x v="1"/>
    <n v="6"/>
  </r>
  <r>
    <s v="WAHV"/>
    <x v="2"/>
    <s v="Gelderland"/>
    <x v="82"/>
    <x v="396"/>
    <x v="1"/>
    <n v="6"/>
  </r>
  <r>
    <s v="WAHV"/>
    <x v="2"/>
    <s v="Groningen"/>
    <x v="11"/>
    <x v="611"/>
    <x v="0"/>
    <n v="6"/>
  </r>
  <r>
    <s v="WAHV"/>
    <x v="2"/>
    <s v="Limburg"/>
    <x v="119"/>
    <x v="681"/>
    <x v="1"/>
    <n v="6"/>
  </r>
  <r>
    <s v="WAHV"/>
    <x v="2"/>
    <s v="Limburg"/>
    <x v="24"/>
    <x v="643"/>
    <x v="1"/>
    <n v="6"/>
  </r>
  <r>
    <s v="WAHV"/>
    <x v="2"/>
    <s v="Limburg"/>
    <x v="24"/>
    <x v="680"/>
    <x v="1"/>
    <n v="6"/>
  </r>
  <r>
    <s v="WAHV"/>
    <x v="2"/>
    <s v="Noord-Brabant"/>
    <x v="28"/>
    <x v="245"/>
    <x v="1"/>
    <n v="6"/>
  </r>
  <r>
    <s v="WAHV"/>
    <x v="2"/>
    <s v="Utrecht"/>
    <x v="87"/>
    <x v="483"/>
    <x v="1"/>
    <n v="6"/>
  </r>
  <r>
    <s v="WAHV"/>
    <x v="2"/>
    <s v="Zuid-Holland"/>
    <x v="49"/>
    <x v="411"/>
    <x v="1"/>
    <n v="6"/>
  </r>
  <r>
    <s v="WAHV"/>
    <x v="2"/>
    <s v="Zuid-Holland"/>
    <x v="4"/>
    <x v="351"/>
    <x v="1"/>
    <n v="6"/>
  </r>
  <r>
    <s v="WAHV"/>
    <x v="6"/>
    <s v="Gelderland"/>
    <x v="82"/>
    <x v="698"/>
    <x v="1"/>
    <n v="6"/>
  </r>
  <r>
    <s v="WAHV"/>
    <x v="6"/>
    <s v="Groningen"/>
    <x v="60"/>
    <x v="720"/>
    <x v="1"/>
    <n v="6"/>
  </r>
  <r>
    <s v="WAHV"/>
    <x v="6"/>
    <s v="Noord-Brabant"/>
    <x v="3"/>
    <x v="207"/>
    <x v="1"/>
    <n v="6"/>
  </r>
  <r>
    <s v="WAHV"/>
    <x v="6"/>
    <s v="Noord-Brabant"/>
    <x v="111"/>
    <x v="321"/>
    <x v="1"/>
    <n v="6"/>
  </r>
  <r>
    <s v="WAHV"/>
    <x v="6"/>
    <s v="Noord-Brabant"/>
    <x v="28"/>
    <x v="245"/>
    <x v="1"/>
    <n v="6"/>
  </r>
  <r>
    <s v="WAHV"/>
    <x v="6"/>
    <s v="Noord-Brabant"/>
    <x v="28"/>
    <x v="644"/>
    <x v="1"/>
    <n v="6"/>
  </r>
  <r>
    <s v="WAHV"/>
    <x v="6"/>
    <s v="Noord-Brabant"/>
    <x v="28"/>
    <x v="307"/>
    <x v="0"/>
    <n v="6"/>
  </r>
  <r>
    <s v="WAHV"/>
    <x v="6"/>
    <s v="Noord-Brabant"/>
    <x v="14"/>
    <x v="210"/>
    <x v="1"/>
    <n v="6"/>
  </r>
  <r>
    <s v="WAHV"/>
    <x v="6"/>
    <s v="Noord-Holland"/>
    <x v="62"/>
    <x v="444"/>
    <x v="1"/>
    <n v="6"/>
  </r>
  <r>
    <s v="WAHV"/>
    <x v="6"/>
    <s v="Noord-Holland"/>
    <x v="67"/>
    <x v="564"/>
    <x v="1"/>
    <n v="6"/>
  </r>
  <r>
    <s v="WAHV"/>
    <x v="6"/>
    <s v="Noord-Holland"/>
    <x v="67"/>
    <x v="497"/>
    <x v="1"/>
    <n v="6"/>
  </r>
  <r>
    <s v="WAHV"/>
    <x v="6"/>
    <s v="Zuid-Holland"/>
    <x v="2"/>
    <x v="558"/>
    <x v="1"/>
    <n v="6"/>
  </r>
  <r>
    <s v="WAHV"/>
    <x v="6"/>
    <s v="Zuid-Holland"/>
    <x v="12"/>
    <x v="87"/>
    <x v="1"/>
    <n v="6"/>
  </r>
  <r>
    <s v="WAHV"/>
    <x v="6"/>
    <s v="Zuid-Holland"/>
    <x v="49"/>
    <x v="672"/>
    <x v="0"/>
    <n v="6"/>
  </r>
  <r>
    <s v="WAHV"/>
    <x v="6"/>
    <s v="Zuid-Holland"/>
    <x v="49"/>
    <x v="79"/>
    <x v="1"/>
    <n v="6"/>
  </r>
  <r>
    <s v="WAHV"/>
    <x v="6"/>
    <s v="Zuid-Holland"/>
    <x v="4"/>
    <x v="351"/>
    <x v="1"/>
    <n v="6"/>
  </r>
  <r>
    <s v="WAHV"/>
    <x v="6"/>
    <s v="Zuid-Holland"/>
    <x v="4"/>
    <x v="168"/>
    <x v="1"/>
    <n v="6"/>
  </r>
  <r>
    <s v="WAHV"/>
    <x v="6"/>
    <s v="Zuid-Holland"/>
    <x v="47"/>
    <x v="602"/>
    <x v="1"/>
    <n v="6"/>
  </r>
  <r>
    <s v="WAHV"/>
    <x v="6"/>
    <s v="Zuid-Holland"/>
    <x v="88"/>
    <x v="599"/>
    <x v="0"/>
    <n v="6"/>
  </r>
  <r>
    <s v="WAHV"/>
    <x v="7"/>
    <s v="Drenthe"/>
    <x v="108"/>
    <x v="719"/>
    <x v="1"/>
    <n v="5"/>
  </r>
  <r>
    <s v="WAHV"/>
    <x v="7"/>
    <s v="Flevoland"/>
    <x v="10"/>
    <x v="201"/>
    <x v="1"/>
    <n v="5"/>
  </r>
  <r>
    <s v="WAHV"/>
    <x v="7"/>
    <s v="Flevoland"/>
    <x v="97"/>
    <x v="222"/>
    <x v="1"/>
    <n v="5"/>
  </r>
  <r>
    <s v="WAHV"/>
    <x v="7"/>
    <s v="Gelderland"/>
    <x v="82"/>
    <x v="376"/>
    <x v="1"/>
    <n v="5"/>
  </r>
  <r>
    <s v="WAHV"/>
    <x v="7"/>
    <s v="Gelderland"/>
    <x v="82"/>
    <x v="708"/>
    <x v="0"/>
    <n v="5"/>
  </r>
  <r>
    <s v="WAHV"/>
    <x v="7"/>
    <s v="Groningen"/>
    <x v="140"/>
    <x v="627"/>
    <x v="1"/>
    <n v="5"/>
  </r>
  <r>
    <s v="WAHV"/>
    <x v="7"/>
    <s v="Limburg"/>
    <x v="136"/>
    <x v="693"/>
    <x v="1"/>
    <n v="5"/>
  </r>
  <r>
    <s v="WAHV"/>
    <x v="7"/>
    <s v="Limburg"/>
    <x v="128"/>
    <x v="669"/>
    <x v="0"/>
    <n v="5"/>
  </r>
  <r>
    <s v="WAHV"/>
    <x v="7"/>
    <s v="Limburg"/>
    <x v="75"/>
    <x v="325"/>
    <x v="1"/>
    <n v="5"/>
  </r>
  <r>
    <s v="WAHV"/>
    <x v="7"/>
    <s v="Limburg"/>
    <x v="24"/>
    <x v="592"/>
    <x v="1"/>
    <n v="5"/>
  </r>
  <r>
    <s v="WAHV"/>
    <x v="7"/>
    <s v="Noord-Brabant"/>
    <x v="94"/>
    <x v="645"/>
    <x v="1"/>
    <n v="5"/>
  </r>
  <r>
    <s v="WAHV"/>
    <x v="7"/>
    <s v="Noord-Brabant"/>
    <x v="3"/>
    <x v="713"/>
    <x v="1"/>
    <n v="5"/>
  </r>
  <r>
    <s v="WAHV"/>
    <x v="7"/>
    <s v="Noord-Brabant"/>
    <x v="132"/>
    <x v="479"/>
    <x v="1"/>
    <n v="5"/>
  </r>
  <r>
    <s v="WAHV"/>
    <x v="7"/>
    <s v="Noord-Holland"/>
    <x v="8"/>
    <x v="664"/>
    <x v="1"/>
    <n v="5"/>
  </r>
  <r>
    <s v="WAHV"/>
    <x v="7"/>
    <s v="Noord-Holland"/>
    <x v="62"/>
    <x v="444"/>
    <x v="1"/>
    <n v="5"/>
  </r>
  <r>
    <s v="WAHV"/>
    <x v="7"/>
    <s v="Utrecht"/>
    <x v="87"/>
    <x v="623"/>
    <x v="1"/>
    <n v="5"/>
  </r>
  <r>
    <s v="WAHV"/>
    <x v="7"/>
    <s v="Utrecht"/>
    <x v="144"/>
    <x v="717"/>
    <x v="1"/>
    <n v="5"/>
  </r>
  <r>
    <s v="WAHV"/>
    <x v="7"/>
    <s v="Utrecht"/>
    <x v="129"/>
    <x v="706"/>
    <x v="0"/>
    <n v="5"/>
  </r>
  <r>
    <s v="WAHV"/>
    <x v="7"/>
    <s v="Zeeland"/>
    <x v="143"/>
    <x v="663"/>
    <x v="1"/>
    <n v="5"/>
  </r>
  <r>
    <s v="WAHV"/>
    <x v="7"/>
    <s v="Zuid-Holland"/>
    <x v="2"/>
    <x v="381"/>
    <x v="1"/>
    <n v="5"/>
  </r>
  <r>
    <s v="WAHV"/>
    <x v="7"/>
    <s v="Zuid-Holland"/>
    <x v="17"/>
    <x v="710"/>
    <x v="1"/>
    <n v="5"/>
  </r>
  <r>
    <s v="WAHV"/>
    <x v="7"/>
    <s v="Zuid-Holland"/>
    <x v="43"/>
    <x v="276"/>
    <x v="1"/>
    <n v="5"/>
  </r>
  <r>
    <s v="WAHV"/>
    <x v="7"/>
    <s v="Zuid-Holland"/>
    <x v="4"/>
    <x v="182"/>
    <x v="1"/>
    <n v="5"/>
  </r>
  <r>
    <s v="WAHV"/>
    <x v="7"/>
    <s v="Zuid-Holland"/>
    <x v="5"/>
    <x v="343"/>
    <x v="1"/>
    <n v="5"/>
  </r>
  <r>
    <s v="WAHV"/>
    <x v="7"/>
    <s v="Zuid-Holland"/>
    <x v="5"/>
    <x v="548"/>
    <x v="1"/>
    <n v="5"/>
  </r>
  <r>
    <s v="WAHV"/>
    <x v="8"/>
    <s v="Drenthe"/>
    <x v="108"/>
    <x v="539"/>
    <x v="1"/>
    <n v="5"/>
  </r>
  <r>
    <s v="WAHV"/>
    <x v="8"/>
    <s v="Drenthe"/>
    <x v="108"/>
    <x v="719"/>
    <x v="1"/>
    <n v="5"/>
  </r>
  <r>
    <s v="WAHV"/>
    <x v="8"/>
    <s v="Flevoland"/>
    <x v="97"/>
    <x v="222"/>
    <x v="1"/>
    <n v="5"/>
  </r>
  <r>
    <s v="WAHV"/>
    <x v="8"/>
    <s v="Gelderland"/>
    <x v="82"/>
    <x v="708"/>
    <x v="0"/>
    <n v="5"/>
  </r>
  <r>
    <s v="WAHV"/>
    <x v="8"/>
    <s v="Groningen"/>
    <x v="11"/>
    <x v="611"/>
    <x v="0"/>
    <n v="5"/>
  </r>
  <r>
    <s v="WAHV"/>
    <x v="8"/>
    <s v="Limburg"/>
    <x v="136"/>
    <x v="693"/>
    <x v="1"/>
    <n v="5"/>
  </r>
  <r>
    <s v="WAHV"/>
    <x v="8"/>
    <s v="Limburg"/>
    <x v="128"/>
    <x v="449"/>
    <x v="1"/>
    <n v="5"/>
  </r>
  <r>
    <s v="WAHV"/>
    <x v="8"/>
    <s v="Limburg"/>
    <x v="119"/>
    <x v="681"/>
    <x v="0"/>
    <n v="5"/>
  </r>
  <r>
    <s v="WAHV"/>
    <x v="8"/>
    <s v="Noord-Brabant"/>
    <x v="94"/>
    <x v="645"/>
    <x v="1"/>
    <n v="5"/>
  </r>
  <r>
    <s v="WAHV"/>
    <x v="8"/>
    <s v="Noord-Brabant"/>
    <x v="3"/>
    <x v="409"/>
    <x v="0"/>
    <n v="5"/>
  </r>
  <r>
    <s v="WAHV"/>
    <x v="8"/>
    <s v="Noord-Brabant"/>
    <x v="3"/>
    <x v="713"/>
    <x v="1"/>
    <n v="5"/>
  </r>
  <r>
    <s v="WAHV"/>
    <x v="8"/>
    <s v="Noord-Brabant"/>
    <x v="28"/>
    <x v="689"/>
    <x v="0"/>
    <n v="5"/>
  </r>
  <r>
    <s v="WAHV"/>
    <x v="8"/>
    <s v="Noord-Brabant"/>
    <x v="28"/>
    <x v="644"/>
    <x v="1"/>
    <n v="5"/>
  </r>
  <r>
    <s v="WAHV"/>
    <x v="8"/>
    <s v="Noord-Brabant"/>
    <x v="141"/>
    <x v="650"/>
    <x v="0"/>
    <n v="5"/>
  </r>
  <r>
    <s v="WAHV"/>
    <x v="8"/>
    <s v="Noord-Holland"/>
    <x v="8"/>
    <x v="664"/>
    <x v="1"/>
    <n v="5"/>
  </r>
  <r>
    <s v="WAHV"/>
    <x v="8"/>
    <s v="Noord-Holland"/>
    <x v="67"/>
    <x v="433"/>
    <x v="1"/>
    <n v="5"/>
  </r>
  <r>
    <s v="WAHV"/>
    <x v="8"/>
    <s v="Noord-Holland"/>
    <x v="67"/>
    <x v="497"/>
    <x v="1"/>
    <n v="5"/>
  </r>
  <r>
    <s v="WAHV"/>
    <x v="8"/>
    <s v="Utrecht"/>
    <x v="39"/>
    <x v="633"/>
    <x v="0"/>
    <n v="5"/>
  </r>
  <r>
    <s v="WAHV"/>
    <x v="8"/>
    <s v="Utrecht"/>
    <x v="129"/>
    <x v="706"/>
    <x v="1"/>
    <n v="5"/>
  </r>
  <r>
    <s v="WAHV"/>
    <x v="8"/>
    <s v="Utrecht"/>
    <x v="129"/>
    <x v="594"/>
    <x v="1"/>
    <n v="5"/>
  </r>
  <r>
    <s v="WAHV"/>
    <x v="8"/>
    <s v="Zeeland"/>
    <x v="125"/>
    <x v="472"/>
    <x v="1"/>
    <n v="5"/>
  </r>
  <r>
    <s v="WAHV"/>
    <x v="8"/>
    <s v="Zuid-Holland"/>
    <x v="90"/>
    <x v="598"/>
    <x v="1"/>
    <n v="5"/>
  </r>
  <r>
    <s v="WAHV"/>
    <x v="8"/>
    <s v="Zuid-Holland"/>
    <x v="17"/>
    <x v="68"/>
    <x v="1"/>
    <n v="5"/>
  </r>
  <r>
    <s v="WAHV"/>
    <x v="8"/>
    <s v="Zuid-Holland"/>
    <x v="73"/>
    <x v="132"/>
    <x v="1"/>
    <n v="5"/>
  </r>
  <r>
    <s v="WAHV"/>
    <x v="8"/>
    <s v="Zuid-Holland"/>
    <x v="48"/>
    <x v="142"/>
    <x v="1"/>
    <n v="5"/>
  </r>
  <r>
    <s v="WAHV"/>
    <x v="8"/>
    <s v="Zuid-Holland"/>
    <x v="43"/>
    <x v="605"/>
    <x v="1"/>
    <n v="5"/>
  </r>
  <r>
    <s v="WAHV"/>
    <x v="8"/>
    <s v="Zuid-Holland"/>
    <x v="49"/>
    <x v="672"/>
    <x v="0"/>
    <n v="5"/>
  </r>
  <r>
    <s v="WAHV"/>
    <x v="8"/>
    <s v="Zuid-Holland"/>
    <x v="22"/>
    <x v="94"/>
    <x v="1"/>
    <n v="5"/>
  </r>
  <r>
    <s v="WAHV"/>
    <x v="9"/>
    <s v="Drenthe"/>
    <x v="108"/>
    <x v="539"/>
    <x v="1"/>
    <n v="5"/>
  </r>
  <r>
    <s v="WAHV"/>
    <x v="9"/>
    <s v="Drenthe"/>
    <x v="108"/>
    <x v="719"/>
    <x v="0"/>
    <n v="5"/>
  </r>
  <r>
    <s v="WAHV"/>
    <x v="9"/>
    <s v="Drenthe"/>
    <x v="108"/>
    <x v="660"/>
    <x v="1"/>
    <n v="5"/>
  </r>
  <r>
    <s v="WAHV"/>
    <x v="9"/>
    <s v="Groningen"/>
    <x v="60"/>
    <x v="720"/>
    <x v="1"/>
    <n v="5"/>
  </r>
  <r>
    <s v="WAHV"/>
    <x v="9"/>
    <s v="Limburg"/>
    <x v="136"/>
    <x v="693"/>
    <x v="1"/>
    <n v="5"/>
  </r>
  <r>
    <s v="WAHV"/>
    <x v="9"/>
    <s v="Limburg"/>
    <x v="128"/>
    <x v="688"/>
    <x v="0"/>
    <n v="5"/>
  </r>
  <r>
    <s v="WAHV"/>
    <x v="9"/>
    <s v="Limburg"/>
    <x v="119"/>
    <x v="681"/>
    <x v="0"/>
    <n v="5"/>
  </r>
  <r>
    <s v="WAHV"/>
    <x v="9"/>
    <s v="Limburg"/>
    <x v="24"/>
    <x v="618"/>
    <x v="1"/>
    <n v="5"/>
  </r>
  <r>
    <s v="WAHV"/>
    <x v="9"/>
    <s v="Noord-Brabant"/>
    <x v="28"/>
    <x v="644"/>
    <x v="1"/>
    <n v="5"/>
  </r>
  <r>
    <s v="WAHV"/>
    <x v="9"/>
    <s v="Noord-Holland"/>
    <x v="67"/>
    <x v="557"/>
    <x v="1"/>
    <n v="5"/>
  </r>
  <r>
    <s v="WAHV"/>
    <x v="9"/>
    <s v="Noord-Holland"/>
    <x v="18"/>
    <x v="616"/>
    <x v="0"/>
    <n v="5"/>
  </r>
  <r>
    <s v="WAHV"/>
    <x v="9"/>
    <s v="Zuid-Holland"/>
    <x v="90"/>
    <x v="657"/>
    <x v="1"/>
    <n v="5"/>
  </r>
  <r>
    <s v="WAHV"/>
    <x v="9"/>
    <s v="Zuid-Holland"/>
    <x v="17"/>
    <x v="524"/>
    <x v="1"/>
    <n v="5"/>
  </r>
  <r>
    <s v="WAHV"/>
    <x v="9"/>
    <s v="Zuid-Holland"/>
    <x v="48"/>
    <x v="142"/>
    <x v="1"/>
    <n v="5"/>
  </r>
  <r>
    <s v="WAHV"/>
    <x v="11"/>
    <s v="Flevoland"/>
    <x v="10"/>
    <x v="201"/>
    <x v="1"/>
    <n v="5"/>
  </r>
  <r>
    <s v="WAHV"/>
    <x v="11"/>
    <s v="Gelderland"/>
    <x v="82"/>
    <x v="396"/>
    <x v="1"/>
    <n v="5"/>
  </r>
  <r>
    <s v="WAHV"/>
    <x v="11"/>
    <s v="Groningen"/>
    <x v="60"/>
    <x v="720"/>
    <x v="0"/>
    <n v="5"/>
  </r>
  <r>
    <s v="WAHV"/>
    <x v="11"/>
    <s v="Groningen"/>
    <x v="60"/>
    <x v="720"/>
    <x v="1"/>
    <n v="5"/>
  </r>
  <r>
    <s v="WAHV"/>
    <x v="11"/>
    <s v="Limburg"/>
    <x v="119"/>
    <x v="681"/>
    <x v="1"/>
    <n v="5"/>
  </r>
  <r>
    <s v="WAHV"/>
    <x v="11"/>
    <s v="Noord-Brabant"/>
    <x v="28"/>
    <x v="644"/>
    <x v="1"/>
    <n v="5"/>
  </r>
  <r>
    <s v="WAHV"/>
    <x v="11"/>
    <s v="Noord-Holland"/>
    <x v="126"/>
    <x v="410"/>
    <x v="1"/>
    <n v="5"/>
  </r>
  <r>
    <s v="WAHV"/>
    <x v="11"/>
    <s v="Noord-Holland"/>
    <x v="67"/>
    <x v="433"/>
    <x v="1"/>
    <n v="5"/>
  </r>
  <r>
    <s v="WAHV"/>
    <x v="11"/>
    <s v="Zuid-Holland"/>
    <x v="2"/>
    <x v="381"/>
    <x v="1"/>
    <n v="5"/>
  </r>
  <r>
    <s v="WAHV"/>
    <x v="11"/>
    <s v="Zuid-Holland"/>
    <x v="90"/>
    <x v="545"/>
    <x v="1"/>
    <n v="5"/>
  </r>
  <r>
    <s v="WAHV"/>
    <x v="11"/>
    <s v="Zuid-Holland"/>
    <x v="90"/>
    <x v="423"/>
    <x v="1"/>
    <n v="5"/>
  </r>
  <r>
    <s v="WAHV"/>
    <x v="11"/>
    <s v="Zuid-Holland"/>
    <x v="49"/>
    <x v="299"/>
    <x v="1"/>
    <n v="5"/>
  </r>
  <r>
    <s v="WAHV"/>
    <x v="10"/>
    <s v="Drenthe"/>
    <x v="108"/>
    <x v="290"/>
    <x v="1"/>
    <n v="5"/>
  </r>
  <r>
    <s v="WAHV"/>
    <x v="10"/>
    <s v="Flevoland"/>
    <x v="10"/>
    <x v="261"/>
    <x v="1"/>
    <n v="5"/>
  </r>
  <r>
    <s v="WAHV"/>
    <x v="10"/>
    <s v="Gelderland"/>
    <x v="82"/>
    <x v="708"/>
    <x v="0"/>
    <n v="5"/>
  </r>
  <r>
    <s v="WAHV"/>
    <x v="10"/>
    <s v="Gelderland"/>
    <x v="82"/>
    <x v="708"/>
    <x v="1"/>
    <n v="5"/>
  </r>
  <r>
    <s v="WAHV"/>
    <x v="10"/>
    <s v="Gelderland"/>
    <x v="65"/>
    <x v="437"/>
    <x v="1"/>
    <n v="5"/>
  </r>
  <r>
    <s v="WAHV"/>
    <x v="10"/>
    <s v="Groningen"/>
    <x v="60"/>
    <x v="720"/>
    <x v="0"/>
    <n v="5"/>
  </r>
  <r>
    <s v="WAHV"/>
    <x v="10"/>
    <s v="Groningen"/>
    <x v="60"/>
    <x v="720"/>
    <x v="1"/>
    <n v="5"/>
  </r>
  <r>
    <s v="WAHV"/>
    <x v="10"/>
    <s v="Limburg"/>
    <x v="128"/>
    <x v="688"/>
    <x v="0"/>
    <n v="5"/>
  </r>
  <r>
    <s v="WAHV"/>
    <x v="10"/>
    <s v="Limburg"/>
    <x v="119"/>
    <x v="715"/>
    <x v="1"/>
    <n v="5"/>
  </r>
  <r>
    <s v="WAHV"/>
    <x v="10"/>
    <s v="Noord-Brabant"/>
    <x v="3"/>
    <x v="640"/>
    <x v="1"/>
    <n v="5"/>
  </r>
  <r>
    <s v="WAHV"/>
    <x v="10"/>
    <s v="Noord-Brabant"/>
    <x v="3"/>
    <x v="207"/>
    <x v="1"/>
    <n v="5"/>
  </r>
  <r>
    <s v="WAHV"/>
    <x v="10"/>
    <s v="Noord-Holland"/>
    <x v="67"/>
    <x v="497"/>
    <x v="1"/>
    <n v="5"/>
  </r>
  <r>
    <s v="WAHV"/>
    <x v="10"/>
    <s v="Noord-Holland"/>
    <x v="67"/>
    <x v="507"/>
    <x v="1"/>
    <n v="5"/>
  </r>
  <r>
    <s v="WAHV"/>
    <x v="10"/>
    <s v="Utrecht"/>
    <x v="144"/>
    <x v="717"/>
    <x v="0"/>
    <n v="5"/>
  </r>
  <r>
    <s v="WAHV"/>
    <x v="10"/>
    <s v="Zuid-Holland"/>
    <x v="90"/>
    <x v="657"/>
    <x v="1"/>
    <n v="5"/>
  </r>
  <r>
    <s v="WAHV"/>
    <x v="10"/>
    <s v="Zuid-Holland"/>
    <x v="90"/>
    <x v="545"/>
    <x v="1"/>
    <n v="5"/>
  </r>
  <r>
    <s v="WAHV"/>
    <x v="10"/>
    <s v="Zuid-Holland"/>
    <x v="90"/>
    <x v="417"/>
    <x v="1"/>
    <n v="5"/>
  </r>
  <r>
    <s v="WAHV"/>
    <x v="10"/>
    <s v="Zuid-Holland"/>
    <x v="43"/>
    <x v="559"/>
    <x v="1"/>
    <n v="5"/>
  </r>
  <r>
    <s v="WAHV"/>
    <x v="10"/>
    <s v="Zuid-Holland"/>
    <x v="49"/>
    <x v="672"/>
    <x v="0"/>
    <n v="5"/>
  </r>
  <r>
    <s v="WAHV"/>
    <x v="10"/>
    <s v="Zuid-Holland"/>
    <x v="16"/>
    <x v="595"/>
    <x v="0"/>
    <n v="5"/>
  </r>
  <r>
    <s v="WAHV"/>
    <x v="10"/>
    <s v="Zuid-Holland"/>
    <x v="38"/>
    <x v="57"/>
    <x v="1"/>
    <n v="5"/>
  </r>
  <r>
    <s v="WAHV"/>
    <x v="10"/>
    <s v="Zuid-Holland"/>
    <x v="88"/>
    <x v="599"/>
    <x v="0"/>
    <n v="5"/>
  </r>
  <r>
    <s v="WAHV"/>
    <x v="4"/>
    <s v="Gelderland"/>
    <x v="82"/>
    <x v="708"/>
    <x v="0"/>
    <n v="5"/>
  </r>
  <r>
    <s v="WAHV"/>
    <x v="4"/>
    <s v="Limburg"/>
    <x v="128"/>
    <x v="688"/>
    <x v="0"/>
    <n v="5"/>
  </r>
  <r>
    <s v="WAHV"/>
    <x v="4"/>
    <s v="Limburg"/>
    <x v="119"/>
    <x v="681"/>
    <x v="0"/>
    <n v="5"/>
  </r>
  <r>
    <s v="WAHV"/>
    <x v="4"/>
    <s v="Limburg"/>
    <x v="96"/>
    <x v="344"/>
    <x v="1"/>
    <n v="5"/>
  </r>
  <r>
    <s v="WAHV"/>
    <x v="4"/>
    <s v="Noord-Brabant"/>
    <x v="3"/>
    <x v="713"/>
    <x v="0"/>
    <n v="5"/>
  </r>
  <r>
    <s v="WAHV"/>
    <x v="4"/>
    <s v="Overijssel"/>
    <x v="113"/>
    <x v="422"/>
    <x v="1"/>
    <n v="5"/>
  </r>
  <r>
    <s v="WAHV"/>
    <x v="4"/>
    <s v="Utrecht"/>
    <x v="39"/>
    <x v="711"/>
    <x v="0"/>
    <n v="5"/>
  </r>
  <r>
    <s v="WAHV"/>
    <x v="4"/>
    <s v="Zuid-Holland"/>
    <x v="2"/>
    <x v="474"/>
    <x v="1"/>
    <n v="5"/>
  </r>
  <r>
    <s v="WAHV"/>
    <x v="4"/>
    <s v="Zuid-Holland"/>
    <x v="90"/>
    <x v="566"/>
    <x v="1"/>
    <n v="5"/>
  </r>
  <r>
    <s v="WAHV"/>
    <x v="1"/>
    <s v="Drenthe"/>
    <x v="108"/>
    <x v="719"/>
    <x v="1"/>
    <n v="5"/>
  </r>
  <r>
    <s v="WAHV"/>
    <x v="1"/>
    <s v="Limburg"/>
    <x v="42"/>
    <x v="667"/>
    <x v="0"/>
    <n v="5"/>
  </r>
  <r>
    <s v="WAHV"/>
    <x v="1"/>
    <s v="Noord-Brabant"/>
    <x v="94"/>
    <x v="645"/>
    <x v="1"/>
    <n v="5"/>
  </r>
  <r>
    <s v="WAHV"/>
    <x v="1"/>
    <s v="Noord-Brabant"/>
    <x v="94"/>
    <x v="445"/>
    <x v="1"/>
    <n v="5"/>
  </r>
  <r>
    <s v="WAHV"/>
    <x v="1"/>
    <s v="Noord-Brabant"/>
    <x v="3"/>
    <x v="207"/>
    <x v="1"/>
    <n v="5"/>
  </r>
  <r>
    <s v="WAHV"/>
    <x v="1"/>
    <s v="Noord-Brabant"/>
    <x v="111"/>
    <x v="321"/>
    <x v="1"/>
    <n v="5"/>
  </r>
  <r>
    <s v="WAHV"/>
    <x v="1"/>
    <s v="Noord-Holland"/>
    <x v="67"/>
    <x v="497"/>
    <x v="1"/>
    <n v="5"/>
  </r>
  <r>
    <s v="WAHV"/>
    <x v="1"/>
    <s v="Noord-Holland"/>
    <x v="67"/>
    <x v="457"/>
    <x v="1"/>
    <n v="5"/>
  </r>
  <r>
    <s v="WAHV"/>
    <x v="1"/>
    <s v="Overijssel"/>
    <x v="113"/>
    <x v="422"/>
    <x v="1"/>
    <n v="5"/>
  </r>
  <r>
    <s v="WAHV"/>
    <x v="1"/>
    <s v="Utrecht"/>
    <x v="144"/>
    <x v="717"/>
    <x v="0"/>
    <n v="5"/>
  </r>
  <r>
    <s v="WAHV"/>
    <x v="1"/>
    <s v="Utrecht"/>
    <x v="129"/>
    <x v="594"/>
    <x v="1"/>
    <n v="5"/>
  </r>
  <r>
    <s v="WAHV"/>
    <x v="1"/>
    <s v="Zuid-Holland"/>
    <x v="2"/>
    <x v="474"/>
    <x v="1"/>
    <n v="5"/>
  </r>
  <r>
    <s v="WAHV"/>
    <x v="1"/>
    <s v="Zuid-Holland"/>
    <x v="16"/>
    <x v="595"/>
    <x v="0"/>
    <n v="5"/>
  </r>
  <r>
    <s v="WAHV"/>
    <x v="1"/>
    <s v="Zuid-Holland"/>
    <x v="38"/>
    <x v="181"/>
    <x v="1"/>
    <n v="5"/>
  </r>
  <r>
    <s v="WAHV"/>
    <x v="0"/>
    <s v="Flevoland"/>
    <x v="10"/>
    <x v="201"/>
    <x v="1"/>
    <n v="5"/>
  </r>
  <r>
    <s v="WAHV"/>
    <x v="0"/>
    <s v="Gelderland"/>
    <x v="82"/>
    <x v="164"/>
    <x v="1"/>
    <n v="5"/>
  </r>
  <r>
    <s v="WAHV"/>
    <x v="0"/>
    <s v="Groningen"/>
    <x v="60"/>
    <x v="720"/>
    <x v="1"/>
    <n v="5"/>
  </r>
  <r>
    <s v="WAHV"/>
    <x v="0"/>
    <s v="Limburg"/>
    <x v="119"/>
    <x v="681"/>
    <x v="0"/>
    <n v="5"/>
  </r>
  <r>
    <s v="WAHV"/>
    <x v="0"/>
    <s v="Noord-Brabant"/>
    <x v="3"/>
    <x v="398"/>
    <x v="1"/>
    <n v="5"/>
  </r>
  <r>
    <s v="WAHV"/>
    <x v="0"/>
    <s v="Noord-Brabant"/>
    <x v="3"/>
    <x v="409"/>
    <x v="0"/>
    <n v="5"/>
  </r>
  <r>
    <s v="WAHV"/>
    <x v="0"/>
    <s v="Utrecht"/>
    <x v="144"/>
    <x v="717"/>
    <x v="1"/>
    <n v="5"/>
  </r>
  <r>
    <s v="WAHV"/>
    <x v="0"/>
    <s v="Utrecht"/>
    <x v="37"/>
    <x v="694"/>
    <x v="0"/>
    <n v="5"/>
  </r>
  <r>
    <s v="WAHV"/>
    <x v="0"/>
    <s v="Zuid-Holland"/>
    <x v="2"/>
    <x v="474"/>
    <x v="1"/>
    <n v="5"/>
  </r>
  <r>
    <s v="WAHV"/>
    <x v="0"/>
    <s v="Zuid-Holland"/>
    <x v="90"/>
    <x v="440"/>
    <x v="1"/>
    <n v="5"/>
  </r>
  <r>
    <s v="WAHV"/>
    <x v="0"/>
    <s v="Zuid-Holland"/>
    <x v="17"/>
    <x v="68"/>
    <x v="1"/>
    <n v="5"/>
  </r>
  <r>
    <s v="WAHV"/>
    <x v="0"/>
    <s v="Zuid-Holland"/>
    <x v="73"/>
    <x v="576"/>
    <x v="1"/>
    <n v="5"/>
  </r>
  <r>
    <s v="WAHV"/>
    <x v="0"/>
    <s v="Zuid-Holland"/>
    <x v="49"/>
    <x v="709"/>
    <x v="1"/>
    <n v="5"/>
  </r>
  <r>
    <s v="WAHV"/>
    <x v="0"/>
    <s v="Zuid-Holland"/>
    <x v="38"/>
    <x v="181"/>
    <x v="1"/>
    <n v="5"/>
  </r>
  <r>
    <s v="WAHV"/>
    <x v="3"/>
    <s v="Gelderland"/>
    <x v="82"/>
    <x v="708"/>
    <x v="1"/>
    <n v="5"/>
  </r>
  <r>
    <s v="WAHV"/>
    <x v="3"/>
    <s v="Groningen"/>
    <x v="60"/>
    <x v="720"/>
    <x v="0"/>
    <n v="5"/>
  </r>
  <r>
    <s v="WAHV"/>
    <x v="3"/>
    <s v="Limburg"/>
    <x v="24"/>
    <x v="586"/>
    <x v="0"/>
    <n v="5"/>
  </r>
  <r>
    <s v="WAHV"/>
    <x v="3"/>
    <s v="Noord-Brabant"/>
    <x v="28"/>
    <x v="245"/>
    <x v="1"/>
    <n v="5"/>
  </r>
  <r>
    <s v="WAHV"/>
    <x v="3"/>
    <s v="Noord-Holland"/>
    <x v="18"/>
    <x v="616"/>
    <x v="0"/>
    <n v="5"/>
  </r>
  <r>
    <s v="WAHV"/>
    <x v="3"/>
    <s v="Utrecht"/>
    <x v="87"/>
    <x v="623"/>
    <x v="1"/>
    <n v="5"/>
  </r>
  <r>
    <s v="WAHV"/>
    <x v="3"/>
    <s v="Utrecht"/>
    <x v="39"/>
    <x v="633"/>
    <x v="0"/>
    <n v="5"/>
  </r>
  <r>
    <s v="WAHV"/>
    <x v="3"/>
    <s v="Utrecht"/>
    <x v="39"/>
    <x v="366"/>
    <x v="0"/>
    <n v="5"/>
  </r>
  <r>
    <s v="WAHV"/>
    <x v="3"/>
    <s v="Zuid-Holland"/>
    <x v="43"/>
    <x v="605"/>
    <x v="1"/>
    <n v="5"/>
  </r>
  <r>
    <s v="WAHV"/>
    <x v="3"/>
    <s v="Zuid-Holland"/>
    <x v="43"/>
    <x v="276"/>
    <x v="1"/>
    <n v="5"/>
  </r>
  <r>
    <s v="WAHV"/>
    <x v="5"/>
    <s v="Limburg"/>
    <x v="119"/>
    <x v="681"/>
    <x v="0"/>
    <n v="5"/>
  </r>
  <r>
    <s v="WAHV"/>
    <x v="5"/>
    <s v="Noord-Brabant"/>
    <x v="28"/>
    <x v="644"/>
    <x v="1"/>
    <n v="5"/>
  </r>
  <r>
    <s v="WAHV"/>
    <x v="5"/>
    <s v="Noord-Holland"/>
    <x v="67"/>
    <x v="433"/>
    <x v="1"/>
    <n v="5"/>
  </r>
  <r>
    <s v="WAHV"/>
    <x v="5"/>
    <s v="Zuid-Holland"/>
    <x v="90"/>
    <x v="417"/>
    <x v="1"/>
    <n v="5"/>
  </r>
  <r>
    <s v="WAHV"/>
    <x v="5"/>
    <s v="Zuid-Holland"/>
    <x v="90"/>
    <x v="192"/>
    <x v="1"/>
    <n v="5"/>
  </r>
  <r>
    <s v="WAHV"/>
    <x v="5"/>
    <s v="Zuid-Holland"/>
    <x v="48"/>
    <x v="76"/>
    <x v="1"/>
    <n v="5"/>
  </r>
  <r>
    <s v="WAHV"/>
    <x v="5"/>
    <s v="Zuid-Holland"/>
    <x v="4"/>
    <x v="400"/>
    <x v="1"/>
    <n v="5"/>
  </r>
  <r>
    <s v="WAHV"/>
    <x v="5"/>
    <s v="Zuid-Holland"/>
    <x v="98"/>
    <x v="676"/>
    <x v="1"/>
    <n v="5"/>
  </r>
  <r>
    <s v="WAHV"/>
    <x v="5"/>
    <s v="Zuid-Holland"/>
    <x v="88"/>
    <x v="599"/>
    <x v="0"/>
    <n v="5"/>
  </r>
  <r>
    <s v="WAHV"/>
    <x v="2"/>
    <s v="Drenthe"/>
    <x v="108"/>
    <x v="665"/>
    <x v="0"/>
    <n v="5"/>
  </r>
  <r>
    <s v="WAHV"/>
    <x v="2"/>
    <s v="Limburg"/>
    <x v="128"/>
    <x v="688"/>
    <x v="0"/>
    <n v="5"/>
  </r>
  <r>
    <s v="WAHV"/>
    <x v="2"/>
    <s v="Limburg"/>
    <x v="119"/>
    <x v="681"/>
    <x v="0"/>
    <n v="5"/>
  </r>
  <r>
    <s v="WAHV"/>
    <x v="2"/>
    <s v="Noord-Brabant"/>
    <x v="3"/>
    <x v="684"/>
    <x v="0"/>
    <n v="5"/>
  </r>
  <r>
    <s v="WAHV"/>
    <x v="2"/>
    <s v="Noord-Brabant"/>
    <x v="111"/>
    <x v="517"/>
    <x v="1"/>
    <n v="5"/>
  </r>
  <r>
    <s v="WAHV"/>
    <x v="2"/>
    <s v="Noord-Holland"/>
    <x v="67"/>
    <x v="557"/>
    <x v="1"/>
    <n v="5"/>
  </r>
  <r>
    <s v="WAHV"/>
    <x v="2"/>
    <s v="Noord-Holland"/>
    <x v="67"/>
    <x v="457"/>
    <x v="1"/>
    <n v="5"/>
  </r>
  <r>
    <s v="WAHV"/>
    <x v="2"/>
    <s v="Utrecht"/>
    <x v="144"/>
    <x v="717"/>
    <x v="1"/>
    <n v="5"/>
  </r>
  <r>
    <s v="WAHV"/>
    <x v="2"/>
    <s v="Utrecht"/>
    <x v="37"/>
    <x v="694"/>
    <x v="0"/>
    <n v="5"/>
  </r>
  <r>
    <s v="WAHV"/>
    <x v="2"/>
    <s v="Zuid-Holland"/>
    <x v="90"/>
    <x v="566"/>
    <x v="1"/>
    <n v="5"/>
  </r>
  <r>
    <s v="WAHV"/>
    <x v="2"/>
    <s v="Zuid-Holland"/>
    <x v="5"/>
    <x v="560"/>
    <x v="1"/>
    <n v="5"/>
  </r>
  <r>
    <s v="WAHV"/>
    <x v="6"/>
    <s v="Flevoland"/>
    <x v="10"/>
    <x v="450"/>
    <x v="1"/>
    <n v="5"/>
  </r>
  <r>
    <s v="WAHV"/>
    <x v="6"/>
    <s v="Flevoland"/>
    <x v="10"/>
    <x v="704"/>
    <x v="1"/>
    <n v="5"/>
  </r>
  <r>
    <s v="WAHV"/>
    <x v="6"/>
    <s v="Gelderland"/>
    <x v="82"/>
    <x v="465"/>
    <x v="1"/>
    <n v="5"/>
  </r>
  <r>
    <s v="WAHV"/>
    <x v="6"/>
    <s v="Gelderland"/>
    <x v="82"/>
    <x v="427"/>
    <x v="1"/>
    <n v="5"/>
  </r>
  <r>
    <s v="WAHV"/>
    <x v="6"/>
    <s v="Groningen"/>
    <x v="11"/>
    <x v="542"/>
    <x v="1"/>
    <n v="5"/>
  </r>
  <r>
    <s v="WAHV"/>
    <x v="6"/>
    <s v="Groningen"/>
    <x v="11"/>
    <x v="589"/>
    <x v="1"/>
    <n v="5"/>
  </r>
  <r>
    <s v="WAHV"/>
    <x v="6"/>
    <s v="Limburg"/>
    <x v="68"/>
    <x v="317"/>
    <x v="1"/>
    <n v="5"/>
  </r>
  <r>
    <s v="WAHV"/>
    <x v="6"/>
    <s v="Limburg"/>
    <x v="24"/>
    <x v="586"/>
    <x v="0"/>
    <n v="5"/>
  </r>
  <r>
    <s v="WAHV"/>
    <x v="6"/>
    <s v="Noord-Brabant"/>
    <x v="28"/>
    <x v="158"/>
    <x v="1"/>
    <n v="5"/>
  </r>
  <r>
    <s v="WAHV"/>
    <x v="6"/>
    <s v="Noord-Holland"/>
    <x v="62"/>
    <x v="493"/>
    <x v="0"/>
    <n v="5"/>
  </r>
  <r>
    <s v="WAHV"/>
    <x v="6"/>
    <s v="Utrecht"/>
    <x v="87"/>
    <x v="614"/>
    <x v="1"/>
    <n v="5"/>
  </r>
  <r>
    <s v="WAHV"/>
    <x v="6"/>
    <s v="Zuid-Holland"/>
    <x v="2"/>
    <x v="474"/>
    <x v="1"/>
    <n v="5"/>
  </r>
  <r>
    <s v="WAHV"/>
    <x v="6"/>
    <s v="Zuid-Holland"/>
    <x v="90"/>
    <x v="192"/>
    <x v="1"/>
    <n v="5"/>
  </r>
  <r>
    <s v="WAHV"/>
    <x v="6"/>
    <s v="Zuid-Holland"/>
    <x v="90"/>
    <x v="661"/>
    <x v="1"/>
    <n v="5"/>
  </r>
  <r>
    <s v="WAHV"/>
    <x v="6"/>
    <s v="Zuid-Holland"/>
    <x v="43"/>
    <x v="605"/>
    <x v="1"/>
    <n v="5"/>
  </r>
  <r>
    <s v="WAHV"/>
    <x v="6"/>
    <s v="Zuid-Holland"/>
    <x v="49"/>
    <x v="231"/>
    <x v="1"/>
    <n v="5"/>
  </r>
  <r>
    <s v="WAHV"/>
    <x v="6"/>
    <s v="Zuid-Holland"/>
    <x v="16"/>
    <x v="595"/>
    <x v="0"/>
    <n v="5"/>
  </r>
  <r>
    <s v="WAHV"/>
    <x v="6"/>
    <s v="Zuid-Holland"/>
    <x v="95"/>
    <x v="637"/>
    <x v="1"/>
    <n v="5"/>
  </r>
  <r>
    <s v="WAHV"/>
    <x v="6"/>
    <s v="Zuid-Holland"/>
    <x v="100"/>
    <x v="298"/>
    <x v="1"/>
    <n v="5"/>
  </r>
  <r>
    <s v="WAHV"/>
    <x v="6"/>
    <s v="Zuid-Holland"/>
    <x v="22"/>
    <x v="94"/>
    <x v="1"/>
    <n v="5"/>
  </r>
  <r>
    <s v="WAHV"/>
    <x v="7"/>
    <s v="Gelderland"/>
    <x v="82"/>
    <x v="708"/>
    <x v="1"/>
    <n v="4"/>
  </r>
  <r>
    <s v="WAHV"/>
    <x v="7"/>
    <s v="Groningen"/>
    <x v="60"/>
    <x v="720"/>
    <x v="0"/>
    <n v="4"/>
  </r>
  <r>
    <s v="WAHV"/>
    <x v="7"/>
    <s v="Limburg"/>
    <x v="56"/>
    <x v="194"/>
    <x v="1"/>
    <n v="4"/>
  </r>
  <r>
    <s v="WAHV"/>
    <x v="7"/>
    <s v="Noord-Brabant"/>
    <x v="3"/>
    <x v="398"/>
    <x v="1"/>
    <n v="4"/>
  </r>
  <r>
    <s v="WAHV"/>
    <x v="7"/>
    <s v="Noord-Brabant"/>
    <x v="3"/>
    <x v="207"/>
    <x v="1"/>
    <n v="4"/>
  </r>
  <r>
    <s v="WAHV"/>
    <x v="7"/>
    <s v="Noord-Brabant"/>
    <x v="3"/>
    <x v="409"/>
    <x v="0"/>
    <n v="4"/>
  </r>
  <r>
    <s v="WAHV"/>
    <x v="7"/>
    <s v="Noord-Brabant"/>
    <x v="111"/>
    <x v="636"/>
    <x v="1"/>
    <n v="4"/>
  </r>
  <r>
    <s v="WAHV"/>
    <x v="7"/>
    <s v="Noord-Brabant"/>
    <x v="28"/>
    <x v="644"/>
    <x v="1"/>
    <n v="4"/>
  </r>
  <r>
    <s v="WAHV"/>
    <x v="7"/>
    <s v="Noord-Holland"/>
    <x v="67"/>
    <x v="497"/>
    <x v="1"/>
    <n v="4"/>
  </r>
  <r>
    <s v="WAHV"/>
    <x v="7"/>
    <s v="Utrecht"/>
    <x v="129"/>
    <x v="594"/>
    <x v="1"/>
    <n v="4"/>
  </r>
  <r>
    <s v="WAHV"/>
    <x v="7"/>
    <s v="Zeeland"/>
    <x v="55"/>
    <x v="460"/>
    <x v="1"/>
    <n v="4"/>
  </r>
  <r>
    <s v="WAHV"/>
    <x v="7"/>
    <s v="Zuid-Holland"/>
    <x v="90"/>
    <x v="423"/>
    <x v="1"/>
    <n v="4"/>
  </r>
  <r>
    <s v="WAHV"/>
    <x v="7"/>
    <s v="Zuid-Holland"/>
    <x v="17"/>
    <x v="382"/>
    <x v="1"/>
    <n v="4"/>
  </r>
  <r>
    <s v="WAHV"/>
    <x v="7"/>
    <s v="Zuid-Holland"/>
    <x v="17"/>
    <x v="524"/>
    <x v="1"/>
    <n v="4"/>
  </r>
  <r>
    <s v="WAHV"/>
    <x v="7"/>
    <s v="Zuid-Holland"/>
    <x v="147"/>
    <x v="722"/>
    <x v="1"/>
    <n v="4"/>
  </r>
  <r>
    <s v="WAHV"/>
    <x v="7"/>
    <s v="Zuid-Holland"/>
    <x v="49"/>
    <x v="299"/>
    <x v="1"/>
    <n v="4"/>
  </r>
  <r>
    <s v="WAHV"/>
    <x v="7"/>
    <s v="Zuid-Holland"/>
    <x v="38"/>
    <x v="181"/>
    <x v="1"/>
    <n v="4"/>
  </r>
  <r>
    <s v="WAHV"/>
    <x v="7"/>
    <s v="Zuid-Holland"/>
    <x v="4"/>
    <x v="221"/>
    <x v="1"/>
    <n v="4"/>
  </r>
  <r>
    <s v="WAHV"/>
    <x v="8"/>
    <s v="Gelderland"/>
    <x v="82"/>
    <x v="406"/>
    <x v="1"/>
    <n v="4"/>
  </r>
  <r>
    <s v="WAHV"/>
    <x v="8"/>
    <s v="Limburg"/>
    <x v="24"/>
    <x v="680"/>
    <x v="1"/>
    <n v="4"/>
  </r>
  <r>
    <s v="WAHV"/>
    <x v="8"/>
    <s v="Noord-Brabant"/>
    <x v="146"/>
    <x v="703"/>
    <x v="0"/>
    <n v="4"/>
  </r>
  <r>
    <s v="WAHV"/>
    <x v="8"/>
    <s v="Utrecht"/>
    <x v="144"/>
    <x v="717"/>
    <x v="0"/>
    <n v="4"/>
  </r>
  <r>
    <s v="WAHV"/>
    <x v="8"/>
    <s v="Zuid-Holland"/>
    <x v="2"/>
    <x v="435"/>
    <x v="1"/>
    <n v="4"/>
  </r>
  <r>
    <s v="WAHV"/>
    <x v="8"/>
    <s v="Zuid-Holland"/>
    <x v="43"/>
    <x v="467"/>
    <x v="1"/>
    <n v="4"/>
  </r>
  <r>
    <s v="WAHV"/>
    <x v="8"/>
    <s v="Zuid-Holland"/>
    <x v="4"/>
    <x v="182"/>
    <x v="1"/>
    <n v="4"/>
  </r>
  <r>
    <s v="WAHV"/>
    <x v="8"/>
    <s v="Zuid-Holland"/>
    <x v="4"/>
    <x v="168"/>
    <x v="1"/>
    <n v="4"/>
  </r>
  <r>
    <s v="WAHV"/>
    <x v="9"/>
    <s v="Flevoland"/>
    <x v="10"/>
    <x v="500"/>
    <x v="1"/>
    <n v="4"/>
  </r>
  <r>
    <s v="WAHV"/>
    <x v="9"/>
    <s v="Gelderland"/>
    <x v="23"/>
    <x v="540"/>
    <x v="1"/>
    <n v="4"/>
  </r>
  <r>
    <s v="WAHV"/>
    <x v="9"/>
    <s v="Groningen"/>
    <x v="11"/>
    <x v="91"/>
    <x v="0"/>
    <n v="4"/>
  </r>
  <r>
    <s v="WAHV"/>
    <x v="9"/>
    <s v="Groningen"/>
    <x v="60"/>
    <x v="720"/>
    <x v="0"/>
    <n v="4"/>
  </r>
  <r>
    <s v="WAHV"/>
    <x v="9"/>
    <s v="Limburg"/>
    <x v="119"/>
    <x v="715"/>
    <x v="0"/>
    <n v="4"/>
  </r>
  <r>
    <s v="WAHV"/>
    <x v="9"/>
    <s v="Noord-Brabant"/>
    <x v="3"/>
    <x v="409"/>
    <x v="0"/>
    <n v="4"/>
  </r>
  <r>
    <s v="WAHV"/>
    <x v="9"/>
    <s v="Noord-Brabant"/>
    <x v="3"/>
    <x v="713"/>
    <x v="0"/>
    <n v="4"/>
  </r>
  <r>
    <s v="WAHV"/>
    <x v="9"/>
    <s v="Noord-Brabant"/>
    <x v="132"/>
    <x v="479"/>
    <x v="1"/>
    <n v="4"/>
  </r>
  <r>
    <s v="WAHV"/>
    <x v="9"/>
    <s v="Noord-Holland"/>
    <x v="67"/>
    <x v="685"/>
    <x v="1"/>
    <n v="4"/>
  </r>
  <r>
    <s v="WAHV"/>
    <x v="9"/>
    <s v="Noord-Holland"/>
    <x v="78"/>
    <x v="622"/>
    <x v="0"/>
    <n v="4"/>
  </r>
  <r>
    <s v="WAHV"/>
    <x v="9"/>
    <s v="Overijssel"/>
    <x v="54"/>
    <x v="673"/>
    <x v="1"/>
    <n v="4"/>
  </r>
  <r>
    <s v="WAHV"/>
    <x v="9"/>
    <s v="Utrecht"/>
    <x v="87"/>
    <x v="614"/>
    <x v="1"/>
    <n v="4"/>
  </r>
  <r>
    <s v="WAHV"/>
    <x v="9"/>
    <s v="Utrecht"/>
    <x v="39"/>
    <x v="633"/>
    <x v="0"/>
    <n v="4"/>
  </r>
  <r>
    <s v="WAHV"/>
    <x v="9"/>
    <s v="Zeeland"/>
    <x v="143"/>
    <x v="663"/>
    <x v="1"/>
    <n v="4"/>
  </r>
  <r>
    <s v="WAHV"/>
    <x v="9"/>
    <s v="Zuid-Holland"/>
    <x v="4"/>
    <x v="351"/>
    <x v="1"/>
    <n v="4"/>
  </r>
  <r>
    <s v="WAHV"/>
    <x v="11"/>
    <s v="Drenthe"/>
    <x v="108"/>
    <x v="665"/>
    <x v="0"/>
    <n v="4"/>
  </r>
  <r>
    <s v="WAHV"/>
    <x v="11"/>
    <s v="Flevoland"/>
    <x v="10"/>
    <x v="450"/>
    <x v="1"/>
    <n v="4"/>
  </r>
  <r>
    <s v="WAHV"/>
    <x v="11"/>
    <s v="Flevoland"/>
    <x v="10"/>
    <x v="500"/>
    <x v="1"/>
    <n v="4"/>
  </r>
  <r>
    <s v="WAHV"/>
    <x v="11"/>
    <s v="Limburg"/>
    <x v="128"/>
    <x v="688"/>
    <x v="0"/>
    <n v="4"/>
  </r>
  <r>
    <s v="WAHV"/>
    <x v="11"/>
    <s v="Noord-Brabant"/>
    <x v="3"/>
    <x v="640"/>
    <x v="1"/>
    <n v="4"/>
  </r>
  <r>
    <s v="WAHV"/>
    <x v="11"/>
    <s v="Noord-Brabant"/>
    <x v="3"/>
    <x v="409"/>
    <x v="0"/>
    <n v="4"/>
  </r>
  <r>
    <s v="WAHV"/>
    <x v="11"/>
    <s v="Noord-Holland"/>
    <x v="62"/>
    <x v="444"/>
    <x v="1"/>
    <n v="4"/>
  </r>
  <r>
    <s v="WAHV"/>
    <x v="11"/>
    <s v="Zuid-Holland"/>
    <x v="90"/>
    <x v="566"/>
    <x v="1"/>
    <n v="4"/>
  </r>
  <r>
    <s v="WAHV"/>
    <x v="11"/>
    <s v="Zuid-Holland"/>
    <x v="90"/>
    <x v="192"/>
    <x v="1"/>
    <n v="4"/>
  </r>
  <r>
    <s v="WAHV"/>
    <x v="11"/>
    <s v="Zuid-Holland"/>
    <x v="49"/>
    <x v="709"/>
    <x v="0"/>
    <n v="4"/>
  </r>
  <r>
    <s v="WAHV"/>
    <x v="10"/>
    <s v="Drenthe"/>
    <x v="108"/>
    <x v="539"/>
    <x v="1"/>
    <n v="4"/>
  </r>
  <r>
    <s v="WAHV"/>
    <x v="10"/>
    <s v="Flevoland"/>
    <x v="10"/>
    <x v="450"/>
    <x v="1"/>
    <n v="4"/>
  </r>
  <r>
    <s v="WAHV"/>
    <x v="10"/>
    <s v="Limburg"/>
    <x v="51"/>
    <x v="82"/>
    <x v="0"/>
    <n v="4"/>
  </r>
  <r>
    <s v="WAHV"/>
    <x v="10"/>
    <s v="Noord-Brabant"/>
    <x v="3"/>
    <x v="398"/>
    <x v="1"/>
    <n v="4"/>
  </r>
  <r>
    <s v="WAHV"/>
    <x v="10"/>
    <s v="Noord-Brabant"/>
    <x v="111"/>
    <x v="321"/>
    <x v="1"/>
    <n v="4"/>
  </r>
  <r>
    <s v="WAHV"/>
    <x v="10"/>
    <s v="Noord-Brabant"/>
    <x v="28"/>
    <x v="697"/>
    <x v="0"/>
    <n v="4"/>
  </r>
  <r>
    <s v="WAHV"/>
    <x v="10"/>
    <s v="Noord-Holland"/>
    <x v="67"/>
    <x v="557"/>
    <x v="1"/>
    <n v="4"/>
  </r>
  <r>
    <s v="WAHV"/>
    <x v="10"/>
    <s v="Noord-Holland"/>
    <x v="67"/>
    <x v="433"/>
    <x v="1"/>
    <n v="4"/>
  </r>
  <r>
    <s v="WAHV"/>
    <x v="10"/>
    <s v="Noord-Holland"/>
    <x v="67"/>
    <x v="457"/>
    <x v="1"/>
    <n v="4"/>
  </r>
  <r>
    <s v="WAHV"/>
    <x v="10"/>
    <s v="Noord-Holland"/>
    <x v="67"/>
    <x v="604"/>
    <x v="1"/>
    <n v="4"/>
  </r>
  <r>
    <s v="WAHV"/>
    <x v="10"/>
    <s v="Utrecht"/>
    <x v="39"/>
    <x v="711"/>
    <x v="0"/>
    <n v="4"/>
  </r>
  <r>
    <s v="WAHV"/>
    <x v="10"/>
    <s v="Zuid-Holland"/>
    <x v="90"/>
    <x v="598"/>
    <x v="1"/>
    <n v="4"/>
  </r>
  <r>
    <s v="WAHV"/>
    <x v="10"/>
    <s v="Zuid-Holland"/>
    <x v="17"/>
    <x v="710"/>
    <x v="1"/>
    <n v="4"/>
  </r>
  <r>
    <s v="WAHV"/>
    <x v="10"/>
    <s v="Zuid-Holland"/>
    <x v="4"/>
    <x v="351"/>
    <x v="1"/>
    <n v="4"/>
  </r>
  <r>
    <s v="WAHV"/>
    <x v="4"/>
    <s v="Drenthe"/>
    <x v="108"/>
    <x v="665"/>
    <x v="0"/>
    <n v="4"/>
  </r>
  <r>
    <s v="WAHV"/>
    <x v="4"/>
    <s v="Gelderland"/>
    <x v="65"/>
    <x v="437"/>
    <x v="1"/>
    <n v="4"/>
  </r>
  <r>
    <s v="WAHV"/>
    <x v="4"/>
    <s v="Limburg"/>
    <x v="119"/>
    <x v="715"/>
    <x v="1"/>
    <n v="4"/>
  </r>
  <r>
    <s v="WAHV"/>
    <x v="4"/>
    <s v="Noord-Brabant"/>
    <x v="3"/>
    <x v="640"/>
    <x v="1"/>
    <n v="4"/>
  </r>
  <r>
    <s v="WAHV"/>
    <x v="4"/>
    <s v="Noord-Brabant"/>
    <x v="111"/>
    <x v="321"/>
    <x v="1"/>
    <n v="4"/>
  </r>
  <r>
    <s v="WAHV"/>
    <x v="4"/>
    <s v="Zuid-Holland"/>
    <x v="32"/>
    <x v="712"/>
    <x v="1"/>
    <n v="4"/>
  </r>
  <r>
    <s v="WAHV"/>
    <x v="4"/>
    <s v="Zuid-Holland"/>
    <x v="49"/>
    <x v="299"/>
    <x v="1"/>
    <n v="4"/>
  </r>
  <r>
    <s v="WAHV"/>
    <x v="4"/>
    <s v="Zuid-Holland"/>
    <x v="49"/>
    <x v="411"/>
    <x v="1"/>
    <n v="4"/>
  </r>
  <r>
    <s v="WAHV"/>
    <x v="4"/>
    <s v="Zuid-Holland"/>
    <x v="4"/>
    <x v="148"/>
    <x v="1"/>
    <n v="4"/>
  </r>
  <r>
    <s v="WAHV"/>
    <x v="4"/>
    <s v="Zuid-Holland"/>
    <x v="4"/>
    <x v="168"/>
    <x v="1"/>
    <n v="4"/>
  </r>
  <r>
    <s v="WAHV"/>
    <x v="1"/>
    <s v="Drenthe"/>
    <x v="108"/>
    <x v="665"/>
    <x v="0"/>
    <n v="4"/>
  </r>
  <r>
    <s v="WAHV"/>
    <x v="1"/>
    <s v="Limburg"/>
    <x v="119"/>
    <x v="715"/>
    <x v="1"/>
    <n v="4"/>
  </r>
  <r>
    <s v="WAHV"/>
    <x v="1"/>
    <s v="Noord-Brabant"/>
    <x v="111"/>
    <x v="636"/>
    <x v="1"/>
    <n v="4"/>
  </r>
  <r>
    <s v="WAHV"/>
    <x v="1"/>
    <s v="Noord-Brabant"/>
    <x v="28"/>
    <x v="494"/>
    <x v="1"/>
    <n v="4"/>
  </r>
  <r>
    <s v="WAHV"/>
    <x v="1"/>
    <s v="Noord-Brabant"/>
    <x v="14"/>
    <x v="16"/>
    <x v="0"/>
    <n v="4"/>
  </r>
  <r>
    <s v="WAHV"/>
    <x v="1"/>
    <s v="Utrecht"/>
    <x v="129"/>
    <x v="706"/>
    <x v="1"/>
    <n v="4"/>
  </r>
  <r>
    <s v="WAHV"/>
    <x v="1"/>
    <s v="Zuid-Holland"/>
    <x v="90"/>
    <x v="423"/>
    <x v="1"/>
    <n v="4"/>
  </r>
  <r>
    <s v="WAHV"/>
    <x v="1"/>
    <s v="Zuid-Holland"/>
    <x v="43"/>
    <x v="276"/>
    <x v="1"/>
    <n v="4"/>
  </r>
  <r>
    <s v="WAHV"/>
    <x v="1"/>
    <s v="Zuid-Holland"/>
    <x v="49"/>
    <x v="709"/>
    <x v="0"/>
    <n v="4"/>
  </r>
  <r>
    <s v="WAHV"/>
    <x v="1"/>
    <s v="Zuid-Holland"/>
    <x v="5"/>
    <x v="284"/>
    <x v="1"/>
    <n v="4"/>
  </r>
  <r>
    <s v="WAHV"/>
    <x v="0"/>
    <s v="Drenthe"/>
    <x v="108"/>
    <x v="539"/>
    <x v="1"/>
    <n v="4"/>
  </r>
  <r>
    <s v="WAHV"/>
    <x v="0"/>
    <s v="Drenthe"/>
    <x v="108"/>
    <x v="719"/>
    <x v="0"/>
    <n v="4"/>
  </r>
  <r>
    <s v="WAHV"/>
    <x v="0"/>
    <s v="Limburg"/>
    <x v="136"/>
    <x v="693"/>
    <x v="1"/>
    <n v="4"/>
  </r>
  <r>
    <s v="WAHV"/>
    <x v="0"/>
    <s v="Noord-Brabant"/>
    <x v="3"/>
    <x v="207"/>
    <x v="1"/>
    <n v="4"/>
  </r>
  <r>
    <s v="WAHV"/>
    <x v="0"/>
    <s v="Noord-Brabant"/>
    <x v="111"/>
    <x v="311"/>
    <x v="1"/>
    <n v="4"/>
  </r>
  <r>
    <s v="WAHV"/>
    <x v="0"/>
    <s v="Noord-Brabant"/>
    <x v="28"/>
    <x v="615"/>
    <x v="1"/>
    <n v="4"/>
  </r>
  <r>
    <s v="WAHV"/>
    <x v="0"/>
    <s v="Noord-Holland"/>
    <x v="67"/>
    <x v="497"/>
    <x v="1"/>
    <n v="4"/>
  </r>
  <r>
    <s v="WAHV"/>
    <x v="0"/>
    <s v="Noord-Holland"/>
    <x v="67"/>
    <x v="685"/>
    <x v="1"/>
    <n v="4"/>
  </r>
  <r>
    <s v="WAHV"/>
    <x v="0"/>
    <s v="Noord-Holland"/>
    <x v="46"/>
    <x v="310"/>
    <x v="0"/>
    <n v="4"/>
  </r>
  <r>
    <s v="WAHV"/>
    <x v="0"/>
    <s v="Utrecht"/>
    <x v="87"/>
    <x v="623"/>
    <x v="1"/>
    <n v="4"/>
  </r>
  <r>
    <s v="WAHV"/>
    <x v="0"/>
    <s v="Utrecht"/>
    <x v="129"/>
    <x v="594"/>
    <x v="1"/>
    <n v="4"/>
  </r>
  <r>
    <s v="WAHV"/>
    <x v="0"/>
    <s v="Zuid-Holland"/>
    <x v="90"/>
    <x v="545"/>
    <x v="1"/>
    <n v="4"/>
  </r>
  <r>
    <s v="WAHV"/>
    <x v="0"/>
    <s v="Zuid-Holland"/>
    <x v="90"/>
    <x v="566"/>
    <x v="1"/>
    <n v="4"/>
  </r>
  <r>
    <s v="WAHV"/>
    <x v="0"/>
    <s v="Zuid-Holland"/>
    <x v="38"/>
    <x v="57"/>
    <x v="1"/>
    <n v="4"/>
  </r>
  <r>
    <s v="WAHV"/>
    <x v="0"/>
    <s v="Zuid-Holland"/>
    <x v="5"/>
    <x v="560"/>
    <x v="1"/>
    <n v="4"/>
  </r>
  <r>
    <s v="WAHV"/>
    <x v="3"/>
    <s v="Drenthe"/>
    <x v="108"/>
    <x v="665"/>
    <x v="0"/>
    <n v="4"/>
  </r>
  <r>
    <s v="WAHV"/>
    <x v="3"/>
    <s v="Groningen"/>
    <x v="11"/>
    <x v="611"/>
    <x v="0"/>
    <n v="4"/>
  </r>
  <r>
    <s v="WAHV"/>
    <x v="3"/>
    <s v="Limburg"/>
    <x v="119"/>
    <x v="715"/>
    <x v="1"/>
    <n v="4"/>
  </r>
  <r>
    <s v="WAHV"/>
    <x v="3"/>
    <s v="Noord-Brabant"/>
    <x v="132"/>
    <x v="479"/>
    <x v="1"/>
    <n v="4"/>
  </r>
  <r>
    <s v="WAHV"/>
    <x v="3"/>
    <s v="Noord-Brabant"/>
    <x v="14"/>
    <x v="210"/>
    <x v="1"/>
    <n v="4"/>
  </r>
  <r>
    <s v="WAHV"/>
    <x v="3"/>
    <s v="Noord-Holland"/>
    <x v="67"/>
    <x v="604"/>
    <x v="1"/>
    <n v="4"/>
  </r>
  <r>
    <s v="WAHV"/>
    <x v="3"/>
    <s v="Noord-Holland"/>
    <x v="78"/>
    <x v="314"/>
    <x v="1"/>
    <n v="4"/>
  </r>
  <r>
    <s v="WAHV"/>
    <x v="3"/>
    <s v="Noord-Holland"/>
    <x v="46"/>
    <x v="310"/>
    <x v="0"/>
    <n v="4"/>
  </r>
  <r>
    <s v="WAHV"/>
    <x v="3"/>
    <s v="Zuid-Holland"/>
    <x v="90"/>
    <x v="417"/>
    <x v="1"/>
    <n v="4"/>
  </r>
  <r>
    <s v="WAHV"/>
    <x v="3"/>
    <s v="Zuid-Holland"/>
    <x v="16"/>
    <x v="18"/>
    <x v="1"/>
    <n v="4"/>
  </r>
  <r>
    <s v="WAHV"/>
    <x v="3"/>
    <s v="Zuid-Holland"/>
    <x v="4"/>
    <x v="351"/>
    <x v="1"/>
    <n v="4"/>
  </r>
  <r>
    <s v="WAHV"/>
    <x v="5"/>
    <s v="Gelderland"/>
    <x v="82"/>
    <x v="427"/>
    <x v="1"/>
    <n v="4"/>
  </r>
  <r>
    <s v="WAHV"/>
    <x v="5"/>
    <s v="Noord-Brabant"/>
    <x v="28"/>
    <x v="615"/>
    <x v="1"/>
    <n v="4"/>
  </r>
  <r>
    <s v="WAHV"/>
    <x v="5"/>
    <s v="Noord-Brabant"/>
    <x v="28"/>
    <x v="581"/>
    <x v="1"/>
    <n v="4"/>
  </r>
  <r>
    <s v="WAHV"/>
    <x v="5"/>
    <s v="Noord-Holland"/>
    <x v="67"/>
    <x v="564"/>
    <x v="1"/>
    <n v="4"/>
  </r>
  <r>
    <s v="WAHV"/>
    <x v="5"/>
    <s v="Noord-Holland"/>
    <x v="67"/>
    <x v="604"/>
    <x v="1"/>
    <n v="4"/>
  </r>
  <r>
    <s v="WAHV"/>
    <x v="5"/>
    <s v="Zuid-Holland"/>
    <x v="22"/>
    <x v="94"/>
    <x v="1"/>
    <n v="4"/>
  </r>
  <r>
    <s v="WAHV"/>
    <x v="2"/>
    <s v="Drenthe"/>
    <x v="108"/>
    <x v="719"/>
    <x v="1"/>
    <n v="4"/>
  </r>
  <r>
    <s v="WAHV"/>
    <x v="2"/>
    <s v="Limburg"/>
    <x v="42"/>
    <x v="641"/>
    <x v="0"/>
    <n v="4"/>
  </r>
  <r>
    <s v="WAHV"/>
    <x v="2"/>
    <s v="Limburg"/>
    <x v="119"/>
    <x v="715"/>
    <x v="0"/>
    <n v="4"/>
  </r>
  <r>
    <s v="WAHV"/>
    <x v="2"/>
    <s v="Noord-Brabant"/>
    <x v="94"/>
    <x v="593"/>
    <x v="1"/>
    <n v="4"/>
  </r>
  <r>
    <s v="WAHV"/>
    <x v="2"/>
    <s v="Noord-Brabant"/>
    <x v="3"/>
    <x v="718"/>
    <x v="1"/>
    <n v="4"/>
  </r>
  <r>
    <s v="WAHV"/>
    <x v="2"/>
    <s v="Noord-Brabant"/>
    <x v="28"/>
    <x v="581"/>
    <x v="1"/>
    <n v="4"/>
  </r>
  <r>
    <s v="WAHV"/>
    <x v="2"/>
    <s v="Noord-Holland"/>
    <x v="67"/>
    <x v="497"/>
    <x v="1"/>
    <n v="4"/>
  </r>
  <r>
    <s v="WAHV"/>
    <x v="2"/>
    <s v="Utrecht"/>
    <x v="129"/>
    <x v="594"/>
    <x v="1"/>
    <n v="4"/>
  </r>
  <r>
    <s v="WAHV"/>
    <x v="6"/>
    <s v="Drenthe"/>
    <x v="108"/>
    <x v="665"/>
    <x v="0"/>
    <n v="4"/>
  </r>
  <r>
    <s v="WAHV"/>
    <x v="6"/>
    <s v="Groningen"/>
    <x v="60"/>
    <x v="720"/>
    <x v="0"/>
    <n v="4"/>
  </r>
  <r>
    <s v="WAHV"/>
    <x v="6"/>
    <s v="Limburg"/>
    <x v="136"/>
    <x v="693"/>
    <x v="1"/>
    <n v="4"/>
  </r>
  <r>
    <s v="WAHV"/>
    <x v="6"/>
    <s v="Limburg"/>
    <x v="68"/>
    <x v="687"/>
    <x v="1"/>
    <n v="4"/>
  </r>
  <r>
    <s v="WAHV"/>
    <x v="6"/>
    <s v="Noord-Brabant"/>
    <x v="28"/>
    <x v="610"/>
    <x v="0"/>
    <n v="4"/>
  </r>
  <r>
    <s v="WAHV"/>
    <x v="6"/>
    <s v="Noord-Brabant"/>
    <x v="28"/>
    <x v="714"/>
    <x v="1"/>
    <n v="4"/>
  </r>
  <r>
    <s v="WAHV"/>
    <x v="6"/>
    <s v="Noord-Brabant"/>
    <x v="132"/>
    <x v="479"/>
    <x v="1"/>
    <n v="4"/>
  </r>
  <r>
    <s v="WAHV"/>
    <x v="6"/>
    <s v="Noord-Holland"/>
    <x v="67"/>
    <x v="433"/>
    <x v="1"/>
    <n v="4"/>
  </r>
  <r>
    <s v="WAHV"/>
    <x v="6"/>
    <s v="Utrecht"/>
    <x v="144"/>
    <x v="717"/>
    <x v="1"/>
    <n v="4"/>
  </r>
  <r>
    <s v="WAHV"/>
    <x v="6"/>
    <s v="Utrecht"/>
    <x v="39"/>
    <x v="633"/>
    <x v="0"/>
    <n v="4"/>
  </r>
  <r>
    <s v="WAHV"/>
    <x v="6"/>
    <s v="Zuid-Holland"/>
    <x v="17"/>
    <x v="431"/>
    <x v="1"/>
    <n v="4"/>
  </r>
  <r>
    <s v="WAHV"/>
    <x v="6"/>
    <s v="Zuid-Holland"/>
    <x v="17"/>
    <x v="125"/>
    <x v="1"/>
    <n v="4"/>
  </r>
  <r>
    <s v="WAHV"/>
    <x v="7"/>
    <s v="Limburg"/>
    <x v="68"/>
    <x v="317"/>
    <x v="1"/>
    <n v="3"/>
  </r>
  <r>
    <s v="WAHV"/>
    <x v="7"/>
    <s v="Noord-Brabant"/>
    <x v="94"/>
    <x v="445"/>
    <x v="1"/>
    <n v="3"/>
  </r>
  <r>
    <s v="WAHV"/>
    <x v="7"/>
    <s v="Noord-Brabant"/>
    <x v="111"/>
    <x v="311"/>
    <x v="1"/>
    <n v="3"/>
  </r>
  <r>
    <s v="WAHV"/>
    <x v="7"/>
    <s v="Noord-Brabant"/>
    <x v="28"/>
    <x v="659"/>
    <x v="1"/>
    <n v="3"/>
  </r>
  <r>
    <s v="WAHV"/>
    <x v="7"/>
    <s v="Noord-Brabant"/>
    <x v="148"/>
    <x v="723"/>
    <x v="0"/>
    <n v="3"/>
  </r>
  <r>
    <s v="WAHV"/>
    <x v="7"/>
    <s v="Noord-Holland"/>
    <x v="67"/>
    <x v="433"/>
    <x v="1"/>
    <n v="3"/>
  </r>
  <r>
    <s v="WAHV"/>
    <x v="7"/>
    <s v="Noord-Holland"/>
    <x v="67"/>
    <x v="564"/>
    <x v="1"/>
    <n v="3"/>
  </r>
  <r>
    <s v="WAHV"/>
    <x v="7"/>
    <s v="Noord-Holland"/>
    <x v="67"/>
    <x v="604"/>
    <x v="1"/>
    <n v="3"/>
  </r>
  <r>
    <s v="WAHV"/>
    <x v="7"/>
    <s v="Noord-Holland"/>
    <x v="67"/>
    <x v="685"/>
    <x v="1"/>
    <n v="3"/>
  </r>
  <r>
    <s v="WAHV"/>
    <x v="7"/>
    <s v="Noord-Holland"/>
    <x v="67"/>
    <x v="507"/>
    <x v="1"/>
    <n v="3"/>
  </r>
  <r>
    <s v="WAHV"/>
    <x v="7"/>
    <s v="Utrecht"/>
    <x v="87"/>
    <x v="584"/>
    <x v="0"/>
    <n v="3"/>
  </r>
  <r>
    <s v="WAHV"/>
    <x v="7"/>
    <s v="Zeeland"/>
    <x v="125"/>
    <x v="472"/>
    <x v="1"/>
    <n v="3"/>
  </r>
  <r>
    <s v="WAHV"/>
    <x v="7"/>
    <s v="Zuid-Holland"/>
    <x v="43"/>
    <x v="248"/>
    <x v="1"/>
    <n v="3"/>
  </r>
  <r>
    <s v="WAHV"/>
    <x v="7"/>
    <s v="Zuid-Holland"/>
    <x v="100"/>
    <x v="419"/>
    <x v="0"/>
    <n v="3"/>
  </r>
  <r>
    <s v="WAHV"/>
    <x v="7"/>
    <s v="Zuid-Holland"/>
    <x v="88"/>
    <x v="599"/>
    <x v="0"/>
    <n v="3"/>
  </r>
  <r>
    <s v="WAHV"/>
    <x v="7"/>
    <s v="Zuid-Holland"/>
    <x v="22"/>
    <x v="374"/>
    <x v="1"/>
    <n v="3"/>
  </r>
  <r>
    <s v="WAHV"/>
    <x v="8"/>
    <s v="Gelderland"/>
    <x v="82"/>
    <x v="396"/>
    <x v="1"/>
    <n v="3"/>
  </r>
  <r>
    <s v="WAHV"/>
    <x v="8"/>
    <s v="Limburg"/>
    <x v="119"/>
    <x v="681"/>
    <x v="1"/>
    <n v="3"/>
  </r>
  <r>
    <s v="WAHV"/>
    <x v="8"/>
    <s v="Noord-Holland"/>
    <x v="67"/>
    <x v="604"/>
    <x v="1"/>
    <n v="3"/>
  </r>
  <r>
    <s v="WAHV"/>
    <x v="8"/>
    <s v="Noord-Holland"/>
    <x v="67"/>
    <x v="685"/>
    <x v="1"/>
    <n v="3"/>
  </r>
  <r>
    <s v="WAHV"/>
    <x v="8"/>
    <s v="Zuid-Holland"/>
    <x v="90"/>
    <x v="657"/>
    <x v="1"/>
    <n v="3"/>
  </r>
  <r>
    <s v="WAHV"/>
    <x v="8"/>
    <s v="Zuid-Holland"/>
    <x v="90"/>
    <x v="417"/>
    <x v="1"/>
    <n v="3"/>
  </r>
  <r>
    <s v="WAHV"/>
    <x v="8"/>
    <s v="Zuid-Holland"/>
    <x v="90"/>
    <x v="192"/>
    <x v="1"/>
    <n v="3"/>
  </r>
  <r>
    <s v="WAHV"/>
    <x v="8"/>
    <s v="Zuid-Holland"/>
    <x v="90"/>
    <x v="440"/>
    <x v="1"/>
    <n v="3"/>
  </r>
  <r>
    <s v="WAHV"/>
    <x v="8"/>
    <s v="Zuid-Holland"/>
    <x v="49"/>
    <x v="299"/>
    <x v="1"/>
    <n v="3"/>
  </r>
  <r>
    <s v="WAHV"/>
    <x v="9"/>
    <s v="Drenthe"/>
    <x v="108"/>
    <x v="719"/>
    <x v="1"/>
    <n v="3"/>
  </r>
  <r>
    <s v="WAHV"/>
    <x v="9"/>
    <s v="Flevoland"/>
    <x v="10"/>
    <x v="450"/>
    <x v="1"/>
    <n v="3"/>
  </r>
  <r>
    <s v="WAHV"/>
    <x v="9"/>
    <s v="Groningen"/>
    <x v="11"/>
    <x v="611"/>
    <x v="0"/>
    <n v="3"/>
  </r>
  <r>
    <s v="WAHV"/>
    <x v="9"/>
    <s v="Limburg"/>
    <x v="128"/>
    <x v="669"/>
    <x v="0"/>
    <n v="3"/>
  </r>
  <r>
    <s v="WAHV"/>
    <x v="9"/>
    <s v="Noord-Brabant"/>
    <x v="94"/>
    <x v="445"/>
    <x v="1"/>
    <n v="3"/>
  </r>
  <r>
    <s v="WAHV"/>
    <x v="9"/>
    <s v="Noord-Brabant"/>
    <x v="146"/>
    <x v="699"/>
    <x v="0"/>
    <n v="3"/>
  </r>
  <r>
    <s v="WAHV"/>
    <x v="9"/>
    <s v="Noord-Brabant"/>
    <x v="3"/>
    <x v="640"/>
    <x v="1"/>
    <n v="3"/>
  </r>
  <r>
    <s v="WAHV"/>
    <x v="9"/>
    <s v="Noord-Holland"/>
    <x v="67"/>
    <x v="564"/>
    <x v="1"/>
    <n v="3"/>
  </r>
  <r>
    <s v="WAHV"/>
    <x v="9"/>
    <s v="Noord-Holland"/>
    <x v="67"/>
    <x v="457"/>
    <x v="1"/>
    <n v="3"/>
  </r>
  <r>
    <s v="WAHV"/>
    <x v="9"/>
    <s v="Zeeland"/>
    <x v="125"/>
    <x v="472"/>
    <x v="1"/>
    <n v="3"/>
  </r>
  <r>
    <s v="WAHV"/>
    <x v="9"/>
    <s v="Zuid-Holland"/>
    <x v="90"/>
    <x v="566"/>
    <x v="1"/>
    <n v="3"/>
  </r>
  <r>
    <s v="WAHV"/>
    <x v="9"/>
    <s v="Zuid-Holland"/>
    <x v="90"/>
    <x v="440"/>
    <x v="1"/>
    <n v="3"/>
  </r>
  <r>
    <s v="WAHV"/>
    <x v="9"/>
    <s v="Zuid-Holland"/>
    <x v="49"/>
    <x v="709"/>
    <x v="0"/>
    <n v="3"/>
  </r>
  <r>
    <s v="WAHV"/>
    <x v="9"/>
    <s v="Zuid-Holland"/>
    <x v="49"/>
    <x v="231"/>
    <x v="1"/>
    <n v="3"/>
  </r>
  <r>
    <s v="WAHV"/>
    <x v="9"/>
    <s v="Zuid-Holland"/>
    <x v="4"/>
    <x v="168"/>
    <x v="1"/>
    <n v="3"/>
  </r>
  <r>
    <s v="WAHV"/>
    <x v="11"/>
    <s v="Gelderland"/>
    <x v="65"/>
    <x v="437"/>
    <x v="1"/>
    <n v="3"/>
  </r>
  <r>
    <s v="WAHV"/>
    <x v="11"/>
    <s v="Groningen"/>
    <x v="11"/>
    <x v="611"/>
    <x v="0"/>
    <n v="3"/>
  </r>
  <r>
    <s v="WAHV"/>
    <x v="11"/>
    <s v="Limburg"/>
    <x v="42"/>
    <x v="667"/>
    <x v="0"/>
    <n v="3"/>
  </r>
  <r>
    <s v="WAHV"/>
    <x v="11"/>
    <s v="Limburg"/>
    <x v="119"/>
    <x v="715"/>
    <x v="0"/>
    <n v="3"/>
  </r>
  <r>
    <s v="WAHV"/>
    <x v="11"/>
    <s v="Noord-Brabant"/>
    <x v="28"/>
    <x v="659"/>
    <x v="1"/>
    <n v="3"/>
  </r>
  <r>
    <s v="WAHV"/>
    <x v="11"/>
    <s v="Noord-Holland"/>
    <x v="46"/>
    <x v="310"/>
    <x v="0"/>
    <n v="3"/>
  </r>
  <r>
    <s v="WAHV"/>
    <x v="11"/>
    <s v="Utrecht"/>
    <x v="39"/>
    <x v="711"/>
    <x v="0"/>
    <n v="3"/>
  </r>
  <r>
    <s v="WAHV"/>
    <x v="11"/>
    <s v="Utrecht"/>
    <x v="39"/>
    <x v="633"/>
    <x v="0"/>
    <n v="3"/>
  </r>
  <r>
    <s v="WAHV"/>
    <x v="11"/>
    <s v="Zuid-Holland"/>
    <x v="90"/>
    <x v="598"/>
    <x v="1"/>
    <n v="3"/>
  </r>
  <r>
    <s v="WAHV"/>
    <x v="10"/>
    <s v="Drenthe"/>
    <x v="108"/>
    <x v="665"/>
    <x v="0"/>
    <n v="3"/>
  </r>
  <r>
    <s v="WAHV"/>
    <x v="10"/>
    <s v="Drenthe"/>
    <x v="108"/>
    <x v="660"/>
    <x v="1"/>
    <n v="3"/>
  </r>
  <r>
    <s v="WAHV"/>
    <x v="10"/>
    <s v="Limburg"/>
    <x v="128"/>
    <x v="669"/>
    <x v="0"/>
    <n v="3"/>
  </r>
  <r>
    <s v="WAHV"/>
    <x v="10"/>
    <s v="Noord-Brabant"/>
    <x v="28"/>
    <x v="659"/>
    <x v="1"/>
    <n v="3"/>
  </r>
  <r>
    <s v="WAHV"/>
    <x v="10"/>
    <s v="Noord-Brabant"/>
    <x v="28"/>
    <x v="644"/>
    <x v="1"/>
    <n v="3"/>
  </r>
  <r>
    <s v="WAHV"/>
    <x v="10"/>
    <s v="Noord-Brabant"/>
    <x v="28"/>
    <x v="613"/>
    <x v="0"/>
    <n v="3"/>
  </r>
  <r>
    <s v="WAHV"/>
    <x v="10"/>
    <s v="Noord-Holland"/>
    <x v="67"/>
    <x v="685"/>
    <x v="1"/>
    <n v="3"/>
  </r>
  <r>
    <s v="WAHV"/>
    <x v="10"/>
    <s v="Zuid-Holland"/>
    <x v="90"/>
    <x v="440"/>
    <x v="1"/>
    <n v="3"/>
  </r>
  <r>
    <s v="WAHV"/>
    <x v="10"/>
    <s v="Zuid-Holland"/>
    <x v="49"/>
    <x v="709"/>
    <x v="0"/>
    <n v="3"/>
  </r>
  <r>
    <s v="WAHV"/>
    <x v="4"/>
    <s v="Drenthe"/>
    <x v="108"/>
    <x v="719"/>
    <x v="0"/>
    <n v="3"/>
  </r>
  <r>
    <s v="WAHV"/>
    <x v="4"/>
    <s v="Gelderland"/>
    <x v="82"/>
    <x v="427"/>
    <x v="1"/>
    <n v="3"/>
  </r>
  <r>
    <s v="WAHV"/>
    <x v="4"/>
    <s v="Groningen"/>
    <x v="140"/>
    <x v="627"/>
    <x v="1"/>
    <n v="3"/>
  </r>
  <r>
    <s v="WAHV"/>
    <x v="4"/>
    <s v="Groningen"/>
    <x v="60"/>
    <x v="705"/>
    <x v="1"/>
    <n v="3"/>
  </r>
  <r>
    <s v="WAHV"/>
    <x v="4"/>
    <s v="Groningen"/>
    <x v="60"/>
    <x v="720"/>
    <x v="0"/>
    <n v="3"/>
  </r>
  <r>
    <s v="WAHV"/>
    <x v="4"/>
    <s v="Limburg"/>
    <x v="42"/>
    <x v="641"/>
    <x v="0"/>
    <n v="3"/>
  </r>
  <r>
    <s v="WAHV"/>
    <x v="4"/>
    <s v="Limburg"/>
    <x v="119"/>
    <x v="715"/>
    <x v="0"/>
    <n v="3"/>
  </r>
  <r>
    <s v="WAHV"/>
    <x v="4"/>
    <s v="Limburg"/>
    <x v="24"/>
    <x v="592"/>
    <x v="1"/>
    <n v="3"/>
  </r>
  <r>
    <s v="WAHV"/>
    <x v="4"/>
    <s v="Noord-Brabant"/>
    <x v="3"/>
    <x v="398"/>
    <x v="1"/>
    <n v="3"/>
  </r>
  <r>
    <s v="WAHV"/>
    <x v="4"/>
    <s v="Noord-Brabant"/>
    <x v="111"/>
    <x v="311"/>
    <x v="1"/>
    <n v="3"/>
  </r>
  <r>
    <s v="WAHV"/>
    <x v="4"/>
    <s v="Noord-Brabant"/>
    <x v="28"/>
    <x v="615"/>
    <x v="1"/>
    <n v="3"/>
  </r>
  <r>
    <s v="WAHV"/>
    <x v="4"/>
    <s v="Noord-Holland"/>
    <x v="67"/>
    <x v="564"/>
    <x v="1"/>
    <n v="3"/>
  </r>
  <r>
    <s v="WAHV"/>
    <x v="4"/>
    <s v="Noord-Holland"/>
    <x v="67"/>
    <x v="604"/>
    <x v="1"/>
    <n v="3"/>
  </r>
  <r>
    <s v="WAHV"/>
    <x v="4"/>
    <s v="Noord-Holland"/>
    <x v="67"/>
    <x v="507"/>
    <x v="1"/>
    <n v="3"/>
  </r>
  <r>
    <s v="WAHV"/>
    <x v="4"/>
    <s v="Noord-Holland"/>
    <x v="78"/>
    <x v="282"/>
    <x v="1"/>
    <n v="3"/>
  </r>
  <r>
    <s v="WAHV"/>
    <x v="4"/>
    <s v="Noord-Holland"/>
    <x v="46"/>
    <x v="707"/>
    <x v="0"/>
    <n v="3"/>
  </r>
  <r>
    <s v="WAHV"/>
    <x v="4"/>
    <s v="Zuid-Holland"/>
    <x v="90"/>
    <x v="440"/>
    <x v="1"/>
    <n v="3"/>
  </r>
  <r>
    <s v="WAHV"/>
    <x v="1"/>
    <s v="Drenthe"/>
    <x v="108"/>
    <x v="719"/>
    <x v="0"/>
    <n v="3"/>
  </r>
  <r>
    <s v="WAHV"/>
    <x v="1"/>
    <s v="Flevoland"/>
    <x v="10"/>
    <x v="201"/>
    <x v="1"/>
    <n v="3"/>
  </r>
  <r>
    <s v="WAHV"/>
    <x v="1"/>
    <s v="Flevoland"/>
    <x v="10"/>
    <x v="470"/>
    <x v="1"/>
    <n v="3"/>
  </r>
  <r>
    <s v="WAHV"/>
    <x v="1"/>
    <s v="Limburg"/>
    <x v="128"/>
    <x v="688"/>
    <x v="0"/>
    <n v="3"/>
  </r>
  <r>
    <s v="WAHV"/>
    <x v="1"/>
    <s v="Noord-Holland"/>
    <x v="8"/>
    <x v="526"/>
    <x v="0"/>
    <n v="3"/>
  </r>
  <r>
    <s v="WAHV"/>
    <x v="1"/>
    <s v="Noord-Holland"/>
    <x v="67"/>
    <x v="507"/>
    <x v="1"/>
    <n v="3"/>
  </r>
  <r>
    <s v="WAHV"/>
    <x v="1"/>
    <s v="Utrecht"/>
    <x v="39"/>
    <x v="59"/>
    <x v="0"/>
    <n v="3"/>
  </r>
  <r>
    <s v="WAHV"/>
    <x v="1"/>
    <s v="Utrecht"/>
    <x v="39"/>
    <x v="59"/>
    <x v="1"/>
    <n v="3"/>
  </r>
  <r>
    <s v="WAHV"/>
    <x v="1"/>
    <s v="Zuid-Holland"/>
    <x v="90"/>
    <x v="545"/>
    <x v="1"/>
    <n v="3"/>
  </r>
  <r>
    <s v="WAHV"/>
    <x v="1"/>
    <s v="Zuid-Holland"/>
    <x v="90"/>
    <x v="440"/>
    <x v="1"/>
    <n v="3"/>
  </r>
  <r>
    <s v="WAHV"/>
    <x v="1"/>
    <s v="Zuid-Holland"/>
    <x v="73"/>
    <x v="587"/>
    <x v="0"/>
    <n v="3"/>
  </r>
  <r>
    <s v="WAHV"/>
    <x v="1"/>
    <s v="Zuid-Holland"/>
    <x v="49"/>
    <x v="672"/>
    <x v="0"/>
    <n v="3"/>
  </r>
  <r>
    <s v="WAHV"/>
    <x v="1"/>
    <s v="Zuid-Holland"/>
    <x v="4"/>
    <x v="148"/>
    <x v="1"/>
    <n v="3"/>
  </r>
  <r>
    <s v="WAHV"/>
    <x v="1"/>
    <s v="Zuid-Holland"/>
    <x v="4"/>
    <x v="168"/>
    <x v="1"/>
    <n v="3"/>
  </r>
  <r>
    <s v="WAHV"/>
    <x v="1"/>
    <s v="Zuid-Holland"/>
    <x v="22"/>
    <x v="94"/>
    <x v="1"/>
    <n v="3"/>
  </r>
  <r>
    <s v="WAHV"/>
    <x v="0"/>
    <s v="Groningen"/>
    <x v="11"/>
    <x v="611"/>
    <x v="0"/>
    <n v="3"/>
  </r>
  <r>
    <s v="WAHV"/>
    <x v="0"/>
    <s v="Limburg"/>
    <x v="119"/>
    <x v="715"/>
    <x v="0"/>
    <n v="3"/>
  </r>
  <r>
    <s v="WAHV"/>
    <x v="0"/>
    <s v="Limburg"/>
    <x v="24"/>
    <x v="586"/>
    <x v="0"/>
    <n v="3"/>
  </r>
  <r>
    <s v="WAHV"/>
    <x v="0"/>
    <s v="Noord-Brabant"/>
    <x v="94"/>
    <x v="645"/>
    <x v="1"/>
    <n v="3"/>
  </r>
  <r>
    <s v="WAHV"/>
    <x v="0"/>
    <s v="Noord-Brabant"/>
    <x v="3"/>
    <x v="713"/>
    <x v="0"/>
    <n v="3"/>
  </r>
  <r>
    <s v="WAHV"/>
    <x v="0"/>
    <s v="Noord-Brabant"/>
    <x v="111"/>
    <x v="636"/>
    <x v="1"/>
    <n v="3"/>
  </r>
  <r>
    <s v="WAHV"/>
    <x v="0"/>
    <s v="Noord-Holland"/>
    <x v="67"/>
    <x v="507"/>
    <x v="1"/>
    <n v="3"/>
  </r>
  <r>
    <s v="WAHV"/>
    <x v="0"/>
    <s v="Overijssel"/>
    <x v="54"/>
    <x v="380"/>
    <x v="0"/>
    <n v="3"/>
  </r>
  <r>
    <s v="WAHV"/>
    <x v="0"/>
    <s v="Overijssel"/>
    <x v="54"/>
    <x v="380"/>
    <x v="1"/>
    <n v="3"/>
  </r>
  <r>
    <s v="WAHV"/>
    <x v="0"/>
    <s v="Zuid-Holland"/>
    <x v="22"/>
    <x v="374"/>
    <x v="1"/>
    <n v="3"/>
  </r>
  <r>
    <s v="WAHV"/>
    <x v="3"/>
    <s v="Gelderland"/>
    <x v="82"/>
    <x v="708"/>
    <x v="0"/>
    <n v="3"/>
  </r>
  <r>
    <s v="WAHV"/>
    <x v="3"/>
    <s v="Limburg"/>
    <x v="24"/>
    <x v="618"/>
    <x v="1"/>
    <n v="3"/>
  </r>
  <r>
    <s v="WAHV"/>
    <x v="3"/>
    <s v="Noord-Brabant"/>
    <x v="94"/>
    <x v="445"/>
    <x v="1"/>
    <n v="3"/>
  </r>
  <r>
    <s v="WAHV"/>
    <x v="3"/>
    <s v="Noord-Brabant"/>
    <x v="3"/>
    <x v="398"/>
    <x v="1"/>
    <n v="3"/>
  </r>
  <r>
    <s v="WAHV"/>
    <x v="3"/>
    <s v="Noord-Brabant"/>
    <x v="111"/>
    <x v="311"/>
    <x v="1"/>
    <n v="3"/>
  </r>
  <r>
    <s v="WAHV"/>
    <x v="3"/>
    <s v="Noord-Brabant"/>
    <x v="111"/>
    <x v="636"/>
    <x v="0"/>
    <n v="3"/>
  </r>
  <r>
    <s v="WAHV"/>
    <x v="3"/>
    <s v="Noord-Holland"/>
    <x v="67"/>
    <x v="497"/>
    <x v="1"/>
    <n v="3"/>
  </r>
  <r>
    <s v="WAHV"/>
    <x v="3"/>
    <s v="Noord-Holland"/>
    <x v="67"/>
    <x v="685"/>
    <x v="1"/>
    <n v="3"/>
  </r>
  <r>
    <s v="WAHV"/>
    <x v="3"/>
    <s v="Zuid-Holland"/>
    <x v="2"/>
    <x v="474"/>
    <x v="1"/>
    <n v="3"/>
  </r>
  <r>
    <s v="WAHV"/>
    <x v="3"/>
    <s v="Zuid-Holland"/>
    <x v="90"/>
    <x v="566"/>
    <x v="1"/>
    <n v="3"/>
  </r>
  <r>
    <s v="WAHV"/>
    <x v="5"/>
    <s v="Drenthe"/>
    <x v="108"/>
    <x v="719"/>
    <x v="1"/>
    <n v="3"/>
  </r>
  <r>
    <s v="WAHV"/>
    <x v="5"/>
    <s v="Flevoland"/>
    <x v="10"/>
    <x v="201"/>
    <x v="1"/>
    <n v="3"/>
  </r>
  <r>
    <s v="WAHV"/>
    <x v="5"/>
    <s v="Groningen"/>
    <x v="11"/>
    <x v="611"/>
    <x v="0"/>
    <n v="3"/>
  </r>
  <r>
    <s v="WAHV"/>
    <x v="5"/>
    <s v="Limburg"/>
    <x v="128"/>
    <x v="688"/>
    <x v="0"/>
    <n v="3"/>
  </r>
  <r>
    <s v="WAHV"/>
    <x v="5"/>
    <s v="Limburg"/>
    <x v="42"/>
    <x v="667"/>
    <x v="0"/>
    <n v="3"/>
  </r>
  <r>
    <s v="WAHV"/>
    <x v="5"/>
    <s v="Limburg"/>
    <x v="119"/>
    <x v="715"/>
    <x v="0"/>
    <n v="3"/>
  </r>
  <r>
    <s v="WAHV"/>
    <x v="5"/>
    <s v="Limburg"/>
    <x v="119"/>
    <x v="715"/>
    <x v="1"/>
    <n v="3"/>
  </r>
  <r>
    <s v="WAHV"/>
    <x v="5"/>
    <s v="Limburg"/>
    <x v="68"/>
    <x v="692"/>
    <x v="1"/>
    <n v="3"/>
  </r>
  <r>
    <s v="WAHV"/>
    <x v="5"/>
    <s v="Noord-Brabant"/>
    <x v="94"/>
    <x v="645"/>
    <x v="0"/>
    <n v="3"/>
  </r>
  <r>
    <s v="WAHV"/>
    <x v="5"/>
    <s v="Utrecht"/>
    <x v="39"/>
    <x v="633"/>
    <x v="0"/>
    <n v="3"/>
  </r>
  <r>
    <s v="WAHV"/>
    <x v="5"/>
    <s v="Zuid-Holland"/>
    <x v="48"/>
    <x v="142"/>
    <x v="1"/>
    <n v="3"/>
  </r>
  <r>
    <s v="WAHV"/>
    <x v="5"/>
    <s v="Zuid-Holland"/>
    <x v="4"/>
    <x v="168"/>
    <x v="1"/>
    <n v="3"/>
  </r>
  <r>
    <s v="WAHV"/>
    <x v="5"/>
    <s v="Zuid-Holland"/>
    <x v="5"/>
    <x v="560"/>
    <x v="1"/>
    <n v="3"/>
  </r>
  <r>
    <s v="WAHV"/>
    <x v="2"/>
    <s v="Gelderland"/>
    <x v="82"/>
    <x v="465"/>
    <x v="1"/>
    <n v="3"/>
  </r>
  <r>
    <s v="WAHV"/>
    <x v="2"/>
    <s v="Groningen"/>
    <x v="60"/>
    <x v="720"/>
    <x v="0"/>
    <n v="3"/>
  </r>
  <r>
    <s v="WAHV"/>
    <x v="2"/>
    <s v="Noord-Brabant"/>
    <x v="94"/>
    <x v="675"/>
    <x v="0"/>
    <n v="3"/>
  </r>
  <r>
    <s v="WAHV"/>
    <x v="2"/>
    <s v="Noord-Brabant"/>
    <x v="94"/>
    <x v="378"/>
    <x v="1"/>
    <n v="3"/>
  </r>
  <r>
    <s v="WAHV"/>
    <x v="2"/>
    <s v="Noord-Brabant"/>
    <x v="94"/>
    <x v="428"/>
    <x v="1"/>
    <n v="3"/>
  </r>
  <r>
    <s v="WAHV"/>
    <x v="2"/>
    <s v="Noord-Brabant"/>
    <x v="111"/>
    <x v="608"/>
    <x v="1"/>
    <n v="3"/>
  </r>
  <r>
    <s v="WAHV"/>
    <x v="2"/>
    <s v="Noord-Brabant"/>
    <x v="14"/>
    <x v="210"/>
    <x v="1"/>
    <n v="3"/>
  </r>
  <r>
    <s v="WAHV"/>
    <x v="2"/>
    <s v="Utrecht"/>
    <x v="87"/>
    <x v="623"/>
    <x v="1"/>
    <n v="3"/>
  </r>
  <r>
    <s v="WAHV"/>
    <x v="2"/>
    <s v="Zuid-Holland"/>
    <x v="90"/>
    <x v="417"/>
    <x v="1"/>
    <n v="3"/>
  </r>
  <r>
    <s v="WAHV"/>
    <x v="2"/>
    <s v="Zuid-Holland"/>
    <x v="5"/>
    <x v="289"/>
    <x v="1"/>
    <n v="3"/>
  </r>
  <r>
    <s v="WAHV"/>
    <x v="2"/>
    <s v="Zuid-Holland"/>
    <x v="22"/>
    <x v="94"/>
    <x v="1"/>
    <n v="3"/>
  </r>
  <r>
    <s v="WAHV"/>
    <x v="6"/>
    <s v="Groningen"/>
    <x v="11"/>
    <x v="611"/>
    <x v="0"/>
    <n v="3"/>
  </r>
  <r>
    <s v="WAHV"/>
    <x v="6"/>
    <s v="Limburg"/>
    <x v="75"/>
    <x v="325"/>
    <x v="1"/>
    <n v="3"/>
  </r>
  <r>
    <s v="WAHV"/>
    <x v="6"/>
    <s v="Limburg"/>
    <x v="51"/>
    <x v="531"/>
    <x v="1"/>
    <n v="3"/>
  </r>
  <r>
    <s v="WAHV"/>
    <x v="6"/>
    <s v="Limburg"/>
    <x v="68"/>
    <x v="527"/>
    <x v="1"/>
    <n v="3"/>
  </r>
  <r>
    <s v="WAHV"/>
    <x v="6"/>
    <s v="Limburg"/>
    <x v="24"/>
    <x v="643"/>
    <x v="1"/>
    <n v="3"/>
  </r>
  <r>
    <s v="WAHV"/>
    <x v="6"/>
    <s v="Noord-Brabant"/>
    <x v="3"/>
    <x v="534"/>
    <x v="0"/>
    <n v="3"/>
  </r>
  <r>
    <s v="WAHV"/>
    <x v="6"/>
    <s v="Noord-Brabant"/>
    <x v="3"/>
    <x v="718"/>
    <x v="1"/>
    <n v="3"/>
  </r>
  <r>
    <s v="WAHV"/>
    <x v="6"/>
    <s v="Noord-Brabant"/>
    <x v="28"/>
    <x v="581"/>
    <x v="1"/>
    <n v="3"/>
  </r>
  <r>
    <s v="WAHV"/>
    <x v="6"/>
    <s v="Noord-Holland"/>
    <x v="8"/>
    <x v="167"/>
    <x v="0"/>
    <n v="3"/>
  </r>
  <r>
    <s v="WAHV"/>
    <x v="6"/>
    <s v="Noord-Holland"/>
    <x v="67"/>
    <x v="457"/>
    <x v="1"/>
    <n v="3"/>
  </r>
  <r>
    <s v="WAHV"/>
    <x v="6"/>
    <s v="Noord-Holland"/>
    <x v="67"/>
    <x v="507"/>
    <x v="1"/>
    <n v="3"/>
  </r>
  <r>
    <s v="WAHV"/>
    <x v="6"/>
    <s v="Noord-Holland"/>
    <x v="46"/>
    <x v="310"/>
    <x v="0"/>
    <n v="3"/>
  </r>
  <r>
    <s v="WAHV"/>
    <x v="6"/>
    <s v="Noord-Holland"/>
    <x v="46"/>
    <x v="707"/>
    <x v="0"/>
    <n v="3"/>
  </r>
  <r>
    <s v="WAHV"/>
    <x v="6"/>
    <s v="Utrecht"/>
    <x v="87"/>
    <x v="623"/>
    <x v="1"/>
    <n v="3"/>
  </r>
  <r>
    <s v="WAHV"/>
    <x v="6"/>
    <s v="Zeeland"/>
    <x v="143"/>
    <x v="663"/>
    <x v="1"/>
    <n v="3"/>
  </r>
  <r>
    <s v="WAHV"/>
    <x v="6"/>
    <s v="Zuid-Holland"/>
    <x v="49"/>
    <x v="709"/>
    <x v="0"/>
    <n v="3"/>
  </r>
  <r>
    <s v="WAHV"/>
    <x v="6"/>
    <s v="Zuid-Holland"/>
    <x v="49"/>
    <x v="150"/>
    <x v="1"/>
    <n v="3"/>
  </r>
  <r>
    <s v="WAHV"/>
    <x v="6"/>
    <s v="Zuid-Holland"/>
    <x v="49"/>
    <x v="155"/>
    <x v="1"/>
    <n v="3"/>
  </r>
  <r>
    <s v="WAHV"/>
    <x v="6"/>
    <s v="Zuid-Holland"/>
    <x v="5"/>
    <x v="560"/>
    <x v="1"/>
    <n v="3"/>
  </r>
  <r>
    <s v="WAHV"/>
    <x v="6"/>
    <s v="Zuid-Holland"/>
    <x v="22"/>
    <x v="40"/>
    <x v="1"/>
    <n v="3"/>
  </r>
  <r>
    <s v="WAHV"/>
    <x v="7"/>
    <s v="Drenthe"/>
    <x v="108"/>
    <x v="665"/>
    <x v="0"/>
    <n v="2"/>
  </r>
  <r>
    <s v="WAHV"/>
    <x v="7"/>
    <s v="Drenthe"/>
    <x v="108"/>
    <x v="719"/>
    <x v="0"/>
    <n v="2"/>
  </r>
  <r>
    <s v="WAHV"/>
    <x v="7"/>
    <s v="Flevoland"/>
    <x v="10"/>
    <x v="450"/>
    <x v="1"/>
    <n v="2"/>
  </r>
  <r>
    <s v="WAHV"/>
    <x v="7"/>
    <s v="Gelderland"/>
    <x v="82"/>
    <x v="533"/>
    <x v="0"/>
    <n v="2"/>
  </r>
  <r>
    <s v="WAHV"/>
    <x v="7"/>
    <s v="Gelderland"/>
    <x v="82"/>
    <x v="533"/>
    <x v="1"/>
    <n v="2"/>
  </r>
  <r>
    <s v="WAHV"/>
    <x v="7"/>
    <s v="Groningen"/>
    <x v="11"/>
    <x v="611"/>
    <x v="0"/>
    <n v="2"/>
  </r>
  <r>
    <s v="WAHV"/>
    <x v="7"/>
    <s v="Limburg"/>
    <x v="128"/>
    <x v="688"/>
    <x v="0"/>
    <n v="2"/>
  </r>
  <r>
    <s v="WAHV"/>
    <x v="7"/>
    <s v="Limburg"/>
    <x v="42"/>
    <x v="641"/>
    <x v="0"/>
    <n v="2"/>
  </r>
  <r>
    <s v="WAHV"/>
    <x v="7"/>
    <s v="Limburg"/>
    <x v="119"/>
    <x v="715"/>
    <x v="1"/>
    <n v="2"/>
  </r>
  <r>
    <s v="WAHV"/>
    <x v="7"/>
    <s v="Limburg"/>
    <x v="51"/>
    <x v="531"/>
    <x v="1"/>
    <n v="2"/>
  </r>
  <r>
    <s v="WAHV"/>
    <x v="7"/>
    <s v="Limburg"/>
    <x v="24"/>
    <x v="586"/>
    <x v="0"/>
    <n v="2"/>
  </r>
  <r>
    <s v="WAHV"/>
    <x v="7"/>
    <s v="Noord-Brabant"/>
    <x v="3"/>
    <x v="640"/>
    <x v="1"/>
    <n v="2"/>
  </r>
  <r>
    <s v="WAHV"/>
    <x v="7"/>
    <s v="Utrecht"/>
    <x v="87"/>
    <x v="584"/>
    <x v="1"/>
    <n v="2"/>
  </r>
  <r>
    <s v="WAHV"/>
    <x v="7"/>
    <s v="Utrecht"/>
    <x v="87"/>
    <x v="614"/>
    <x v="0"/>
    <n v="2"/>
  </r>
  <r>
    <s v="WAHV"/>
    <x v="7"/>
    <s v="Utrecht"/>
    <x v="87"/>
    <x v="614"/>
    <x v="1"/>
    <n v="2"/>
  </r>
  <r>
    <s v="WAHV"/>
    <x v="7"/>
    <s v="Zuid-Holland"/>
    <x v="2"/>
    <x v="474"/>
    <x v="1"/>
    <n v="2"/>
  </r>
  <r>
    <s v="WAHV"/>
    <x v="7"/>
    <s v="Zuid-Holland"/>
    <x v="90"/>
    <x v="657"/>
    <x v="1"/>
    <n v="2"/>
  </r>
  <r>
    <s v="WAHV"/>
    <x v="7"/>
    <s v="Zuid-Holland"/>
    <x v="90"/>
    <x v="417"/>
    <x v="1"/>
    <n v="2"/>
  </r>
  <r>
    <s v="WAHV"/>
    <x v="7"/>
    <s v="Zuid-Holland"/>
    <x v="49"/>
    <x v="672"/>
    <x v="0"/>
    <n v="2"/>
  </r>
  <r>
    <s v="WAHV"/>
    <x v="7"/>
    <s v="Zuid-Holland"/>
    <x v="49"/>
    <x v="231"/>
    <x v="1"/>
    <n v="2"/>
  </r>
  <r>
    <s v="WAHV"/>
    <x v="7"/>
    <s v="Zuid-Holland"/>
    <x v="9"/>
    <x v="25"/>
    <x v="1"/>
    <n v="2"/>
  </r>
  <r>
    <s v="WAHV"/>
    <x v="7"/>
    <s v="Zuid-Holland"/>
    <x v="16"/>
    <x v="18"/>
    <x v="1"/>
    <n v="2"/>
  </r>
  <r>
    <s v="WAHV"/>
    <x v="7"/>
    <s v="Zuid-Holland"/>
    <x v="4"/>
    <x v="168"/>
    <x v="1"/>
    <n v="2"/>
  </r>
  <r>
    <s v="WAHV"/>
    <x v="8"/>
    <s v="Drenthe"/>
    <x v="108"/>
    <x v="290"/>
    <x v="1"/>
    <n v="2"/>
  </r>
  <r>
    <s v="WAHV"/>
    <x v="8"/>
    <s v="Drenthe"/>
    <x v="108"/>
    <x v="665"/>
    <x v="0"/>
    <n v="2"/>
  </r>
  <r>
    <s v="WAHV"/>
    <x v="8"/>
    <s v="Flevoland"/>
    <x v="10"/>
    <x v="450"/>
    <x v="1"/>
    <n v="2"/>
  </r>
  <r>
    <s v="WAHV"/>
    <x v="8"/>
    <s v="Gelderland"/>
    <x v="82"/>
    <x v="427"/>
    <x v="1"/>
    <n v="2"/>
  </r>
  <r>
    <s v="WAHV"/>
    <x v="8"/>
    <s v="Limburg"/>
    <x v="128"/>
    <x v="669"/>
    <x v="0"/>
    <n v="2"/>
  </r>
  <r>
    <s v="WAHV"/>
    <x v="8"/>
    <s v="Limburg"/>
    <x v="24"/>
    <x v="586"/>
    <x v="0"/>
    <n v="2"/>
  </r>
  <r>
    <s v="WAHV"/>
    <x v="8"/>
    <s v="Noord-Brabant"/>
    <x v="94"/>
    <x v="445"/>
    <x v="1"/>
    <n v="2"/>
  </r>
  <r>
    <s v="WAHV"/>
    <x v="8"/>
    <s v="Noord-Brabant"/>
    <x v="3"/>
    <x v="640"/>
    <x v="1"/>
    <n v="2"/>
  </r>
  <r>
    <s v="WAHV"/>
    <x v="8"/>
    <s v="Noord-Brabant"/>
    <x v="111"/>
    <x v="636"/>
    <x v="1"/>
    <n v="2"/>
  </r>
  <r>
    <s v="WAHV"/>
    <x v="8"/>
    <s v="Noord-Holland"/>
    <x v="67"/>
    <x v="457"/>
    <x v="1"/>
    <n v="2"/>
  </r>
  <r>
    <s v="WAHV"/>
    <x v="8"/>
    <s v="Noord-Holland"/>
    <x v="67"/>
    <x v="507"/>
    <x v="1"/>
    <n v="2"/>
  </r>
  <r>
    <s v="WAHV"/>
    <x v="8"/>
    <s v="Utrecht"/>
    <x v="87"/>
    <x v="623"/>
    <x v="1"/>
    <n v="2"/>
  </r>
  <r>
    <s v="WAHV"/>
    <x v="8"/>
    <s v="Utrecht"/>
    <x v="6"/>
    <x v="96"/>
    <x v="0"/>
    <n v="2"/>
  </r>
  <r>
    <s v="WAHV"/>
    <x v="8"/>
    <s v="Zuid-Holland"/>
    <x v="16"/>
    <x v="595"/>
    <x v="0"/>
    <n v="2"/>
  </r>
  <r>
    <s v="WAHV"/>
    <x v="8"/>
    <s v="Zuid-Holland"/>
    <x v="4"/>
    <x v="351"/>
    <x v="1"/>
    <n v="2"/>
  </r>
  <r>
    <s v="WAHV"/>
    <x v="9"/>
    <s v="Gelderland"/>
    <x v="82"/>
    <x v="427"/>
    <x v="1"/>
    <n v="2"/>
  </r>
  <r>
    <s v="WAHV"/>
    <x v="9"/>
    <s v="Limburg"/>
    <x v="119"/>
    <x v="715"/>
    <x v="1"/>
    <n v="2"/>
  </r>
  <r>
    <s v="WAHV"/>
    <x v="9"/>
    <s v="Limburg"/>
    <x v="68"/>
    <x v="318"/>
    <x v="0"/>
    <n v="2"/>
  </r>
  <r>
    <s v="WAHV"/>
    <x v="9"/>
    <s v="Limburg"/>
    <x v="24"/>
    <x v="586"/>
    <x v="0"/>
    <n v="2"/>
  </r>
  <r>
    <s v="WAHV"/>
    <x v="9"/>
    <s v="Noord-Brabant"/>
    <x v="146"/>
    <x v="703"/>
    <x v="0"/>
    <n v="2"/>
  </r>
  <r>
    <s v="WAHV"/>
    <x v="9"/>
    <s v="Noord-Brabant"/>
    <x v="111"/>
    <x v="636"/>
    <x v="1"/>
    <n v="2"/>
  </r>
  <r>
    <s v="WAHV"/>
    <x v="9"/>
    <s v="Noord-Holland"/>
    <x v="8"/>
    <x v="664"/>
    <x v="0"/>
    <n v="2"/>
  </r>
  <r>
    <s v="WAHV"/>
    <x v="9"/>
    <s v="Noord-Holland"/>
    <x v="46"/>
    <x v="310"/>
    <x v="0"/>
    <n v="2"/>
  </r>
  <r>
    <s v="WAHV"/>
    <x v="9"/>
    <s v="Overijssel"/>
    <x v="113"/>
    <x v="422"/>
    <x v="1"/>
    <n v="2"/>
  </r>
  <r>
    <s v="WAHV"/>
    <x v="9"/>
    <s v="Utrecht"/>
    <x v="87"/>
    <x v="623"/>
    <x v="1"/>
    <n v="2"/>
  </r>
  <r>
    <s v="WAHV"/>
    <x v="9"/>
    <s v="Utrecht"/>
    <x v="39"/>
    <x v="711"/>
    <x v="0"/>
    <n v="2"/>
  </r>
  <r>
    <s v="WAHV"/>
    <x v="9"/>
    <s v="Zuid-Holland"/>
    <x v="49"/>
    <x v="672"/>
    <x v="0"/>
    <n v="2"/>
  </r>
  <r>
    <s v="WAHV"/>
    <x v="11"/>
    <s v="Gelderland"/>
    <x v="82"/>
    <x v="708"/>
    <x v="1"/>
    <n v="2"/>
  </r>
  <r>
    <s v="WAHV"/>
    <x v="11"/>
    <s v="Limburg"/>
    <x v="42"/>
    <x v="641"/>
    <x v="0"/>
    <n v="2"/>
  </r>
  <r>
    <s v="WAHV"/>
    <x v="11"/>
    <s v="Limburg"/>
    <x v="119"/>
    <x v="681"/>
    <x v="0"/>
    <n v="2"/>
  </r>
  <r>
    <s v="WAHV"/>
    <x v="11"/>
    <s v="Limburg"/>
    <x v="119"/>
    <x v="715"/>
    <x v="1"/>
    <n v="2"/>
  </r>
  <r>
    <s v="WAHV"/>
    <x v="11"/>
    <s v="Limburg"/>
    <x v="24"/>
    <x v="586"/>
    <x v="0"/>
    <n v="2"/>
  </r>
  <r>
    <s v="WAHV"/>
    <x v="11"/>
    <s v="Noord-Brabant"/>
    <x v="94"/>
    <x v="445"/>
    <x v="1"/>
    <n v="2"/>
  </r>
  <r>
    <s v="WAHV"/>
    <x v="11"/>
    <s v="Noord-Holland"/>
    <x v="67"/>
    <x v="685"/>
    <x v="1"/>
    <n v="2"/>
  </r>
  <r>
    <s v="WAHV"/>
    <x v="11"/>
    <s v="Noord-Holland"/>
    <x v="67"/>
    <x v="507"/>
    <x v="1"/>
    <n v="2"/>
  </r>
  <r>
    <s v="WAHV"/>
    <x v="11"/>
    <s v="Noord-Holland"/>
    <x v="46"/>
    <x v="588"/>
    <x v="0"/>
    <n v="2"/>
  </r>
  <r>
    <s v="WAHV"/>
    <x v="11"/>
    <s v="Zuid-Holland"/>
    <x v="49"/>
    <x v="672"/>
    <x v="0"/>
    <n v="2"/>
  </r>
  <r>
    <s v="WAHV"/>
    <x v="11"/>
    <s v="Zuid-Holland"/>
    <x v="49"/>
    <x v="231"/>
    <x v="1"/>
    <n v="2"/>
  </r>
  <r>
    <s v="WAHV"/>
    <x v="11"/>
    <s v="Zuid-Holland"/>
    <x v="49"/>
    <x v="411"/>
    <x v="1"/>
    <n v="2"/>
  </r>
  <r>
    <s v="WAHV"/>
    <x v="11"/>
    <s v="Zuid-Holland"/>
    <x v="5"/>
    <x v="560"/>
    <x v="1"/>
    <n v="2"/>
  </r>
  <r>
    <s v="WAHV"/>
    <x v="10"/>
    <s v="Flevoland"/>
    <x v="10"/>
    <x v="201"/>
    <x v="1"/>
    <n v="2"/>
  </r>
  <r>
    <s v="WAHV"/>
    <x v="10"/>
    <s v="Limburg"/>
    <x v="42"/>
    <x v="641"/>
    <x v="0"/>
    <n v="2"/>
  </r>
  <r>
    <s v="WAHV"/>
    <x v="10"/>
    <s v="Limburg"/>
    <x v="42"/>
    <x v="667"/>
    <x v="0"/>
    <n v="2"/>
  </r>
  <r>
    <s v="WAHV"/>
    <x v="10"/>
    <s v="Zuid-Holland"/>
    <x v="90"/>
    <x v="566"/>
    <x v="1"/>
    <n v="2"/>
  </r>
  <r>
    <s v="WAHV"/>
    <x v="10"/>
    <s v="Zuid-Holland"/>
    <x v="73"/>
    <x v="587"/>
    <x v="0"/>
    <n v="2"/>
  </r>
  <r>
    <s v="WAHV"/>
    <x v="10"/>
    <s v="Zuid-Holland"/>
    <x v="49"/>
    <x v="411"/>
    <x v="1"/>
    <n v="2"/>
  </r>
  <r>
    <s v="WAHV"/>
    <x v="10"/>
    <s v="Zuid-Holland"/>
    <x v="5"/>
    <x v="384"/>
    <x v="0"/>
    <n v="2"/>
  </r>
  <r>
    <s v="WAHV"/>
    <x v="10"/>
    <s v="Zuid-Holland"/>
    <x v="5"/>
    <x v="384"/>
    <x v="1"/>
    <n v="2"/>
  </r>
  <r>
    <s v="WAHV"/>
    <x v="4"/>
    <s v="Flevoland"/>
    <x v="10"/>
    <x v="500"/>
    <x v="1"/>
    <n v="2"/>
  </r>
  <r>
    <s v="WAHV"/>
    <x v="4"/>
    <s v="Gelderland"/>
    <x v="82"/>
    <x v="708"/>
    <x v="1"/>
    <n v="2"/>
  </r>
  <r>
    <s v="WAHV"/>
    <x v="4"/>
    <s v="Groningen"/>
    <x v="60"/>
    <x v="705"/>
    <x v="0"/>
    <n v="2"/>
  </r>
  <r>
    <s v="WAHV"/>
    <x v="4"/>
    <s v="Limburg"/>
    <x v="128"/>
    <x v="669"/>
    <x v="0"/>
    <n v="2"/>
  </r>
  <r>
    <s v="WAHV"/>
    <x v="4"/>
    <s v="Limburg"/>
    <x v="42"/>
    <x v="667"/>
    <x v="0"/>
    <n v="2"/>
  </r>
  <r>
    <s v="WAHV"/>
    <x v="4"/>
    <s v="Utrecht"/>
    <x v="87"/>
    <x v="623"/>
    <x v="1"/>
    <n v="2"/>
  </r>
  <r>
    <s v="WAHV"/>
    <x v="4"/>
    <s v="Zuid-Holland"/>
    <x v="4"/>
    <x v="351"/>
    <x v="1"/>
    <n v="2"/>
  </r>
  <r>
    <s v="WAHV"/>
    <x v="1"/>
    <s v="Drenthe"/>
    <x v="108"/>
    <x v="539"/>
    <x v="1"/>
    <n v="2"/>
  </r>
  <r>
    <s v="WAHV"/>
    <x v="1"/>
    <s v="Flevoland"/>
    <x v="10"/>
    <x v="450"/>
    <x v="1"/>
    <n v="2"/>
  </r>
  <r>
    <s v="WAHV"/>
    <x v="1"/>
    <s v="Flevoland"/>
    <x v="10"/>
    <x v="500"/>
    <x v="1"/>
    <n v="2"/>
  </r>
  <r>
    <s v="WAHV"/>
    <x v="1"/>
    <s v="Groningen"/>
    <x v="11"/>
    <x v="611"/>
    <x v="0"/>
    <n v="2"/>
  </r>
  <r>
    <s v="WAHV"/>
    <x v="1"/>
    <s v="Limburg"/>
    <x v="128"/>
    <x v="669"/>
    <x v="0"/>
    <n v="2"/>
  </r>
  <r>
    <s v="WAHV"/>
    <x v="1"/>
    <s v="Limburg"/>
    <x v="119"/>
    <x v="681"/>
    <x v="0"/>
    <n v="2"/>
  </r>
  <r>
    <s v="WAHV"/>
    <x v="1"/>
    <s v="Noord-Holland"/>
    <x v="67"/>
    <x v="564"/>
    <x v="1"/>
    <n v="2"/>
  </r>
  <r>
    <s v="WAHV"/>
    <x v="1"/>
    <s v="Noord-Holland"/>
    <x v="67"/>
    <x v="604"/>
    <x v="1"/>
    <n v="2"/>
  </r>
  <r>
    <s v="WAHV"/>
    <x v="1"/>
    <s v="Noord-Holland"/>
    <x v="67"/>
    <x v="685"/>
    <x v="1"/>
    <n v="2"/>
  </r>
  <r>
    <s v="WAHV"/>
    <x v="1"/>
    <s v="Noord-Holland"/>
    <x v="46"/>
    <x v="310"/>
    <x v="0"/>
    <n v="2"/>
  </r>
  <r>
    <s v="WAHV"/>
    <x v="1"/>
    <s v="Noord-Holland"/>
    <x v="46"/>
    <x v="707"/>
    <x v="0"/>
    <n v="2"/>
  </r>
  <r>
    <s v="WAHV"/>
    <x v="1"/>
    <s v="Utrecht"/>
    <x v="87"/>
    <x v="623"/>
    <x v="1"/>
    <n v="2"/>
  </r>
  <r>
    <s v="WAHV"/>
    <x v="1"/>
    <s v="Utrecht"/>
    <x v="39"/>
    <x v="74"/>
    <x v="0"/>
    <n v="2"/>
  </r>
  <r>
    <s v="WAHV"/>
    <x v="1"/>
    <s v="Utrecht"/>
    <x v="39"/>
    <x v="74"/>
    <x v="1"/>
    <n v="2"/>
  </r>
  <r>
    <s v="WAHV"/>
    <x v="1"/>
    <s v="Utrecht"/>
    <x v="39"/>
    <x v="711"/>
    <x v="0"/>
    <n v="2"/>
  </r>
  <r>
    <s v="WAHV"/>
    <x v="1"/>
    <s v="Zuid-Holland"/>
    <x v="90"/>
    <x v="657"/>
    <x v="1"/>
    <n v="2"/>
  </r>
  <r>
    <s v="WAHV"/>
    <x v="1"/>
    <s v="Zuid-Holland"/>
    <x v="90"/>
    <x v="566"/>
    <x v="1"/>
    <n v="2"/>
  </r>
  <r>
    <s v="WAHV"/>
    <x v="1"/>
    <s v="Zuid-Holland"/>
    <x v="4"/>
    <x v="351"/>
    <x v="1"/>
    <n v="2"/>
  </r>
  <r>
    <s v="WAHV"/>
    <x v="1"/>
    <s v="Zuid-Holland"/>
    <x v="5"/>
    <x v="560"/>
    <x v="1"/>
    <n v="2"/>
  </r>
  <r>
    <s v="WAHV"/>
    <x v="0"/>
    <s v="Limburg"/>
    <x v="128"/>
    <x v="669"/>
    <x v="0"/>
    <n v="2"/>
  </r>
  <r>
    <s v="WAHV"/>
    <x v="0"/>
    <s v="Limburg"/>
    <x v="42"/>
    <x v="641"/>
    <x v="0"/>
    <n v="2"/>
  </r>
  <r>
    <s v="WAHV"/>
    <x v="0"/>
    <s v="Limburg"/>
    <x v="42"/>
    <x v="667"/>
    <x v="0"/>
    <n v="2"/>
  </r>
  <r>
    <s v="WAHV"/>
    <x v="0"/>
    <s v="Noord-Brabant"/>
    <x v="28"/>
    <x v="644"/>
    <x v="1"/>
    <n v="2"/>
  </r>
  <r>
    <s v="WAHV"/>
    <x v="0"/>
    <s v="Zuid-Holland"/>
    <x v="4"/>
    <x v="168"/>
    <x v="1"/>
    <n v="2"/>
  </r>
  <r>
    <s v="WAHV"/>
    <x v="3"/>
    <s v="Limburg"/>
    <x v="128"/>
    <x v="688"/>
    <x v="0"/>
    <n v="2"/>
  </r>
  <r>
    <s v="WAHV"/>
    <x v="3"/>
    <s v="Limburg"/>
    <x v="128"/>
    <x v="669"/>
    <x v="0"/>
    <n v="2"/>
  </r>
  <r>
    <s v="WAHV"/>
    <x v="3"/>
    <s v="Limburg"/>
    <x v="42"/>
    <x v="667"/>
    <x v="0"/>
    <n v="2"/>
  </r>
  <r>
    <s v="WAHV"/>
    <x v="3"/>
    <s v="Limburg"/>
    <x v="119"/>
    <x v="681"/>
    <x v="0"/>
    <n v="2"/>
  </r>
  <r>
    <s v="WAHV"/>
    <x v="3"/>
    <s v="Noord-Brabant"/>
    <x v="3"/>
    <x v="534"/>
    <x v="0"/>
    <n v="2"/>
  </r>
  <r>
    <s v="WAHV"/>
    <x v="3"/>
    <s v="Noord-Brabant"/>
    <x v="3"/>
    <x v="268"/>
    <x v="1"/>
    <n v="2"/>
  </r>
  <r>
    <s v="WAHV"/>
    <x v="3"/>
    <s v="Noord-Holland"/>
    <x v="8"/>
    <x v="526"/>
    <x v="1"/>
    <n v="2"/>
  </r>
  <r>
    <s v="WAHV"/>
    <x v="3"/>
    <s v="Noord-Holland"/>
    <x v="18"/>
    <x v="634"/>
    <x v="1"/>
    <n v="2"/>
  </r>
  <r>
    <s v="WAHV"/>
    <x v="3"/>
    <s v="Utrecht"/>
    <x v="144"/>
    <x v="717"/>
    <x v="0"/>
    <n v="2"/>
  </r>
  <r>
    <s v="WAHV"/>
    <x v="3"/>
    <s v="Zuid-Holland"/>
    <x v="2"/>
    <x v="2"/>
    <x v="0"/>
    <n v="2"/>
  </r>
  <r>
    <s v="WAHV"/>
    <x v="3"/>
    <s v="Zuid-Holland"/>
    <x v="73"/>
    <x v="587"/>
    <x v="0"/>
    <n v="2"/>
  </r>
  <r>
    <s v="WAHV"/>
    <x v="3"/>
    <s v="Zuid-Holland"/>
    <x v="4"/>
    <x v="148"/>
    <x v="1"/>
    <n v="2"/>
  </r>
  <r>
    <s v="WAHV"/>
    <x v="3"/>
    <s v="Zuid-Holland"/>
    <x v="4"/>
    <x v="168"/>
    <x v="1"/>
    <n v="2"/>
  </r>
  <r>
    <s v="WAHV"/>
    <x v="5"/>
    <s v="Drenthe"/>
    <x v="108"/>
    <x v="719"/>
    <x v="0"/>
    <n v="2"/>
  </r>
  <r>
    <s v="WAHV"/>
    <x v="5"/>
    <s v="Gelderland"/>
    <x v="65"/>
    <x v="491"/>
    <x v="0"/>
    <n v="2"/>
  </r>
  <r>
    <s v="WAHV"/>
    <x v="5"/>
    <s v="Gelderland"/>
    <x v="65"/>
    <x v="491"/>
    <x v="1"/>
    <n v="2"/>
  </r>
  <r>
    <s v="WAHV"/>
    <x v="5"/>
    <s v="Limburg"/>
    <x v="128"/>
    <x v="669"/>
    <x v="0"/>
    <n v="2"/>
  </r>
  <r>
    <s v="WAHV"/>
    <x v="5"/>
    <s v="Limburg"/>
    <x v="42"/>
    <x v="641"/>
    <x v="0"/>
    <n v="2"/>
  </r>
  <r>
    <s v="WAHV"/>
    <x v="5"/>
    <s v="Limburg"/>
    <x v="68"/>
    <x v="687"/>
    <x v="1"/>
    <n v="2"/>
  </r>
  <r>
    <s v="WAHV"/>
    <x v="5"/>
    <s v="Noord-Brabant"/>
    <x v="94"/>
    <x v="666"/>
    <x v="0"/>
    <n v="2"/>
  </r>
  <r>
    <s v="WAHV"/>
    <x v="5"/>
    <s v="Noord-Brabant"/>
    <x v="3"/>
    <x v="207"/>
    <x v="1"/>
    <n v="2"/>
  </r>
  <r>
    <s v="WAHV"/>
    <x v="5"/>
    <s v="Noord-Holland"/>
    <x v="67"/>
    <x v="507"/>
    <x v="1"/>
    <n v="2"/>
  </r>
  <r>
    <s v="WAHV"/>
    <x v="5"/>
    <s v="Noord-Holland"/>
    <x v="46"/>
    <x v="588"/>
    <x v="0"/>
    <n v="2"/>
  </r>
  <r>
    <s v="WAHV"/>
    <x v="5"/>
    <s v="Noord-Holland"/>
    <x v="46"/>
    <x v="707"/>
    <x v="0"/>
    <n v="2"/>
  </r>
  <r>
    <s v="WAHV"/>
    <x v="5"/>
    <s v="Noord-Holland"/>
    <x v="59"/>
    <x v="575"/>
    <x v="0"/>
    <n v="2"/>
  </r>
  <r>
    <s v="WAHV"/>
    <x v="5"/>
    <s v="Utrecht"/>
    <x v="87"/>
    <x v="504"/>
    <x v="0"/>
    <n v="2"/>
  </r>
  <r>
    <s v="WAHV"/>
    <x v="5"/>
    <s v="Utrecht"/>
    <x v="87"/>
    <x v="504"/>
    <x v="1"/>
    <n v="2"/>
  </r>
  <r>
    <s v="WAHV"/>
    <x v="5"/>
    <s v="Utrecht"/>
    <x v="144"/>
    <x v="717"/>
    <x v="0"/>
    <n v="2"/>
  </r>
  <r>
    <s v="WAHV"/>
    <x v="5"/>
    <s v="Zuid-Holland"/>
    <x v="4"/>
    <x v="182"/>
    <x v="1"/>
    <n v="2"/>
  </r>
  <r>
    <s v="WAHV"/>
    <x v="2"/>
    <s v="Flevoland"/>
    <x v="10"/>
    <x v="201"/>
    <x v="1"/>
    <n v="2"/>
  </r>
  <r>
    <s v="WAHV"/>
    <x v="2"/>
    <s v="Gelderland"/>
    <x v="0"/>
    <x v="0"/>
    <x v="0"/>
    <n v="2"/>
  </r>
  <r>
    <s v="WAHV"/>
    <x v="2"/>
    <s v="Noord-Brabant"/>
    <x v="28"/>
    <x v="615"/>
    <x v="1"/>
    <n v="2"/>
  </r>
  <r>
    <s v="WAHV"/>
    <x v="2"/>
    <s v="Noord-Brabant"/>
    <x v="28"/>
    <x v="714"/>
    <x v="0"/>
    <n v="2"/>
  </r>
  <r>
    <s v="WAHV"/>
    <x v="2"/>
    <s v="Zeeland"/>
    <x v="143"/>
    <x v="663"/>
    <x v="1"/>
    <n v="2"/>
  </r>
  <r>
    <s v="WAHV"/>
    <x v="2"/>
    <s v="Zuid-Holland"/>
    <x v="49"/>
    <x v="709"/>
    <x v="0"/>
    <n v="2"/>
  </r>
  <r>
    <s v="WAHV"/>
    <x v="6"/>
    <s v="Gelderland"/>
    <x v="82"/>
    <x v="396"/>
    <x v="1"/>
    <n v="2"/>
  </r>
  <r>
    <s v="WAHV"/>
    <x v="6"/>
    <s v="Groningen"/>
    <x v="60"/>
    <x v="705"/>
    <x v="1"/>
    <n v="2"/>
  </r>
  <r>
    <s v="WAHV"/>
    <x v="6"/>
    <s v="Limburg"/>
    <x v="42"/>
    <x v="641"/>
    <x v="0"/>
    <n v="2"/>
  </r>
  <r>
    <s v="WAHV"/>
    <x v="6"/>
    <s v="Limburg"/>
    <x v="119"/>
    <x v="715"/>
    <x v="0"/>
    <n v="2"/>
  </r>
  <r>
    <s v="WAHV"/>
    <x v="6"/>
    <s v="Limburg"/>
    <x v="119"/>
    <x v="715"/>
    <x v="1"/>
    <n v="2"/>
  </r>
  <r>
    <s v="WAHV"/>
    <x v="6"/>
    <s v="Limburg"/>
    <x v="24"/>
    <x v="680"/>
    <x v="1"/>
    <n v="2"/>
  </r>
  <r>
    <s v="WAHV"/>
    <x v="6"/>
    <s v="Noord-Brabant"/>
    <x v="94"/>
    <x v="509"/>
    <x v="1"/>
    <n v="2"/>
  </r>
  <r>
    <s v="WAHV"/>
    <x v="6"/>
    <s v="Noord-Brabant"/>
    <x v="111"/>
    <x v="702"/>
    <x v="1"/>
    <n v="2"/>
  </r>
  <r>
    <s v="WAHV"/>
    <x v="6"/>
    <s v="Noord-Brabant"/>
    <x v="111"/>
    <x v="517"/>
    <x v="1"/>
    <n v="2"/>
  </r>
  <r>
    <s v="WAHV"/>
    <x v="6"/>
    <s v="Noord-Brabant"/>
    <x v="28"/>
    <x v="615"/>
    <x v="1"/>
    <n v="2"/>
  </r>
  <r>
    <s v="WAHV"/>
    <x v="6"/>
    <s v="Noord-Brabant"/>
    <x v="141"/>
    <x v="721"/>
    <x v="0"/>
    <n v="2"/>
  </r>
  <r>
    <s v="WAHV"/>
    <x v="6"/>
    <s v="Noord-Holland"/>
    <x v="67"/>
    <x v="685"/>
    <x v="1"/>
    <n v="2"/>
  </r>
  <r>
    <s v="WAHV"/>
    <x v="6"/>
    <s v="Zeeland"/>
    <x v="125"/>
    <x v="472"/>
    <x v="1"/>
    <n v="2"/>
  </r>
  <r>
    <s v="WAHV"/>
    <x v="7"/>
    <s v="Drenthe"/>
    <x v="108"/>
    <x v="539"/>
    <x v="1"/>
    <n v="1"/>
  </r>
  <r>
    <s v="WAHV"/>
    <x v="7"/>
    <s v="Drenthe"/>
    <x v="108"/>
    <x v="660"/>
    <x v="1"/>
    <n v="1"/>
  </r>
  <r>
    <s v="WAHV"/>
    <x v="7"/>
    <s v="Gelderland"/>
    <x v="65"/>
    <x v="446"/>
    <x v="1"/>
    <n v="1"/>
  </r>
  <r>
    <s v="WAHV"/>
    <x v="7"/>
    <s v="Gelderland"/>
    <x v="34"/>
    <x v="47"/>
    <x v="0"/>
    <n v="1"/>
  </r>
  <r>
    <s v="WAHV"/>
    <x v="7"/>
    <s v="Limburg"/>
    <x v="119"/>
    <x v="681"/>
    <x v="0"/>
    <n v="1"/>
  </r>
  <r>
    <s v="WAHV"/>
    <x v="7"/>
    <s v="Limburg"/>
    <x v="119"/>
    <x v="681"/>
    <x v="1"/>
    <n v="1"/>
  </r>
  <r>
    <s v="WAHV"/>
    <x v="7"/>
    <s v="Limburg"/>
    <x v="119"/>
    <x v="715"/>
    <x v="0"/>
    <n v="1"/>
  </r>
  <r>
    <s v="WAHV"/>
    <x v="7"/>
    <s v="Limburg"/>
    <x v="24"/>
    <x v="131"/>
    <x v="0"/>
    <n v="1"/>
  </r>
  <r>
    <s v="WAHV"/>
    <x v="7"/>
    <s v="Limburg"/>
    <x v="24"/>
    <x v="55"/>
    <x v="0"/>
    <n v="1"/>
  </r>
  <r>
    <s v="WAHV"/>
    <x v="7"/>
    <s v="Limburg"/>
    <x v="24"/>
    <x v="55"/>
    <x v="1"/>
    <n v="1"/>
  </r>
  <r>
    <s v="WAHV"/>
    <x v="7"/>
    <s v="Noord-Brabant"/>
    <x v="94"/>
    <x v="666"/>
    <x v="0"/>
    <n v="1"/>
  </r>
  <r>
    <s v="WAHV"/>
    <x v="7"/>
    <s v="Noord-Holland"/>
    <x v="46"/>
    <x v="310"/>
    <x v="0"/>
    <n v="1"/>
  </r>
  <r>
    <s v="WAHV"/>
    <x v="7"/>
    <s v="Noord-Holland"/>
    <x v="46"/>
    <x v="724"/>
    <x v="0"/>
    <n v="1"/>
  </r>
  <r>
    <s v="WAHV"/>
    <x v="7"/>
    <s v="Noord-Holland"/>
    <x v="46"/>
    <x v="707"/>
    <x v="0"/>
    <n v="1"/>
  </r>
  <r>
    <s v="WAHV"/>
    <x v="7"/>
    <s v="Overijssel"/>
    <x v="54"/>
    <x v="725"/>
    <x v="0"/>
    <n v="1"/>
  </r>
  <r>
    <s v="WAHV"/>
    <x v="7"/>
    <s v="Utrecht"/>
    <x v="6"/>
    <x v="96"/>
    <x v="0"/>
    <n v="1"/>
  </r>
  <r>
    <s v="WAHV"/>
    <x v="7"/>
    <s v="Utrecht"/>
    <x v="39"/>
    <x v="711"/>
    <x v="0"/>
    <n v="1"/>
  </r>
  <r>
    <s v="WAHV"/>
    <x v="7"/>
    <s v="Zuid-Holland"/>
    <x v="90"/>
    <x v="566"/>
    <x v="1"/>
    <n v="1"/>
  </r>
  <r>
    <s v="WAHV"/>
    <x v="7"/>
    <s v="Zuid-Holland"/>
    <x v="90"/>
    <x v="598"/>
    <x v="1"/>
    <n v="1"/>
  </r>
  <r>
    <s v="WAHV"/>
    <x v="7"/>
    <s v="Zuid-Holland"/>
    <x v="90"/>
    <x v="440"/>
    <x v="1"/>
    <n v="1"/>
  </r>
  <r>
    <s v="WAHV"/>
    <x v="7"/>
    <s v="Zuid-Holland"/>
    <x v="17"/>
    <x v="68"/>
    <x v="1"/>
    <n v="1"/>
  </r>
  <r>
    <s v="WAHV"/>
    <x v="7"/>
    <s v="Zuid-Holland"/>
    <x v="73"/>
    <x v="587"/>
    <x v="0"/>
    <n v="1"/>
  </r>
  <r>
    <s v="WAHV"/>
    <x v="7"/>
    <s v="Zuid-Holland"/>
    <x v="49"/>
    <x v="709"/>
    <x v="0"/>
    <n v="1"/>
  </r>
  <r>
    <s v="WAHV"/>
    <x v="7"/>
    <s v="Zuid-Holland"/>
    <x v="16"/>
    <x v="726"/>
    <x v="1"/>
    <n v="1"/>
  </r>
  <r>
    <s v="WAHV"/>
    <x v="7"/>
    <s v="Zuid-Holland"/>
    <x v="4"/>
    <x v="351"/>
    <x v="1"/>
    <n v="1"/>
  </r>
  <r>
    <s v="WAHV"/>
    <x v="8"/>
    <s v="Gelderland"/>
    <x v="65"/>
    <x v="446"/>
    <x v="1"/>
    <n v="1"/>
  </r>
  <r>
    <s v="WAHV"/>
    <x v="8"/>
    <s v="Gelderland"/>
    <x v="34"/>
    <x v="727"/>
    <x v="0"/>
    <n v="1"/>
  </r>
  <r>
    <s v="WAHV"/>
    <x v="8"/>
    <s v="Limburg"/>
    <x v="128"/>
    <x v="688"/>
    <x v="0"/>
    <n v="1"/>
  </r>
  <r>
    <s v="WAHV"/>
    <x v="8"/>
    <s v="Limburg"/>
    <x v="42"/>
    <x v="667"/>
    <x v="0"/>
    <n v="1"/>
  </r>
  <r>
    <s v="WAHV"/>
    <x v="8"/>
    <s v="Limburg"/>
    <x v="75"/>
    <x v="728"/>
    <x v="0"/>
    <n v="1"/>
  </r>
  <r>
    <s v="WAHV"/>
    <x v="8"/>
    <s v="Limburg"/>
    <x v="119"/>
    <x v="715"/>
    <x v="1"/>
    <n v="1"/>
  </r>
  <r>
    <s v="WAHV"/>
    <x v="8"/>
    <s v="Limburg"/>
    <x v="24"/>
    <x v="131"/>
    <x v="0"/>
    <n v="1"/>
  </r>
  <r>
    <s v="WAHV"/>
    <x v="8"/>
    <s v="Noord-Brabant"/>
    <x v="146"/>
    <x v="699"/>
    <x v="0"/>
    <n v="1"/>
  </r>
  <r>
    <s v="WAHV"/>
    <x v="8"/>
    <s v="Noord-Holland"/>
    <x v="62"/>
    <x v="309"/>
    <x v="0"/>
    <n v="1"/>
  </r>
  <r>
    <s v="WAHV"/>
    <x v="8"/>
    <s v="Utrecht"/>
    <x v="87"/>
    <x v="501"/>
    <x v="0"/>
    <n v="1"/>
  </r>
  <r>
    <s v="WAHV"/>
    <x v="8"/>
    <s v="Utrecht"/>
    <x v="87"/>
    <x v="501"/>
    <x v="1"/>
    <n v="1"/>
  </r>
  <r>
    <s v="WAHV"/>
    <x v="8"/>
    <s v="Utrecht"/>
    <x v="39"/>
    <x v="711"/>
    <x v="0"/>
    <n v="1"/>
  </r>
  <r>
    <s v="WAHV"/>
    <x v="8"/>
    <s v="Zuid-Holland"/>
    <x v="73"/>
    <x v="262"/>
    <x v="0"/>
    <n v="1"/>
  </r>
  <r>
    <s v="WAHV"/>
    <x v="8"/>
    <s v="Zuid-Holland"/>
    <x v="73"/>
    <x v="587"/>
    <x v="0"/>
    <n v="1"/>
  </r>
  <r>
    <s v="WAHV"/>
    <x v="8"/>
    <s v="Zuid-Holland"/>
    <x v="12"/>
    <x v="87"/>
    <x v="0"/>
    <n v="1"/>
  </r>
  <r>
    <s v="WAHV"/>
    <x v="8"/>
    <s v="Zuid-Holland"/>
    <x v="12"/>
    <x v="87"/>
    <x v="1"/>
    <n v="1"/>
  </r>
  <r>
    <s v="WAHV"/>
    <x v="8"/>
    <s v="Zuid-Holland"/>
    <x v="49"/>
    <x v="231"/>
    <x v="1"/>
    <n v="1"/>
  </r>
  <r>
    <s v="WAHV"/>
    <x v="8"/>
    <s v="Zuid-Holland"/>
    <x v="4"/>
    <x v="148"/>
    <x v="1"/>
    <n v="1"/>
  </r>
  <r>
    <s v="WAHV"/>
    <x v="8"/>
    <s v="Zuid-Holland"/>
    <x v="5"/>
    <x v="426"/>
    <x v="0"/>
    <n v="1"/>
  </r>
  <r>
    <s v="WAHV"/>
    <x v="9"/>
    <s v="Drenthe"/>
    <x v="108"/>
    <x v="665"/>
    <x v="0"/>
    <n v="1"/>
  </r>
  <r>
    <s v="WAHV"/>
    <x v="9"/>
    <s v="Limburg"/>
    <x v="75"/>
    <x v="728"/>
    <x v="0"/>
    <n v="1"/>
  </r>
  <r>
    <s v="WAHV"/>
    <x v="9"/>
    <s v="Noord-Brabant"/>
    <x v="94"/>
    <x v="666"/>
    <x v="0"/>
    <n v="1"/>
  </r>
  <r>
    <s v="WAHV"/>
    <x v="9"/>
    <s v="Noord-Holland"/>
    <x v="62"/>
    <x v="505"/>
    <x v="0"/>
    <n v="1"/>
  </r>
  <r>
    <s v="WAHV"/>
    <x v="9"/>
    <s v="Zuid-Holland"/>
    <x v="2"/>
    <x v="435"/>
    <x v="1"/>
    <n v="1"/>
  </r>
  <r>
    <s v="WAHV"/>
    <x v="9"/>
    <s v="Zuid-Holland"/>
    <x v="73"/>
    <x v="587"/>
    <x v="0"/>
    <n v="1"/>
  </r>
  <r>
    <s v="WAHV"/>
    <x v="9"/>
    <s v="Zuid-Holland"/>
    <x v="43"/>
    <x v="276"/>
    <x v="1"/>
    <n v="1"/>
  </r>
  <r>
    <s v="WAHV"/>
    <x v="9"/>
    <s v="Zuid-Holland"/>
    <x v="16"/>
    <x v="726"/>
    <x v="1"/>
    <n v="1"/>
  </r>
  <r>
    <s v="WAHV"/>
    <x v="9"/>
    <s v="Zuid-Holland"/>
    <x v="4"/>
    <x v="148"/>
    <x v="1"/>
    <n v="1"/>
  </r>
  <r>
    <s v="WAHV"/>
    <x v="9"/>
    <s v="Zuid-Holland"/>
    <x v="15"/>
    <x v="729"/>
    <x v="0"/>
    <n v="1"/>
  </r>
  <r>
    <s v="WAHV"/>
    <x v="11"/>
    <s v="Limburg"/>
    <x v="69"/>
    <x v="121"/>
    <x v="0"/>
    <n v="1"/>
  </r>
  <r>
    <s v="WAHV"/>
    <x v="11"/>
    <s v="Limburg"/>
    <x v="128"/>
    <x v="669"/>
    <x v="0"/>
    <n v="1"/>
  </r>
  <r>
    <s v="WAHV"/>
    <x v="11"/>
    <s v="Limburg"/>
    <x v="75"/>
    <x v="728"/>
    <x v="0"/>
    <n v="1"/>
  </r>
  <r>
    <s v="WAHV"/>
    <x v="11"/>
    <s v="Noord-Brabant"/>
    <x v="94"/>
    <x v="666"/>
    <x v="0"/>
    <n v="1"/>
  </r>
  <r>
    <s v="WAHV"/>
    <x v="11"/>
    <s v="Noord-Brabant"/>
    <x v="146"/>
    <x v="703"/>
    <x v="0"/>
    <n v="1"/>
  </r>
  <r>
    <s v="WAHV"/>
    <x v="11"/>
    <s v="Noord-Holland"/>
    <x v="8"/>
    <x v="9"/>
    <x v="0"/>
    <n v="1"/>
  </r>
  <r>
    <s v="WAHV"/>
    <x v="11"/>
    <s v="Noord-Holland"/>
    <x v="62"/>
    <x v="498"/>
    <x v="0"/>
    <n v="1"/>
  </r>
  <r>
    <s v="WAHV"/>
    <x v="11"/>
    <s v="Noord-Holland"/>
    <x v="67"/>
    <x v="497"/>
    <x v="1"/>
    <n v="1"/>
  </r>
  <r>
    <s v="WAHV"/>
    <x v="11"/>
    <s v="Noord-Holland"/>
    <x v="46"/>
    <x v="707"/>
    <x v="0"/>
    <n v="1"/>
  </r>
  <r>
    <s v="WAHV"/>
    <x v="11"/>
    <s v="Zuid-Holland"/>
    <x v="73"/>
    <x v="587"/>
    <x v="0"/>
    <n v="1"/>
  </r>
  <r>
    <s v="WAHV"/>
    <x v="11"/>
    <s v="Zuid-Holland"/>
    <x v="43"/>
    <x v="467"/>
    <x v="1"/>
    <n v="1"/>
  </r>
  <r>
    <s v="WAHV"/>
    <x v="11"/>
    <s v="Zuid-Holland"/>
    <x v="32"/>
    <x v="712"/>
    <x v="0"/>
    <n v="1"/>
  </r>
  <r>
    <s v="WAHV"/>
    <x v="11"/>
    <s v="Zuid-Holland"/>
    <x v="4"/>
    <x v="148"/>
    <x v="1"/>
    <n v="1"/>
  </r>
  <r>
    <s v="WAHV"/>
    <x v="11"/>
    <s v="Zuid-Holland"/>
    <x v="4"/>
    <x v="351"/>
    <x v="1"/>
    <n v="1"/>
  </r>
  <r>
    <s v="WAHV"/>
    <x v="10"/>
    <s v="Flevoland"/>
    <x v="25"/>
    <x v="31"/>
    <x v="0"/>
    <n v="1"/>
  </r>
  <r>
    <s v="WAHV"/>
    <x v="10"/>
    <s v="Limburg"/>
    <x v="24"/>
    <x v="586"/>
    <x v="0"/>
    <n v="1"/>
  </r>
  <r>
    <s v="WAHV"/>
    <x v="10"/>
    <s v="Noord-Brabant"/>
    <x v="3"/>
    <x v="409"/>
    <x v="1"/>
    <n v="1"/>
  </r>
  <r>
    <s v="WAHV"/>
    <x v="10"/>
    <s v="Noord-Holland"/>
    <x v="67"/>
    <x v="564"/>
    <x v="1"/>
    <n v="1"/>
  </r>
  <r>
    <s v="WAHV"/>
    <x v="10"/>
    <s v="Noord-Holland"/>
    <x v="46"/>
    <x v="310"/>
    <x v="0"/>
    <n v="1"/>
  </r>
  <r>
    <s v="WAHV"/>
    <x v="10"/>
    <s v="Noord-Holland"/>
    <x v="46"/>
    <x v="588"/>
    <x v="0"/>
    <n v="1"/>
  </r>
  <r>
    <s v="WAHV"/>
    <x v="10"/>
    <s v="Zuid-Holland"/>
    <x v="5"/>
    <x v="560"/>
    <x v="1"/>
    <n v="1"/>
  </r>
  <r>
    <s v="WAHV"/>
    <x v="4"/>
    <s v="Groningen"/>
    <x v="60"/>
    <x v="720"/>
    <x v="1"/>
    <n v="1"/>
  </r>
  <r>
    <s v="WAHV"/>
    <x v="4"/>
    <s v="Noord-Brabant"/>
    <x v="28"/>
    <x v="613"/>
    <x v="0"/>
    <n v="1"/>
  </r>
  <r>
    <s v="WAHV"/>
    <x v="4"/>
    <s v="Noord-Holland"/>
    <x v="67"/>
    <x v="497"/>
    <x v="1"/>
    <n v="1"/>
  </r>
  <r>
    <s v="WAHV"/>
    <x v="4"/>
    <s v="Noord-Holland"/>
    <x v="46"/>
    <x v="310"/>
    <x v="0"/>
    <n v="1"/>
  </r>
  <r>
    <s v="WAHV"/>
    <x v="4"/>
    <s v="Noord-Holland"/>
    <x v="46"/>
    <x v="588"/>
    <x v="0"/>
    <n v="1"/>
  </r>
  <r>
    <s v="WAHV"/>
    <x v="4"/>
    <s v="Zuid-Holland"/>
    <x v="2"/>
    <x v="335"/>
    <x v="0"/>
    <n v="1"/>
  </r>
  <r>
    <s v="WAHV"/>
    <x v="4"/>
    <s v="Zuid-Holland"/>
    <x v="49"/>
    <x v="106"/>
    <x v="0"/>
    <n v="1"/>
  </r>
  <r>
    <s v="WAHV"/>
    <x v="4"/>
    <s v="Zuid-Holland"/>
    <x v="22"/>
    <x v="94"/>
    <x v="1"/>
    <n v="1"/>
  </r>
  <r>
    <s v="WAHV"/>
    <x v="1"/>
    <s v="Gelderland"/>
    <x v="82"/>
    <x v="151"/>
    <x v="0"/>
    <n v="1"/>
  </r>
  <r>
    <s v="WAHV"/>
    <x v="1"/>
    <s v="Gelderland"/>
    <x v="82"/>
    <x v="151"/>
    <x v="1"/>
    <n v="1"/>
  </r>
  <r>
    <s v="WAHV"/>
    <x v="1"/>
    <s v="Groningen"/>
    <x v="60"/>
    <x v="705"/>
    <x v="0"/>
    <n v="1"/>
  </r>
  <r>
    <s v="WAHV"/>
    <x v="1"/>
    <s v="Noord-Brabant"/>
    <x v="94"/>
    <x v="666"/>
    <x v="0"/>
    <n v="1"/>
  </r>
  <r>
    <s v="WAHV"/>
    <x v="1"/>
    <s v="Noord-Holland"/>
    <x v="46"/>
    <x v="588"/>
    <x v="0"/>
    <n v="1"/>
  </r>
  <r>
    <s v="WAHV"/>
    <x v="1"/>
    <s v="Zuid-Holland"/>
    <x v="90"/>
    <x v="192"/>
    <x v="1"/>
    <n v="1"/>
  </r>
  <r>
    <s v="WAHV"/>
    <x v="1"/>
    <s v="Zuid-Holland"/>
    <x v="123"/>
    <x v="388"/>
    <x v="0"/>
    <n v="1"/>
  </r>
  <r>
    <s v="WAHV"/>
    <x v="1"/>
    <s v="Zuid-Holland"/>
    <x v="123"/>
    <x v="388"/>
    <x v="1"/>
    <n v="1"/>
  </r>
  <r>
    <s v="WAHV"/>
    <x v="0"/>
    <s v="Drenthe"/>
    <x v="108"/>
    <x v="665"/>
    <x v="0"/>
    <n v="1"/>
  </r>
  <r>
    <s v="WAHV"/>
    <x v="0"/>
    <s v="Limburg"/>
    <x v="128"/>
    <x v="688"/>
    <x v="0"/>
    <n v="1"/>
  </r>
  <r>
    <s v="WAHV"/>
    <x v="0"/>
    <s v="Limburg"/>
    <x v="24"/>
    <x v="55"/>
    <x v="1"/>
    <n v="1"/>
  </r>
  <r>
    <s v="WAHV"/>
    <x v="0"/>
    <s v="Noord-Brabant"/>
    <x v="94"/>
    <x v="666"/>
    <x v="0"/>
    <n v="1"/>
  </r>
  <r>
    <s v="WAHV"/>
    <x v="0"/>
    <s v="Noord-Brabant"/>
    <x v="3"/>
    <x v="640"/>
    <x v="1"/>
    <n v="1"/>
  </r>
  <r>
    <s v="WAHV"/>
    <x v="0"/>
    <s v="Utrecht"/>
    <x v="87"/>
    <x v="501"/>
    <x v="0"/>
    <n v="1"/>
  </r>
  <r>
    <s v="WAHV"/>
    <x v="0"/>
    <s v="Utrecht"/>
    <x v="87"/>
    <x v="501"/>
    <x v="1"/>
    <n v="1"/>
  </r>
  <r>
    <s v="WAHV"/>
    <x v="0"/>
    <s v="Utrecht"/>
    <x v="87"/>
    <x v="550"/>
    <x v="0"/>
    <n v="1"/>
  </r>
  <r>
    <s v="WAHV"/>
    <x v="0"/>
    <s v="Utrecht"/>
    <x v="87"/>
    <x v="550"/>
    <x v="1"/>
    <n v="1"/>
  </r>
  <r>
    <s v="WAHV"/>
    <x v="0"/>
    <s v="Utrecht"/>
    <x v="144"/>
    <x v="717"/>
    <x v="0"/>
    <n v="1"/>
  </r>
  <r>
    <s v="WAHV"/>
    <x v="0"/>
    <s v="Utrecht"/>
    <x v="39"/>
    <x v="711"/>
    <x v="0"/>
    <n v="1"/>
  </r>
  <r>
    <s v="WAHV"/>
    <x v="0"/>
    <s v="Zuid-Holland"/>
    <x v="90"/>
    <x v="657"/>
    <x v="1"/>
    <n v="1"/>
  </r>
  <r>
    <s v="WAHV"/>
    <x v="0"/>
    <s v="Zuid-Holland"/>
    <x v="49"/>
    <x v="709"/>
    <x v="0"/>
    <n v="1"/>
  </r>
  <r>
    <s v="WAHV"/>
    <x v="0"/>
    <s v="Zuid-Holland"/>
    <x v="4"/>
    <x v="148"/>
    <x v="1"/>
    <n v="1"/>
  </r>
  <r>
    <s v="WAHV"/>
    <x v="0"/>
    <s v="Zuid-Holland"/>
    <x v="123"/>
    <x v="388"/>
    <x v="0"/>
    <n v="1"/>
  </r>
  <r>
    <s v="WAHV"/>
    <x v="0"/>
    <s v="Zuid-Holland"/>
    <x v="123"/>
    <x v="388"/>
    <x v="1"/>
    <n v="1"/>
  </r>
  <r>
    <s v="WAHV"/>
    <x v="0"/>
    <s v="Zuid-Holland"/>
    <x v="88"/>
    <x v="599"/>
    <x v="0"/>
    <n v="1"/>
  </r>
  <r>
    <s v="WAHV"/>
    <x v="3"/>
    <s v="Drenthe"/>
    <x v="108"/>
    <x v="719"/>
    <x v="0"/>
    <n v="1"/>
  </r>
  <r>
    <s v="WAHV"/>
    <x v="3"/>
    <s v="Flevoland"/>
    <x v="97"/>
    <x v="250"/>
    <x v="1"/>
    <n v="1"/>
  </r>
  <r>
    <s v="WAHV"/>
    <x v="3"/>
    <s v="Flevoland"/>
    <x v="97"/>
    <x v="572"/>
    <x v="1"/>
    <n v="1"/>
  </r>
  <r>
    <s v="WAHV"/>
    <x v="3"/>
    <s v="Groningen"/>
    <x v="140"/>
    <x v="627"/>
    <x v="1"/>
    <n v="1"/>
  </r>
  <r>
    <s v="WAHV"/>
    <x v="3"/>
    <s v="Limburg"/>
    <x v="56"/>
    <x v="194"/>
    <x v="0"/>
    <n v="1"/>
  </r>
  <r>
    <s v="WAHV"/>
    <x v="3"/>
    <s v="Limburg"/>
    <x v="42"/>
    <x v="641"/>
    <x v="0"/>
    <n v="1"/>
  </r>
  <r>
    <s v="WAHV"/>
    <x v="3"/>
    <s v="Limburg"/>
    <x v="119"/>
    <x v="715"/>
    <x v="0"/>
    <n v="1"/>
  </r>
  <r>
    <s v="WAHV"/>
    <x v="3"/>
    <s v="Noord-Brabant"/>
    <x v="94"/>
    <x v="233"/>
    <x v="0"/>
    <n v="1"/>
  </r>
  <r>
    <s v="WAHV"/>
    <x v="3"/>
    <s v="Noord-Brabant"/>
    <x v="94"/>
    <x v="233"/>
    <x v="1"/>
    <n v="1"/>
  </r>
  <r>
    <s v="WAHV"/>
    <x v="3"/>
    <s v="Noord-Brabant"/>
    <x v="94"/>
    <x v="561"/>
    <x v="0"/>
    <n v="1"/>
  </r>
  <r>
    <s v="WAHV"/>
    <x v="3"/>
    <s v="Noord-Brabant"/>
    <x v="94"/>
    <x v="561"/>
    <x v="1"/>
    <n v="1"/>
  </r>
  <r>
    <s v="WAHV"/>
    <x v="3"/>
    <s v="Noord-Brabant"/>
    <x v="94"/>
    <x v="484"/>
    <x v="0"/>
    <n v="1"/>
  </r>
  <r>
    <s v="WAHV"/>
    <x v="3"/>
    <s v="Noord-Brabant"/>
    <x v="94"/>
    <x v="484"/>
    <x v="1"/>
    <n v="1"/>
  </r>
  <r>
    <s v="WAHV"/>
    <x v="3"/>
    <s v="Noord-Brabant"/>
    <x v="3"/>
    <x v="640"/>
    <x v="1"/>
    <n v="1"/>
  </r>
  <r>
    <s v="WAHV"/>
    <x v="3"/>
    <s v="Noord-Brabant"/>
    <x v="3"/>
    <x v="268"/>
    <x v="0"/>
    <n v="1"/>
  </r>
  <r>
    <s v="WAHV"/>
    <x v="3"/>
    <s v="Noord-Brabant"/>
    <x v="111"/>
    <x v="636"/>
    <x v="1"/>
    <n v="1"/>
  </r>
  <r>
    <s v="WAHV"/>
    <x v="3"/>
    <s v="Noord-Holland"/>
    <x v="46"/>
    <x v="707"/>
    <x v="0"/>
    <n v="1"/>
  </r>
  <r>
    <s v="WAHV"/>
    <x v="3"/>
    <s v="Utrecht"/>
    <x v="39"/>
    <x v="711"/>
    <x v="0"/>
    <n v="1"/>
  </r>
  <r>
    <s v="WAHV"/>
    <x v="5"/>
    <s v="Drenthe"/>
    <x v="108"/>
    <x v="539"/>
    <x v="1"/>
    <n v="1"/>
  </r>
  <r>
    <s v="WAHV"/>
    <x v="5"/>
    <s v="Flevoland"/>
    <x v="97"/>
    <x v="572"/>
    <x v="0"/>
    <n v="1"/>
  </r>
  <r>
    <s v="WAHV"/>
    <x v="5"/>
    <s v="Flevoland"/>
    <x v="97"/>
    <x v="572"/>
    <x v="1"/>
    <n v="1"/>
  </r>
  <r>
    <s v="WAHV"/>
    <x v="5"/>
    <s v="Groningen"/>
    <x v="140"/>
    <x v="627"/>
    <x v="0"/>
    <n v="1"/>
  </r>
  <r>
    <s v="WAHV"/>
    <x v="5"/>
    <s v="Limburg"/>
    <x v="24"/>
    <x v="586"/>
    <x v="0"/>
    <n v="1"/>
  </r>
  <r>
    <s v="WAHV"/>
    <x v="5"/>
    <s v="Noord-Brabant"/>
    <x v="94"/>
    <x v="645"/>
    <x v="1"/>
    <n v="1"/>
  </r>
  <r>
    <s v="WAHV"/>
    <x v="5"/>
    <s v="Noord-Brabant"/>
    <x v="94"/>
    <x v="233"/>
    <x v="0"/>
    <n v="1"/>
  </r>
  <r>
    <s v="WAHV"/>
    <x v="5"/>
    <s v="Noord-Brabant"/>
    <x v="94"/>
    <x v="233"/>
    <x v="1"/>
    <n v="1"/>
  </r>
  <r>
    <s v="WAHV"/>
    <x v="5"/>
    <s v="Noord-Brabant"/>
    <x v="94"/>
    <x v="484"/>
    <x v="0"/>
    <n v="1"/>
  </r>
  <r>
    <s v="WAHV"/>
    <x v="5"/>
    <s v="Noord-Brabant"/>
    <x v="94"/>
    <x v="484"/>
    <x v="1"/>
    <n v="1"/>
  </r>
  <r>
    <s v="WAHV"/>
    <x v="5"/>
    <s v="Noord-Brabant"/>
    <x v="3"/>
    <x v="534"/>
    <x v="1"/>
    <n v="1"/>
  </r>
  <r>
    <s v="WAHV"/>
    <x v="5"/>
    <s v="Noord-Holland"/>
    <x v="67"/>
    <x v="685"/>
    <x v="1"/>
    <n v="1"/>
  </r>
  <r>
    <s v="WAHV"/>
    <x v="5"/>
    <s v="Noord-Holland"/>
    <x v="46"/>
    <x v="310"/>
    <x v="0"/>
    <n v="1"/>
  </r>
  <r>
    <s v="WAHV"/>
    <x v="5"/>
    <s v="Zuid-Holland"/>
    <x v="2"/>
    <x v="2"/>
    <x v="0"/>
    <n v="1"/>
  </r>
  <r>
    <s v="WAHV"/>
    <x v="5"/>
    <s v="Zuid-Holland"/>
    <x v="49"/>
    <x v="709"/>
    <x v="0"/>
    <n v="1"/>
  </r>
  <r>
    <s v="WAHV"/>
    <x v="5"/>
    <s v="Zuid-Holland"/>
    <x v="49"/>
    <x v="299"/>
    <x v="1"/>
    <n v="1"/>
  </r>
  <r>
    <s v="WAHV"/>
    <x v="5"/>
    <s v="Zuid-Holland"/>
    <x v="9"/>
    <x v="11"/>
    <x v="0"/>
    <n v="1"/>
  </r>
  <r>
    <s v="WAHV"/>
    <x v="2"/>
    <s v="Gelderland"/>
    <x v="82"/>
    <x v="708"/>
    <x v="1"/>
    <n v="1"/>
  </r>
  <r>
    <s v="WAHV"/>
    <x v="2"/>
    <s v="Limburg"/>
    <x v="42"/>
    <x v="667"/>
    <x v="0"/>
    <n v="1"/>
  </r>
  <r>
    <s v="WAHV"/>
    <x v="2"/>
    <s v="Noord-Brabant"/>
    <x v="94"/>
    <x v="675"/>
    <x v="1"/>
    <n v="1"/>
  </r>
  <r>
    <s v="WAHV"/>
    <x v="2"/>
    <s v="Noord-Brabant"/>
    <x v="3"/>
    <x v="640"/>
    <x v="1"/>
    <n v="1"/>
  </r>
  <r>
    <s v="WAHV"/>
    <x v="2"/>
    <s v="Noord-Brabant"/>
    <x v="111"/>
    <x v="702"/>
    <x v="1"/>
    <n v="1"/>
  </r>
  <r>
    <s v="WAHV"/>
    <x v="2"/>
    <s v="Noord-Brabant"/>
    <x v="111"/>
    <x v="596"/>
    <x v="1"/>
    <n v="1"/>
  </r>
  <r>
    <s v="WAHV"/>
    <x v="2"/>
    <s v="Noord-Brabant"/>
    <x v="28"/>
    <x v="644"/>
    <x v="1"/>
    <n v="1"/>
  </r>
  <r>
    <s v="WAHV"/>
    <x v="2"/>
    <s v="Noord-Brabant"/>
    <x v="28"/>
    <x v="714"/>
    <x v="1"/>
    <n v="1"/>
  </r>
  <r>
    <s v="WAHV"/>
    <x v="2"/>
    <s v="Noord-Holland"/>
    <x v="67"/>
    <x v="685"/>
    <x v="1"/>
    <n v="1"/>
  </r>
  <r>
    <s v="WAHV"/>
    <x v="2"/>
    <s v="Noord-Holland"/>
    <x v="46"/>
    <x v="588"/>
    <x v="0"/>
    <n v="1"/>
  </r>
  <r>
    <s v="WAHV"/>
    <x v="2"/>
    <s v="Noord-Holland"/>
    <x v="46"/>
    <x v="707"/>
    <x v="0"/>
    <n v="1"/>
  </r>
  <r>
    <s v="WAHV"/>
    <x v="2"/>
    <s v="Utrecht"/>
    <x v="39"/>
    <x v="633"/>
    <x v="0"/>
    <n v="1"/>
  </r>
  <r>
    <s v="WAHV"/>
    <x v="2"/>
    <s v="Zuid-Holland"/>
    <x v="73"/>
    <x v="587"/>
    <x v="0"/>
    <n v="1"/>
  </r>
  <r>
    <s v="WAHV"/>
    <x v="2"/>
    <s v="Zuid-Holland"/>
    <x v="5"/>
    <x v="426"/>
    <x v="1"/>
    <n v="1"/>
  </r>
  <r>
    <s v="WAHV"/>
    <x v="6"/>
    <s v="Drenthe"/>
    <x v="108"/>
    <x v="539"/>
    <x v="1"/>
    <n v="1"/>
  </r>
  <r>
    <s v="WAHV"/>
    <x v="6"/>
    <s v="Drenthe"/>
    <x v="108"/>
    <x v="719"/>
    <x v="0"/>
    <n v="1"/>
  </r>
  <r>
    <s v="WAHV"/>
    <x v="6"/>
    <s v="Gelderland"/>
    <x v="65"/>
    <x v="632"/>
    <x v="0"/>
    <n v="1"/>
  </r>
  <r>
    <s v="WAHV"/>
    <x v="6"/>
    <s v="Limburg"/>
    <x v="42"/>
    <x v="667"/>
    <x v="0"/>
    <n v="1"/>
  </r>
  <r>
    <s v="WAHV"/>
    <x v="6"/>
    <s v="Limburg"/>
    <x v="119"/>
    <x v="681"/>
    <x v="0"/>
    <n v="1"/>
  </r>
  <r>
    <s v="WAHV"/>
    <x v="6"/>
    <s v="Noord-Brabant"/>
    <x v="94"/>
    <x v="551"/>
    <x v="1"/>
    <n v="1"/>
  </r>
  <r>
    <s v="WAHV"/>
    <x v="6"/>
    <s v="Noord-Brabant"/>
    <x v="3"/>
    <x v="640"/>
    <x v="1"/>
    <n v="1"/>
  </r>
  <r>
    <s v="WAHV"/>
    <x v="6"/>
    <s v="Noord-Brabant"/>
    <x v="28"/>
    <x v="678"/>
    <x v="0"/>
    <n v="1"/>
  </r>
  <r>
    <s v="WAHV"/>
    <x v="6"/>
    <s v="Utrecht"/>
    <x v="144"/>
    <x v="717"/>
    <x v="0"/>
    <n v="1"/>
  </r>
  <r>
    <s v="WAHV"/>
    <x v="6"/>
    <s v="Zuid-Holland"/>
    <x v="90"/>
    <x v="566"/>
    <x v="1"/>
    <n v="1"/>
  </r>
  <r>
    <s v="WAHV"/>
    <x v="6"/>
    <s v="Zuid-Holland"/>
    <x v="43"/>
    <x v="276"/>
    <x v="1"/>
    <n v="1"/>
  </r>
  <r>
    <s v="WAHV"/>
    <x v="6"/>
    <s v="Zuid-Holland"/>
    <x v="12"/>
    <x v="35"/>
    <x v="0"/>
    <n v="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400-000000000000}" name="Flitspalen 2024" cacheId="33" applyNumberFormats="0" applyBorderFormats="0" applyFontFormats="0" applyPatternFormats="0" applyAlignmentFormats="0" applyWidthHeightFormats="0" dataCaption="" updatedVersion="8" compact="0" compactData="0">
  <location ref="M2:U18" firstHeaderRow="1" firstDataRow="3" firstDataCol="1"/>
  <pivotFields count="6">
    <pivotField name="paalnummer" compact="0" outline="0" multipleItemSelectionAllowed="1" showAll="0"/>
    <pivotField name="Paal" dataField="1" compact="0" outline="0" multipleItemSelectionAllowed="1" showAll="0"/>
    <pivotField name="snelheidsboetes" dataField="1" compact="0" numFmtId="3" outline="0" multipleItemSelectionAllowed="1" showAll="0"/>
    <pivotField name="Gemeente" compact="0" outline="0" multipleItemSelectionAllowed="1" showAll="0"/>
    <pivotField name="Provincie" axis="axisRow" compact="0" outline="0" multipleItemSelectionAllowed="1" showAll="0" sortType="ascending">
      <items count="14">
        <item x="11"/>
        <item x="8"/>
        <item x="6"/>
        <item x="2"/>
        <item x="1"/>
        <item x="7"/>
        <item x="4"/>
        <item x="3"/>
        <item x="5"/>
        <item x="10"/>
        <item x="9"/>
        <item x="0"/>
        <item x="12"/>
        <item t="default"/>
      </items>
    </pivotField>
    <pivotField name="Soort paal" axis="axisCol" compact="0" outline="0" multipleItemSelectionAllowed="1" showAll="0" sortType="ascending">
      <items count="4">
        <item x="0"/>
        <item x="1"/>
        <item x="2"/>
        <item t="default"/>
      </items>
    </pivotField>
  </pivotFields>
  <rowFields count="1">
    <field x="4"/>
  </rowFields>
  <rowItems count="1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 t="grand">
      <x/>
    </i>
  </rowItems>
  <colFields count="2">
    <field x="5"/>
    <field x="-2"/>
  </colFields>
  <colItems count="8">
    <i>
      <x/>
      <x/>
    </i>
    <i r="1" i="1">
      <x v="1"/>
    </i>
    <i>
      <x v="1"/>
      <x/>
    </i>
    <i r="1" i="1">
      <x v="1"/>
    </i>
    <i>
      <x v="2"/>
      <x/>
    </i>
    <i r="1" i="1">
      <x v="1"/>
    </i>
    <i t="grand">
      <x/>
    </i>
    <i t="grand" i="1">
      <x/>
    </i>
  </colItems>
  <dataFields count="2">
    <dataField name="SUM of snelheidsboetes" fld="2" baseField="0"/>
    <dataField name="COUNTA of Paal" fld="1" subtotal="count" baseField="0"/>
  </dataFields>
  <pivotTableStyleInfo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400-000001000000}" name="Flitspalen 2024 2" cacheId="33" applyNumberFormats="0" applyBorderFormats="0" applyFontFormats="0" applyPatternFormats="0" applyAlignmentFormats="0" applyWidthHeightFormats="0" dataCaption="" updatedVersion="8" compact="0" compactData="0">
  <location ref="H22:N182" firstHeaderRow="1" firstDataRow="3" firstDataCol="1" rowPageCount="1" colPageCount="1"/>
  <pivotFields count="6">
    <pivotField name="paalnummer" axis="axisPage" compact="0" outline="0" multipleItemSelectionAllowed="1" showAll="0">
      <items count="8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h="1" x="811"/>
        <item t="default"/>
      </items>
    </pivotField>
    <pivotField name="Paal" dataField="1" compact="0" outline="0" multipleItemSelectionAllowed="1" showAll="0"/>
    <pivotField name="snelheidsboetes" dataField="1" compact="0" numFmtId="3" outline="0" multipleItemSelectionAllowed="1" showAll="0"/>
    <pivotField name="Gemeente" axis="axisRow" compact="0" outline="0" multipleItemSelectionAllowed="1" showAll="0" sortType="ascending">
      <items count="159">
        <item x="150"/>
        <item x="130"/>
        <item x="69"/>
        <item x="49"/>
        <item x="60"/>
        <item x="65"/>
        <item x="1"/>
        <item x="124"/>
        <item x="129"/>
        <item x="17"/>
        <item x="82"/>
        <item x="56"/>
        <item x="78"/>
        <item x="112"/>
        <item x="55"/>
        <item x="51"/>
        <item x="135"/>
        <item x="50"/>
        <item x="141"/>
        <item x="118"/>
        <item x="134"/>
        <item x="67"/>
        <item x="72"/>
        <item x="96"/>
        <item x="33"/>
        <item x="108"/>
        <item x="113"/>
        <item x="138"/>
        <item x="22"/>
        <item x="61"/>
        <item x="2"/>
        <item x="136"/>
        <item x="97"/>
        <item x="9"/>
        <item x="20"/>
        <item x="116"/>
        <item x="111"/>
        <item x="14"/>
        <item x="11"/>
        <item x="109"/>
        <item x="73"/>
        <item x="127"/>
        <item x="41"/>
        <item x="149"/>
        <item x="7"/>
        <item x="137"/>
        <item x="18"/>
        <item x="5"/>
        <item x="128"/>
        <item x="57"/>
        <item x="68"/>
        <item x="77"/>
        <item x="45"/>
        <item x="104"/>
        <item x="38"/>
        <item x="21"/>
        <item x="151"/>
        <item x="148"/>
        <item x="31"/>
        <item x="70"/>
        <item x="110"/>
        <item x="101"/>
        <item x="143"/>
        <item x="140"/>
        <item x="52"/>
        <item x="89"/>
        <item x="3"/>
        <item x="13"/>
        <item x="23"/>
        <item x="131"/>
        <item x="146"/>
        <item x="24"/>
        <item x="115"/>
        <item x="74"/>
        <item x="100"/>
        <item x="79"/>
        <item x="28"/>
        <item x="26"/>
        <item x="75"/>
        <item x="105"/>
        <item x="154"/>
        <item x="145"/>
        <item x="59"/>
        <item x="37"/>
        <item x="16"/>
        <item x="93"/>
        <item x="66"/>
        <item x="86"/>
        <item x="58"/>
        <item x="106"/>
        <item x="63"/>
        <item x="12"/>
        <item x="107"/>
        <item x="95"/>
        <item x="15"/>
        <item x="133"/>
        <item x="40"/>
        <item x="119"/>
        <item x="44"/>
        <item x="48"/>
        <item x="92"/>
        <item x="153"/>
        <item x="152"/>
        <item x="4"/>
        <item x="120"/>
        <item x="19"/>
        <item x="10"/>
        <item x="71"/>
        <item x="98"/>
        <item x="62"/>
        <item x="99"/>
        <item x="126"/>
        <item x="132"/>
        <item x="42"/>
        <item x="0"/>
        <item x="46"/>
        <item x="53"/>
        <item x="32"/>
        <item x="103"/>
        <item x="76"/>
        <item x="83"/>
        <item x="139"/>
        <item x="34"/>
        <item x="123"/>
        <item x="35"/>
        <item x="84"/>
        <item x="36"/>
        <item x="80"/>
        <item x="54"/>
        <item x="27"/>
        <item x="94"/>
        <item x="122"/>
        <item x="64"/>
        <item x="156"/>
        <item x="91"/>
        <item x="6"/>
        <item x="87"/>
        <item x="25"/>
        <item x="8"/>
        <item x="47"/>
        <item x="90"/>
        <item x="85"/>
        <item x="102"/>
        <item x="114"/>
        <item x="142"/>
        <item x="39"/>
        <item x="117"/>
        <item x="121"/>
        <item x="88"/>
        <item x="29"/>
        <item x="30"/>
        <item x="81"/>
        <item x="147"/>
        <item x="144"/>
        <item x="125"/>
        <item x="155"/>
        <item x="43"/>
        <item x="157"/>
        <item t="default"/>
      </items>
    </pivotField>
    <pivotField name="Provincie" compact="0" outline="0" multipleItemSelectionAllowed="1" showAll="0"/>
    <pivotField name="Soort paal" axis="axisCol" compact="0" outline="0" multipleItemSelectionAllowed="1" showAll="0" sortType="ascending">
      <items count="4">
        <item x="0"/>
        <item x="1"/>
        <item x="2"/>
        <item t="default"/>
      </items>
    </pivotField>
  </pivotFields>
  <rowFields count="1">
    <field x="3"/>
  </rowFields>
  <rowItems count="158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  <i>
      <x v="78"/>
    </i>
    <i>
      <x v="79"/>
    </i>
    <i>
      <x v="80"/>
    </i>
    <i>
      <x v="81"/>
    </i>
    <i>
      <x v="82"/>
    </i>
    <i>
      <x v="83"/>
    </i>
    <i>
      <x v="84"/>
    </i>
    <i>
      <x v="85"/>
    </i>
    <i>
      <x v="86"/>
    </i>
    <i>
      <x v="87"/>
    </i>
    <i>
      <x v="88"/>
    </i>
    <i>
      <x v="89"/>
    </i>
    <i>
      <x v="90"/>
    </i>
    <i>
      <x v="91"/>
    </i>
    <i>
      <x v="92"/>
    </i>
    <i>
      <x v="93"/>
    </i>
    <i>
      <x v="94"/>
    </i>
    <i>
      <x v="95"/>
    </i>
    <i>
      <x v="96"/>
    </i>
    <i>
      <x v="97"/>
    </i>
    <i>
      <x v="98"/>
    </i>
    <i>
      <x v="99"/>
    </i>
    <i>
      <x v="100"/>
    </i>
    <i>
      <x v="101"/>
    </i>
    <i>
      <x v="102"/>
    </i>
    <i>
      <x v="103"/>
    </i>
    <i>
      <x v="104"/>
    </i>
    <i>
      <x v="105"/>
    </i>
    <i>
      <x v="106"/>
    </i>
    <i>
      <x v="107"/>
    </i>
    <i>
      <x v="108"/>
    </i>
    <i>
      <x v="109"/>
    </i>
    <i>
      <x v="110"/>
    </i>
    <i>
      <x v="111"/>
    </i>
    <i>
      <x v="112"/>
    </i>
    <i>
      <x v="113"/>
    </i>
    <i>
      <x v="114"/>
    </i>
    <i>
      <x v="115"/>
    </i>
    <i>
      <x v="116"/>
    </i>
    <i>
      <x v="117"/>
    </i>
    <i>
      <x v="118"/>
    </i>
    <i>
      <x v="119"/>
    </i>
    <i>
      <x v="120"/>
    </i>
    <i>
      <x v="121"/>
    </i>
    <i>
      <x v="122"/>
    </i>
    <i>
      <x v="123"/>
    </i>
    <i>
      <x v="124"/>
    </i>
    <i>
      <x v="125"/>
    </i>
    <i>
      <x v="126"/>
    </i>
    <i>
      <x v="127"/>
    </i>
    <i>
      <x v="128"/>
    </i>
    <i>
      <x v="129"/>
    </i>
    <i>
      <x v="130"/>
    </i>
    <i>
      <x v="131"/>
    </i>
    <i>
      <x v="132"/>
    </i>
    <i>
      <x v="133"/>
    </i>
    <i>
      <x v="134"/>
    </i>
    <i>
      <x v="135"/>
    </i>
    <i>
      <x v="136"/>
    </i>
    <i>
      <x v="137"/>
    </i>
    <i>
      <x v="138"/>
    </i>
    <i>
      <x v="139"/>
    </i>
    <i>
      <x v="140"/>
    </i>
    <i>
      <x v="141"/>
    </i>
    <i>
      <x v="142"/>
    </i>
    <i>
      <x v="143"/>
    </i>
    <i>
      <x v="144"/>
    </i>
    <i>
      <x v="145"/>
    </i>
    <i>
      <x v="146"/>
    </i>
    <i>
      <x v="147"/>
    </i>
    <i>
      <x v="148"/>
    </i>
    <i>
      <x v="149"/>
    </i>
    <i>
      <x v="150"/>
    </i>
    <i>
      <x v="151"/>
    </i>
    <i>
      <x v="152"/>
    </i>
    <i>
      <x v="153"/>
    </i>
    <i>
      <x v="154"/>
    </i>
    <i>
      <x v="155"/>
    </i>
    <i>
      <x v="156"/>
    </i>
    <i t="grand">
      <x/>
    </i>
  </rowItems>
  <colFields count="2">
    <field x="5"/>
    <field x="-2"/>
  </colFields>
  <colItems count="6">
    <i>
      <x/>
      <x/>
    </i>
    <i r="1" i="1">
      <x v="1"/>
    </i>
    <i>
      <x v="1"/>
      <x/>
    </i>
    <i r="1" i="1">
      <x v="1"/>
    </i>
    <i t="grand">
      <x/>
    </i>
    <i t="grand" i="1">
      <x/>
    </i>
  </colItems>
  <pageFields count="1">
    <pageField fld="0" hier="0"/>
  </pageFields>
  <dataFields count="2">
    <dataField name="SUM of snelheidsboetes" fld="2" baseField="0"/>
    <dataField name="COUNTA of Paal" fld="1" subtotal="count" baseField="0"/>
  </dataFields>
  <pivotTableStyleInfo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400-000002000000}" name="Flitspalen 2024 3" cacheId="39" applyNumberFormats="0" applyBorderFormats="0" applyFontFormats="0" applyPatternFormats="0" applyAlignmentFormats="0" applyWidthHeightFormats="0" dataCaption="" updatedVersion="8" colGrandTotals="0" compact="0" compactData="0">
  <location ref="AA22:AB682" firstHeaderRow="1" firstDataRow="2" firstDataCol="1" rowPageCount="1" colPageCount="1"/>
  <pivotFields count="7">
    <pivotField name="SYSTEEM" compact="0" outline="0" multipleItemSelectionAllowed="1" showAll="0"/>
    <pivotField name="JAAR_MAAND" axis="axisPage" compact="0" numFmtId="164" outline="0" multipleItemSelectionAllowed="1" showAll="0">
      <items count="13">
        <item x="0"/>
        <item x="1"/>
        <item h="1" x="2"/>
        <item h="1" x="3"/>
        <item x="4"/>
        <item h="1" x="5"/>
        <item h="1" x="6"/>
        <item x="7"/>
        <item x="8"/>
        <item x="9"/>
        <item x="10"/>
        <item x="11"/>
        <item t="default"/>
      </items>
    </pivotField>
    <pivotField name="PROVINCIE" compact="0" outline="0" multipleItemSelectionAllowed="1" showAll="0"/>
    <pivotField name="GEMEENTE" compact="0" outline="0" multipleItemSelectionAllowed="1" showAll="0"/>
    <pivotField name="PAALGEGEVENS" axis="axisRow" compact="0" outline="0" multipleItemSelectionAllowed="1" showAll="0" sortType="descending">
      <items count="731">
        <item x="399"/>
        <item x="495"/>
        <item x="174"/>
        <item x="120"/>
        <item x="60"/>
        <item x="20"/>
        <item x="125"/>
        <item x="333"/>
        <item x="478"/>
        <item x="661"/>
        <item x="642"/>
        <item x="352"/>
        <item x="582"/>
        <item x="252"/>
        <item x="98"/>
        <item x="596"/>
        <item x="473"/>
        <item x="721"/>
        <item x="428"/>
        <item x="378"/>
        <item x="453"/>
        <item x="551"/>
        <item x="563"/>
        <item x="675"/>
        <item x="593"/>
        <item x="509"/>
        <item x="503"/>
        <item x="714"/>
        <item x="517"/>
        <item x="702"/>
        <item x="608"/>
        <item x="716"/>
        <item x="554"/>
        <item x="679"/>
        <item x="718"/>
        <item x="286"/>
        <item x="639"/>
        <item x="294"/>
        <item x="70"/>
        <item x="156"/>
        <item x="138"/>
        <item x="4"/>
        <item x="10"/>
        <item x="46"/>
        <item x="28"/>
        <item x="41"/>
        <item x="65"/>
        <item x="38"/>
        <item x="35"/>
        <item x="114"/>
        <item x="8"/>
        <item x="477"/>
        <item x="21"/>
        <item x="51"/>
        <item x="33"/>
        <item x="77"/>
        <item x="255"/>
        <item x="56"/>
        <item x="30"/>
        <item x="12"/>
        <item x="22"/>
        <item x="23"/>
        <item x="130"/>
        <item x="146"/>
        <item x="82"/>
        <item x="3"/>
        <item x="377"/>
        <item x="36"/>
        <item x="31"/>
        <item x="32"/>
        <item x="26"/>
        <item x="147"/>
        <item x="272"/>
        <item x="1"/>
        <item x="579"/>
        <item x="66"/>
        <item x="0"/>
        <item x="191"/>
        <item x="24"/>
        <item x="338"/>
        <item x="390"/>
        <item x="69"/>
        <item x="16"/>
        <item x="220"/>
        <item x="37"/>
        <item x="356"/>
        <item x="92"/>
        <item x="15"/>
        <item x="108"/>
        <item x="340"/>
        <item x="355"/>
        <item x="6"/>
        <item x="19"/>
        <item x="397"/>
        <item x="173"/>
        <item x="7"/>
        <item x="96"/>
        <item x="619"/>
        <item x="88"/>
        <item x="312"/>
        <item x="53"/>
        <item x="83"/>
        <item x="547"/>
        <item x="606"/>
        <item x="137"/>
        <item x="520"/>
        <item x="499"/>
        <item x="518"/>
        <item x="161"/>
        <item x="73"/>
        <item x="52"/>
        <item x="217"/>
        <item x="658"/>
        <item x="81"/>
        <item x="485"/>
        <item x="389"/>
        <item x="652"/>
        <item x="309"/>
        <item x="375"/>
        <item x="100"/>
        <item x="238"/>
        <item x="118"/>
        <item x="9"/>
        <item x="505"/>
        <item x="391"/>
        <item x="319"/>
        <item x="335"/>
        <item x="167"/>
        <item x="368"/>
        <item x="72"/>
        <item x="183"/>
        <item x="2"/>
        <item x="259"/>
        <item x="5"/>
        <item x="180"/>
        <item x="670"/>
        <item x="25"/>
        <item x="106"/>
        <item x="78"/>
        <item x="580"/>
        <item x="358"/>
        <item x="339"/>
        <item x="153"/>
        <item x="334"/>
        <item x="421"/>
        <item x="427"/>
        <item x="707"/>
        <item x="609"/>
        <item x="344"/>
        <item x="308"/>
        <item x="513"/>
        <item x="439"/>
        <item x="660"/>
        <item x="271"/>
        <item x="653"/>
        <item x="341"/>
        <item x="268"/>
        <item x="127"/>
        <item x="260"/>
        <item x="402"/>
        <item x="703"/>
        <item x="699"/>
        <item x="75"/>
        <item x="590"/>
        <item x="412"/>
        <item x="316"/>
        <item x="530"/>
        <item x="244"/>
        <item x="141"/>
        <item x="728"/>
        <item x="420"/>
        <item x="395"/>
        <item x="727"/>
        <item x="342"/>
        <item x="178"/>
        <item x="177"/>
        <item x="363"/>
        <item x="121"/>
        <item x="254"/>
        <item x="472"/>
        <item x="407"/>
        <item x="541"/>
        <item x="85"/>
        <item x="370"/>
        <item x="175"/>
        <item x="411"/>
        <item x="299"/>
        <item x="79"/>
        <item x="155"/>
        <item x="150"/>
        <item x="231"/>
        <item x="64"/>
        <item x="709"/>
        <item x="672"/>
        <item x="548"/>
        <item x="385"/>
        <item x="289"/>
        <item x="492"/>
        <item x="726"/>
        <item x="595"/>
        <item x="115"/>
        <item x="49"/>
        <item x="234"/>
        <item x="298"/>
        <item x="591"/>
        <item x="419"/>
        <item x="251"/>
        <item x="724"/>
        <item x="124"/>
        <item x="510"/>
        <item x="600"/>
        <item x="654"/>
        <item x="357"/>
        <item x="424"/>
        <item x="634"/>
        <item x="616"/>
        <item x="95"/>
        <item x="129"/>
        <item x="523"/>
        <item x="366"/>
        <item x="277"/>
        <item x="241"/>
        <item x="67"/>
        <item x="249"/>
        <item x="187"/>
        <item x="573"/>
        <item x="360"/>
        <item x="549"/>
        <item x="719"/>
        <item x="665"/>
        <item x="223"/>
        <item x="211"/>
        <item x="323"/>
        <item x="165"/>
        <item x="91"/>
        <item x="62"/>
        <item x="39"/>
        <item x="105"/>
        <item x="84"/>
        <item x="228"/>
        <item x="235"/>
        <item x="44"/>
        <item x="48"/>
        <item x="116"/>
        <item x="152"/>
        <item x="471"/>
        <item x="162"/>
        <item x="328"/>
        <item x="511"/>
        <item x="97"/>
        <item x="651"/>
        <item x="189"/>
        <item x="204"/>
        <item x="214"/>
        <item x="469"/>
        <item x="567"/>
        <item x="63"/>
        <item x="113"/>
        <item x="112"/>
        <item x="482"/>
        <item x="197"/>
        <item x="135"/>
        <item x="458"/>
        <item x="416"/>
        <item x="273"/>
        <item x="515"/>
        <item x="359"/>
        <item x="247"/>
        <item x="297"/>
        <item x="365"/>
        <item x="143"/>
        <item x="198"/>
        <item x="45"/>
        <item x="418"/>
        <item x="195"/>
        <item x="200"/>
        <item x="350"/>
        <item x="372"/>
        <item x="246"/>
        <item x="154"/>
        <item x="403"/>
        <item x="267"/>
        <item x="219"/>
        <item x="451"/>
        <item x="553"/>
        <item x="525"/>
        <item x="176"/>
        <item x="275"/>
        <item x="208"/>
        <item x="367"/>
        <item x="93"/>
        <item x="729"/>
        <item x="17"/>
        <item x="199"/>
        <item x="456"/>
        <item x="283"/>
        <item x="287"/>
        <item x="266"/>
        <item x="190"/>
        <item x="203"/>
        <item x="405"/>
        <item x="42"/>
        <item x="58"/>
        <item x="302"/>
        <item x="536"/>
        <item x="258"/>
        <item x="169"/>
        <item x="160"/>
        <item x="490"/>
        <item x="379"/>
        <item x="133"/>
        <item x="292"/>
        <item x="80"/>
        <item x="104"/>
        <item x="172"/>
        <item x="205"/>
        <item x="575"/>
        <item x="134"/>
        <item x="337"/>
        <item x="227"/>
        <item x="415"/>
        <item x="519"/>
        <item x="622"/>
        <item x="466"/>
        <item x="209"/>
        <item x="521"/>
        <item x="480"/>
        <item x="630"/>
        <item x="486"/>
        <item x="364"/>
        <item x="443"/>
        <item x="327"/>
        <item x="225"/>
        <item x="224"/>
        <item x="332"/>
        <item x="126"/>
        <item x="280"/>
        <item x="171"/>
        <item x="257"/>
        <item x="305"/>
        <item x="43"/>
        <item x="348"/>
        <item x="393"/>
        <item x="303"/>
        <item x="163"/>
        <item x="281"/>
        <item x="71"/>
        <item x="184"/>
        <item x="144"/>
        <item x="157"/>
        <item x="270"/>
        <item x="193"/>
        <item x="50"/>
        <item x="149"/>
        <item x="291"/>
        <item x="320"/>
        <item x="136"/>
        <item x="278"/>
        <item x="11"/>
        <item x="265"/>
        <item x="410"/>
        <item x="624"/>
        <item x="633"/>
        <item x="711"/>
        <item x="128"/>
        <item x="61"/>
        <item x="717"/>
        <item x="432"/>
        <item x="543"/>
        <item x="101"/>
        <item x="89"/>
        <item x="426"/>
        <item x="539"/>
        <item x="290"/>
        <item x="406"/>
        <item x="240"/>
        <item x="331"/>
        <item x="422"/>
        <item x="544"/>
        <item x="698"/>
        <item x="708"/>
        <item x="621"/>
        <item x="704"/>
        <item x="683"/>
        <item x="475"/>
        <item x="572"/>
        <item x="194"/>
        <item x="546"/>
        <item x="527"/>
        <item x="574"/>
        <item x="669"/>
        <item x="688"/>
        <item x="449"/>
        <item x="649"/>
        <item x="55"/>
        <item x="696"/>
        <item x="586"/>
        <item x="680"/>
        <item x="202"/>
        <item x="592"/>
        <item x="531"/>
        <item x="677"/>
        <item x="117"/>
        <item x="610"/>
        <item x="581"/>
        <item x="34"/>
        <item x="307"/>
        <item x="293"/>
        <item x="607"/>
        <item x="321"/>
        <item x="713"/>
        <item x="684"/>
        <item x="629"/>
        <item x="409"/>
        <item x="534"/>
        <item x="484"/>
        <item x="561"/>
        <item x="445"/>
        <item x="233"/>
        <item x="369"/>
        <item x="601"/>
        <item x="460"/>
        <item x="313"/>
        <item x="248"/>
        <item x="585"/>
        <item x="371"/>
        <item x="647"/>
        <item x="288"/>
        <item x="276"/>
        <item x="87"/>
        <item x="14"/>
        <item x="587"/>
        <item x="429"/>
        <item x="440"/>
        <item x="243"/>
        <item x="168"/>
        <item x="347"/>
        <item x="602"/>
        <item x="577"/>
        <item x="215"/>
        <item x="425"/>
        <item x="436"/>
        <item x="253"/>
        <item x="576"/>
        <item x="648"/>
        <item x="461"/>
        <item x="206"/>
        <item x="18"/>
        <item x="68"/>
        <item x="226"/>
        <item x="676"/>
        <item x="662"/>
        <item x="686"/>
        <item x="524"/>
        <item x="502"/>
        <item x="40"/>
        <item x="94"/>
        <item x="386"/>
        <item x="76"/>
        <item x="142"/>
        <item x="374"/>
        <item x="413"/>
        <item x="388"/>
        <item x="86"/>
        <item x="558"/>
        <item x="381"/>
        <item x="474"/>
        <item x="232"/>
        <item x="588"/>
        <item x="496"/>
        <item x="498"/>
        <item x="597"/>
        <item x="186"/>
        <item x="507"/>
        <item x="685"/>
        <item x="604"/>
        <item x="625"/>
        <item x="550"/>
        <item x="614"/>
        <item x="623"/>
        <item x="504"/>
        <item x="468"/>
        <item x="501"/>
        <item x="584"/>
        <item x="632"/>
        <item x="329"/>
        <item x="491"/>
        <item x="336"/>
        <item x="383"/>
        <item x="512"/>
        <item x="151"/>
        <item x="533"/>
        <item x="465"/>
        <item x="396"/>
        <item x="725"/>
        <item x="589"/>
        <item x="542"/>
        <item x="720"/>
        <item x="705"/>
        <item x="282"/>
        <item x="314"/>
        <item x="455"/>
        <item x="107"/>
        <item x="29"/>
        <item x="462"/>
        <item x="346"/>
        <item x="196"/>
        <item x="74"/>
        <item x="59"/>
        <item x="300"/>
        <item x="102"/>
        <item x="295"/>
        <item x="285"/>
        <item x="442"/>
        <item x="13"/>
        <item x="565"/>
        <item x="493"/>
        <item x="438"/>
        <item x="627"/>
        <item x="694"/>
        <item x="555"/>
        <item x="626"/>
        <item x="384"/>
        <item x="394"/>
        <item x="185"/>
        <item x="430"/>
        <item x="674"/>
        <item x="617"/>
        <item x="139"/>
        <item x="166"/>
        <item x="664"/>
        <item x="526"/>
        <item x="414"/>
        <item x="603"/>
        <item x="467"/>
        <item x="605"/>
        <item x="691"/>
        <item x="612"/>
        <item x="568"/>
        <item x="559"/>
        <item x="354"/>
        <item x="537"/>
        <item x="353"/>
        <item x="351"/>
        <item x="148"/>
        <item x="221"/>
        <item x="400"/>
        <item x="57"/>
        <item x="181"/>
        <item x="182"/>
        <item x="598"/>
        <item x="560"/>
        <item x="514"/>
        <item x="562"/>
        <item x="722"/>
        <item x="620"/>
        <item x="343"/>
        <item x="423"/>
        <item x="192"/>
        <item x="417"/>
        <item x="566"/>
        <item x="481"/>
        <item x="545"/>
        <item x="657"/>
        <item x="284"/>
        <item x="324"/>
        <item x="408"/>
        <item x="262"/>
        <item x="132"/>
        <item x="362"/>
        <item x="637"/>
        <item x="216"/>
        <item x="506"/>
        <item x="529"/>
        <item x="671"/>
        <item x="571"/>
        <item x="712"/>
        <item x="382"/>
        <item x="404"/>
        <item x="431"/>
        <item x="54"/>
        <item x="27"/>
        <item x="387"/>
        <item x="599"/>
        <item x="447"/>
        <item x="522"/>
        <item x="435"/>
        <item x="476"/>
        <item x="635"/>
        <item x="552"/>
        <item x="441"/>
        <item x="463"/>
        <item x="459"/>
        <item x="538"/>
        <item x="310"/>
        <item x="306"/>
        <item x="109"/>
        <item x="444"/>
        <item x="457"/>
        <item x="497"/>
        <item x="564"/>
        <item x="433"/>
        <item x="557"/>
        <item x="500"/>
        <item x="450"/>
        <item x="687"/>
        <item x="692"/>
        <item x="656"/>
        <item x="693"/>
        <item x="317"/>
        <item x="315"/>
        <item x="325"/>
        <item x="667"/>
        <item x="641"/>
        <item x="715"/>
        <item x="681"/>
        <item x="643"/>
        <item x="618"/>
        <item x="479"/>
        <item x="613"/>
        <item x="638"/>
        <item x="615"/>
        <item x="644"/>
        <item x="494"/>
        <item x="646"/>
        <item x="678"/>
        <item x="659"/>
        <item x="697"/>
        <item x="245"/>
        <item x="689"/>
        <item x="636"/>
        <item x="311"/>
        <item x="392"/>
        <item x="207"/>
        <item x="640"/>
        <item x="569"/>
        <item x="668"/>
        <item x="628"/>
        <item x="655"/>
        <item x="583"/>
        <item x="398"/>
        <item x="487"/>
        <item x="532"/>
        <item x="528"/>
        <item x="464"/>
        <item x="296"/>
        <item x="645"/>
        <item x="666"/>
        <item x="274"/>
        <item x="330"/>
        <item x="570"/>
        <item x="452"/>
        <item x="345"/>
        <item x="650"/>
        <item x="210"/>
        <item x="301"/>
        <item x="159"/>
        <item x="434"/>
        <item x="508"/>
        <item x="401"/>
        <item x="489"/>
        <item x="437"/>
        <item x="376"/>
        <item x="361"/>
        <item x="631"/>
        <item x="611"/>
        <item x="279"/>
        <item x="373"/>
        <item x="322"/>
        <item x="90"/>
        <item x="158"/>
        <item x="179"/>
        <item x="723"/>
        <item x="682"/>
        <item x="488"/>
        <item x="218"/>
        <item x="673"/>
        <item x="700"/>
        <item x="380"/>
        <item x="140"/>
        <item x="99"/>
        <item x="188"/>
        <item x="122"/>
        <item x="170"/>
        <item x="448"/>
        <item x="483"/>
        <item x="47"/>
        <item x="111"/>
        <item x="110"/>
        <item x="261"/>
        <item x="269"/>
        <item x="470"/>
        <item x="229"/>
        <item x="578"/>
        <item x="535"/>
        <item x="540"/>
        <item x="250"/>
        <item x="222"/>
        <item x="263"/>
        <item x="131"/>
        <item x="349"/>
        <item x="164"/>
        <item x="201"/>
        <item x="242"/>
        <item x="594"/>
        <item x="706"/>
        <item x="454"/>
        <item x="556"/>
        <item x="237"/>
        <item x="304"/>
        <item x="256"/>
        <item x="264"/>
        <item x="213"/>
        <item x="212"/>
        <item x="318"/>
        <item x="119"/>
        <item x="236"/>
        <item x="326"/>
        <item x="123"/>
        <item x="103"/>
        <item x="663"/>
        <item x="701"/>
        <item x="145"/>
        <item x="446"/>
        <item x="230"/>
        <item x="239"/>
        <item x="516"/>
        <item x="710"/>
        <item x="690"/>
        <item x="695"/>
        <item t="default"/>
      </items>
    </pivotField>
    <pivotField name="CATEGORIE" axis="axisCol" compact="0" outline="0" multipleItemSelectionAllowed="1" showAll="0" sortType="ascending">
      <items count="3">
        <item x="0"/>
        <item h="1" x="1"/>
        <item t="default"/>
      </items>
    </pivotField>
    <pivotField name="AANTAL" dataField="1" compact="0" numFmtId="3" outline="0" multipleItemSelectionAllowed="1" showAll="0"/>
  </pivotFields>
  <rowFields count="1">
    <field x="4"/>
  </rowFields>
  <rowItems count="659">
    <i>
      <x v="14"/>
    </i>
    <i>
      <x v="38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5"/>
    </i>
    <i>
      <x v="76"/>
    </i>
    <i>
      <x v="77"/>
    </i>
    <i>
      <x v="78"/>
    </i>
    <i>
      <x v="79"/>
    </i>
    <i>
      <x v="80"/>
    </i>
    <i>
      <x v="81"/>
    </i>
    <i>
      <x v="82"/>
    </i>
    <i>
      <x v="84"/>
    </i>
    <i>
      <x v="85"/>
    </i>
    <i>
      <x v="86"/>
    </i>
    <i>
      <x v="87"/>
    </i>
    <i>
      <x v="88"/>
    </i>
    <i>
      <x v="89"/>
    </i>
    <i>
      <x v="90"/>
    </i>
    <i>
      <x v="91"/>
    </i>
    <i>
      <x v="92"/>
    </i>
    <i>
      <x v="95"/>
    </i>
    <i>
      <x v="96"/>
    </i>
    <i>
      <x v="97"/>
    </i>
    <i>
      <x v="98"/>
    </i>
    <i>
      <x v="99"/>
    </i>
    <i>
      <x v="100"/>
    </i>
    <i>
      <x v="101"/>
    </i>
    <i>
      <x v="102"/>
    </i>
    <i>
      <x v="103"/>
    </i>
    <i>
      <x v="104"/>
    </i>
    <i>
      <x v="105"/>
    </i>
    <i>
      <x v="106"/>
    </i>
    <i>
      <x v="107"/>
    </i>
    <i>
      <x v="108"/>
    </i>
    <i>
      <x v="109"/>
    </i>
    <i>
      <x v="110"/>
    </i>
    <i>
      <x v="111"/>
    </i>
    <i>
      <x v="112"/>
    </i>
    <i>
      <x v="113"/>
    </i>
    <i>
      <x v="114"/>
    </i>
    <i>
      <x v="115"/>
    </i>
    <i>
      <x v="116"/>
    </i>
    <i>
      <x v="117"/>
    </i>
    <i>
      <x v="118"/>
    </i>
    <i>
      <x v="119"/>
    </i>
    <i>
      <x v="120"/>
    </i>
    <i>
      <x v="121"/>
    </i>
    <i>
      <x v="122"/>
    </i>
    <i>
      <x v="123"/>
    </i>
    <i>
      <x v="124"/>
    </i>
    <i>
      <x v="125"/>
    </i>
    <i>
      <x v="126"/>
    </i>
    <i>
      <x v="127"/>
    </i>
    <i>
      <x v="128"/>
    </i>
    <i>
      <x v="129"/>
    </i>
    <i>
      <x v="130"/>
    </i>
    <i>
      <x v="131"/>
    </i>
    <i>
      <x v="132"/>
    </i>
    <i>
      <x v="133"/>
    </i>
    <i>
      <x v="134"/>
    </i>
    <i>
      <x v="135"/>
    </i>
    <i>
      <x v="136"/>
    </i>
    <i>
      <x v="137"/>
    </i>
    <i>
      <x v="138"/>
    </i>
    <i>
      <x v="139"/>
    </i>
    <i>
      <x v="140"/>
    </i>
    <i>
      <x v="141"/>
    </i>
    <i>
      <x v="142"/>
    </i>
    <i>
      <x v="143"/>
    </i>
    <i>
      <x v="144"/>
    </i>
    <i>
      <x v="145"/>
    </i>
    <i>
      <x v="146"/>
    </i>
    <i>
      <x v="147"/>
    </i>
    <i>
      <x v="148"/>
    </i>
    <i>
      <x v="149"/>
    </i>
    <i>
      <x v="150"/>
    </i>
    <i>
      <x v="151"/>
    </i>
    <i>
      <x v="152"/>
    </i>
    <i>
      <x v="153"/>
    </i>
    <i>
      <x v="154"/>
    </i>
    <i>
      <x v="155"/>
    </i>
    <i>
      <x v="156"/>
    </i>
    <i>
      <x v="157"/>
    </i>
    <i>
      <x v="158"/>
    </i>
    <i>
      <x v="159"/>
    </i>
    <i>
      <x v="160"/>
    </i>
    <i>
      <x v="161"/>
    </i>
    <i>
      <x v="162"/>
    </i>
    <i>
      <x v="163"/>
    </i>
    <i>
      <x v="164"/>
    </i>
    <i>
      <x v="165"/>
    </i>
    <i>
      <x v="166"/>
    </i>
    <i>
      <x v="167"/>
    </i>
    <i>
      <x v="168"/>
    </i>
    <i>
      <x v="169"/>
    </i>
    <i>
      <x v="170"/>
    </i>
    <i>
      <x v="171"/>
    </i>
    <i>
      <x v="172"/>
    </i>
    <i>
      <x v="173"/>
    </i>
    <i>
      <x v="174"/>
    </i>
    <i>
      <x v="175"/>
    </i>
    <i>
      <x v="176"/>
    </i>
    <i>
      <x v="177"/>
    </i>
    <i>
      <x v="178"/>
    </i>
    <i>
      <x v="179"/>
    </i>
    <i>
      <x v="180"/>
    </i>
    <i>
      <x v="181"/>
    </i>
    <i>
      <x v="182"/>
    </i>
    <i>
      <x v="183"/>
    </i>
    <i>
      <x v="184"/>
    </i>
    <i>
      <x v="185"/>
    </i>
    <i>
      <x v="186"/>
    </i>
    <i>
      <x v="187"/>
    </i>
    <i>
      <x v="188"/>
    </i>
    <i>
      <x v="189"/>
    </i>
    <i>
      <x v="190"/>
    </i>
    <i>
      <x v="191"/>
    </i>
    <i>
      <x v="192"/>
    </i>
    <i>
      <x v="193"/>
    </i>
    <i>
      <x v="194"/>
    </i>
    <i>
      <x v="195"/>
    </i>
    <i>
      <x v="196"/>
    </i>
    <i>
      <x v="197"/>
    </i>
    <i>
      <x v="199"/>
    </i>
    <i>
      <x v="200"/>
    </i>
    <i>
      <x v="201"/>
    </i>
    <i>
      <x v="202"/>
    </i>
    <i>
      <x v="203"/>
    </i>
    <i>
      <x v="204"/>
    </i>
    <i>
      <x v="205"/>
    </i>
    <i>
      <x v="206"/>
    </i>
    <i>
      <x v="207"/>
    </i>
    <i>
      <x v="208"/>
    </i>
    <i>
      <x v="209"/>
    </i>
    <i>
      <x v="210"/>
    </i>
    <i>
      <x v="211"/>
    </i>
    <i>
      <x v="212"/>
    </i>
    <i>
      <x v="213"/>
    </i>
    <i>
      <x v="214"/>
    </i>
    <i>
      <x v="215"/>
    </i>
    <i>
      <x v="216"/>
    </i>
    <i>
      <x v="217"/>
    </i>
    <i>
      <x v="218"/>
    </i>
    <i>
      <x v="219"/>
    </i>
    <i>
      <x v="220"/>
    </i>
    <i>
      <x v="221"/>
    </i>
    <i>
      <x v="222"/>
    </i>
    <i>
      <x v="223"/>
    </i>
    <i>
      <x v="224"/>
    </i>
    <i>
      <x v="225"/>
    </i>
    <i>
      <x v="226"/>
    </i>
    <i>
      <x v="227"/>
    </i>
    <i>
      <x v="228"/>
    </i>
    <i>
      <x v="229"/>
    </i>
    <i>
      <x v="230"/>
    </i>
    <i>
      <x v="231"/>
    </i>
    <i>
      <x v="232"/>
    </i>
    <i>
      <x v="233"/>
    </i>
    <i>
      <x v="234"/>
    </i>
    <i>
      <x v="235"/>
    </i>
    <i>
      <x v="237"/>
    </i>
    <i>
      <x v="238"/>
    </i>
    <i>
      <x v="239"/>
    </i>
    <i>
      <x v="240"/>
    </i>
    <i>
      <x v="241"/>
    </i>
    <i>
      <x v="242"/>
    </i>
    <i>
      <x v="243"/>
    </i>
    <i>
      <x v="244"/>
    </i>
    <i>
      <x v="245"/>
    </i>
    <i>
      <x v="246"/>
    </i>
    <i>
      <x v="247"/>
    </i>
    <i>
      <x v="248"/>
    </i>
    <i>
      <x v="249"/>
    </i>
    <i>
      <x v="250"/>
    </i>
    <i>
      <x v="251"/>
    </i>
    <i>
      <x v="252"/>
    </i>
    <i>
      <x v="253"/>
    </i>
    <i>
      <x v="254"/>
    </i>
    <i>
      <x v="255"/>
    </i>
    <i>
      <x v="256"/>
    </i>
    <i>
      <x v="257"/>
    </i>
    <i>
      <x v="258"/>
    </i>
    <i>
      <x v="259"/>
    </i>
    <i>
      <x v="260"/>
    </i>
    <i>
      <x v="261"/>
    </i>
    <i>
      <x v="262"/>
    </i>
    <i>
      <x v="263"/>
    </i>
    <i>
      <x v="264"/>
    </i>
    <i>
      <x v="265"/>
    </i>
    <i>
      <x v="266"/>
    </i>
    <i>
      <x v="267"/>
    </i>
    <i>
      <x v="268"/>
    </i>
    <i>
      <x v="269"/>
    </i>
    <i>
      <x v="270"/>
    </i>
    <i>
      <x v="271"/>
    </i>
    <i>
      <x v="272"/>
    </i>
    <i>
      <x v="273"/>
    </i>
    <i>
      <x v="274"/>
    </i>
    <i>
      <x v="275"/>
    </i>
    <i>
      <x v="276"/>
    </i>
    <i>
      <x v="277"/>
    </i>
    <i>
      <x v="278"/>
    </i>
    <i>
      <x v="279"/>
    </i>
    <i>
      <x v="280"/>
    </i>
    <i>
      <x v="281"/>
    </i>
    <i>
      <x v="282"/>
    </i>
    <i>
      <x v="283"/>
    </i>
    <i>
      <x v="284"/>
    </i>
    <i>
      <x v="285"/>
    </i>
    <i>
      <x v="286"/>
    </i>
    <i>
      <x v="287"/>
    </i>
    <i>
      <x v="288"/>
    </i>
    <i>
      <x v="289"/>
    </i>
    <i>
      <x v="290"/>
    </i>
    <i>
      <x v="291"/>
    </i>
    <i>
      <x v="292"/>
    </i>
    <i>
      <x v="293"/>
    </i>
    <i>
      <x v="294"/>
    </i>
    <i>
      <x v="295"/>
    </i>
    <i>
      <x v="296"/>
    </i>
    <i>
      <x v="297"/>
    </i>
    <i>
      <x v="298"/>
    </i>
    <i>
      <x v="299"/>
    </i>
    <i>
      <x v="300"/>
    </i>
    <i>
      <x v="301"/>
    </i>
    <i>
      <x v="302"/>
    </i>
    <i>
      <x v="303"/>
    </i>
    <i>
      <x v="304"/>
    </i>
    <i>
      <x v="305"/>
    </i>
    <i>
      <x v="306"/>
    </i>
    <i>
      <x v="307"/>
    </i>
    <i>
      <x v="308"/>
    </i>
    <i>
      <x v="309"/>
    </i>
    <i>
      <x v="310"/>
    </i>
    <i>
      <x v="311"/>
    </i>
    <i>
      <x v="312"/>
    </i>
    <i>
      <x v="313"/>
    </i>
    <i>
      <x v="314"/>
    </i>
    <i>
      <x v="315"/>
    </i>
    <i>
      <x v="316"/>
    </i>
    <i>
      <x v="317"/>
    </i>
    <i>
      <x v="318"/>
    </i>
    <i>
      <x v="319"/>
    </i>
    <i>
      <x v="320"/>
    </i>
    <i>
      <x v="321"/>
    </i>
    <i>
      <x v="322"/>
    </i>
    <i>
      <x v="323"/>
    </i>
    <i>
      <x v="324"/>
    </i>
    <i>
      <x v="325"/>
    </i>
    <i>
      <x v="326"/>
    </i>
    <i>
      <x v="327"/>
    </i>
    <i>
      <x v="328"/>
    </i>
    <i>
      <x v="329"/>
    </i>
    <i>
      <x v="330"/>
    </i>
    <i>
      <x v="331"/>
    </i>
    <i>
      <x v="332"/>
    </i>
    <i>
      <x v="333"/>
    </i>
    <i>
      <x v="334"/>
    </i>
    <i>
      <x v="335"/>
    </i>
    <i>
      <x v="336"/>
    </i>
    <i>
      <x v="337"/>
    </i>
    <i>
      <x v="338"/>
    </i>
    <i>
      <x v="339"/>
    </i>
    <i>
      <x v="340"/>
    </i>
    <i>
      <x v="341"/>
    </i>
    <i>
      <x v="342"/>
    </i>
    <i>
      <x v="343"/>
    </i>
    <i>
      <x v="344"/>
    </i>
    <i>
      <x v="345"/>
    </i>
    <i>
      <x v="346"/>
    </i>
    <i>
      <x v="347"/>
    </i>
    <i>
      <x v="348"/>
    </i>
    <i>
      <x v="349"/>
    </i>
    <i>
      <x v="350"/>
    </i>
    <i>
      <x v="351"/>
    </i>
    <i>
      <x v="352"/>
    </i>
    <i>
      <x v="353"/>
    </i>
    <i>
      <x v="354"/>
    </i>
    <i>
      <x v="355"/>
    </i>
    <i>
      <x v="356"/>
    </i>
    <i>
      <x v="357"/>
    </i>
    <i>
      <x v="358"/>
    </i>
    <i>
      <x v="359"/>
    </i>
    <i>
      <x v="360"/>
    </i>
    <i>
      <x v="361"/>
    </i>
    <i>
      <x v="362"/>
    </i>
    <i>
      <x v="363"/>
    </i>
    <i>
      <x v="364"/>
    </i>
    <i>
      <x v="365"/>
    </i>
    <i>
      <x v="366"/>
    </i>
    <i>
      <x v="367"/>
    </i>
    <i>
      <x v="368"/>
    </i>
    <i>
      <x v="369"/>
    </i>
    <i>
      <x v="370"/>
    </i>
    <i>
      <x v="371"/>
    </i>
    <i>
      <x v="372"/>
    </i>
    <i>
      <x v="373"/>
    </i>
    <i>
      <x v="374"/>
    </i>
    <i>
      <x v="375"/>
    </i>
    <i>
      <x v="376"/>
    </i>
    <i>
      <x v="377"/>
    </i>
    <i>
      <x v="378"/>
    </i>
    <i>
      <x v="380"/>
    </i>
    <i>
      <x v="381"/>
    </i>
    <i>
      <x v="382"/>
    </i>
    <i>
      <x v="383"/>
    </i>
    <i>
      <x v="384"/>
    </i>
    <i>
      <x v="385"/>
    </i>
    <i>
      <x v="386"/>
    </i>
    <i>
      <x v="387"/>
    </i>
    <i>
      <x v="388"/>
    </i>
    <i>
      <x v="389"/>
    </i>
    <i>
      <x v="390"/>
    </i>
    <i>
      <x v="391"/>
    </i>
    <i>
      <x v="392"/>
    </i>
    <i>
      <x v="393"/>
    </i>
    <i>
      <x v="394"/>
    </i>
    <i>
      <x v="395"/>
    </i>
    <i>
      <x v="396"/>
    </i>
    <i>
      <x v="397"/>
    </i>
    <i>
      <x v="398"/>
    </i>
    <i>
      <x v="399"/>
    </i>
    <i>
      <x v="400"/>
    </i>
    <i>
      <x v="401"/>
    </i>
    <i>
      <x v="402"/>
    </i>
    <i>
      <x v="403"/>
    </i>
    <i>
      <x v="404"/>
    </i>
    <i>
      <x v="405"/>
    </i>
    <i>
      <x v="406"/>
    </i>
    <i>
      <x v="407"/>
    </i>
    <i>
      <x v="408"/>
    </i>
    <i>
      <x v="409"/>
    </i>
    <i>
      <x v="410"/>
    </i>
    <i>
      <x v="411"/>
    </i>
    <i>
      <x v="412"/>
    </i>
    <i>
      <x v="413"/>
    </i>
    <i>
      <x v="414"/>
    </i>
    <i>
      <x v="415"/>
    </i>
    <i>
      <x v="416"/>
    </i>
    <i>
      <x v="417"/>
    </i>
    <i>
      <x v="418"/>
    </i>
    <i>
      <x v="419"/>
    </i>
    <i>
      <x v="420"/>
    </i>
    <i>
      <x v="421"/>
    </i>
    <i>
      <x v="422"/>
    </i>
    <i>
      <x v="423"/>
    </i>
    <i>
      <x v="424"/>
    </i>
    <i>
      <x v="425"/>
    </i>
    <i>
      <x v="426"/>
    </i>
    <i>
      <x v="427"/>
    </i>
    <i>
      <x v="428"/>
    </i>
    <i>
      <x v="429"/>
    </i>
    <i>
      <x v="430"/>
    </i>
    <i>
      <x v="431"/>
    </i>
    <i>
      <x v="433"/>
    </i>
    <i>
      <x v="434"/>
    </i>
    <i>
      <x v="435"/>
    </i>
    <i>
      <x v="436"/>
    </i>
    <i>
      <x v="437"/>
    </i>
    <i>
      <x v="438"/>
    </i>
    <i>
      <x v="439"/>
    </i>
    <i>
      <x v="440"/>
    </i>
    <i>
      <x v="442"/>
    </i>
    <i>
      <x v="443"/>
    </i>
    <i>
      <x v="444"/>
    </i>
    <i>
      <x v="445"/>
    </i>
    <i>
      <x v="446"/>
    </i>
    <i>
      <x v="447"/>
    </i>
    <i>
      <x v="448"/>
    </i>
    <i>
      <x v="449"/>
    </i>
    <i>
      <x v="450"/>
    </i>
    <i>
      <x v="453"/>
    </i>
    <i>
      <x v="454"/>
    </i>
    <i>
      <x v="455"/>
    </i>
    <i>
      <x v="456"/>
    </i>
    <i>
      <x v="457"/>
    </i>
    <i>
      <x v="458"/>
    </i>
    <i>
      <x v="459"/>
    </i>
    <i>
      <x v="460"/>
    </i>
    <i>
      <x v="461"/>
    </i>
    <i>
      <x v="462"/>
    </i>
    <i>
      <x v="463"/>
    </i>
    <i>
      <x v="464"/>
    </i>
    <i>
      <x v="465"/>
    </i>
    <i>
      <x v="466"/>
    </i>
    <i>
      <x v="467"/>
    </i>
    <i>
      <x v="468"/>
    </i>
    <i>
      <x v="469"/>
    </i>
    <i>
      <x v="470"/>
    </i>
    <i>
      <x v="471"/>
    </i>
    <i>
      <x v="472"/>
    </i>
    <i>
      <x v="473"/>
    </i>
    <i>
      <x v="474"/>
    </i>
    <i>
      <x v="475"/>
    </i>
    <i>
      <x v="476"/>
    </i>
    <i>
      <x v="477"/>
    </i>
    <i>
      <x v="478"/>
    </i>
    <i>
      <x v="479"/>
    </i>
    <i>
      <x v="480"/>
    </i>
    <i>
      <x v="481"/>
    </i>
    <i>
      <x v="482"/>
    </i>
    <i>
      <x v="483"/>
    </i>
    <i>
      <x v="484"/>
    </i>
    <i>
      <x v="485"/>
    </i>
    <i>
      <x v="486"/>
    </i>
    <i>
      <x v="487"/>
    </i>
    <i>
      <x v="488"/>
    </i>
    <i>
      <x v="489"/>
    </i>
    <i>
      <x v="490"/>
    </i>
    <i>
      <x v="491"/>
    </i>
    <i>
      <x v="492"/>
    </i>
    <i>
      <x v="493"/>
    </i>
    <i>
      <x v="494"/>
    </i>
    <i>
      <x v="495"/>
    </i>
    <i>
      <x v="496"/>
    </i>
    <i>
      <x v="497"/>
    </i>
    <i>
      <x v="498"/>
    </i>
    <i>
      <x v="499"/>
    </i>
    <i>
      <x v="500"/>
    </i>
    <i>
      <x v="501"/>
    </i>
    <i>
      <x v="502"/>
    </i>
    <i>
      <x v="503"/>
    </i>
    <i>
      <x v="504"/>
    </i>
    <i>
      <x v="505"/>
    </i>
    <i>
      <x v="506"/>
    </i>
    <i>
      <x v="507"/>
    </i>
    <i>
      <x v="508"/>
    </i>
    <i>
      <x v="509"/>
    </i>
    <i>
      <x v="510"/>
    </i>
    <i>
      <x v="511"/>
    </i>
    <i>
      <x v="512"/>
    </i>
    <i>
      <x v="513"/>
    </i>
    <i>
      <x v="514"/>
    </i>
    <i>
      <x v="515"/>
    </i>
    <i>
      <x v="516"/>
    </i>
    <i>
      <x v="517"/>
    </i>
    <i>
      <x v="518"/>
    </i>
    <i>
      <x v="519"/>
    </i>
    <i>
      <x v="520"/>
    </i>
    <i>
      <x v="521"/>
    </i>
    <i>
      <x v="522"/>
    </i>
    <i>
      <x v="523"/>
    </i>
    <i>
      <x v="524"/>
    </i>
    <i>
      <x v="525"/>
    </i>
    <i>
      <x v="526"/>
    </i>
    <i>
      <x v="527"/>
    </i>
    <i>
      <x v="528"/>
    </i>
    <i>
      <x v="529"/>
    </i>
    <i>
      <x v="530"/>
    </i>
    <i>
      <x v="531"/>
    </i>
    <i>
      <x v="532"/>
    </i>
    <i>
      <x v="533"/>
    </i>
    <i>
      <x v="534"/>
    </i>
    <i>
      <x v="535"/>
    </i>
    <i>
      <x v="536"/>
    </i>
    <i>
      <x v="537"/>
    </i>
    <i>
      <x v="538"/>
    </i>
    <i>
      <x v="539"/>
    </i>
    <i>
      <x v="540"/>
    </i>
    <i>
      <x v="541"/>
    </i>
    <i>
      <x v="542"/>
    </i>
    <i>
      <x v="543"/>
    </i>
    <i>
      <x v="544"/>
    </i>
    <i>
      <x v="545"/>
    </i>
    <i>
      <x v="546"/>
    </i>
    <i>
      <x v="547"/>
    </i>
    <i>
      <x v="548"/>
    </i>
    <i>
      <x v="549"/>
    </i>
    <i>
      <x v="550"/>
    </i>
    <i>
      <x v="551"/>
    </i>
    <i>
      <x v="552"/>
    </i>
    <i>
      <x v="555"/>
    </i>
    <i>
      <x v="556"/>
    </i>
    <i>
      <x v="557"/>
    </i>
    <i>
      <x v="558"/>
    </i>
    <i>
      <x v="559"/>
    </i>
    <i>
      <x v="560"/>
    </i>
    <i>
      <x v="561"/>
    </i>
    <i>
      <x v="562"/>
    </i>
    <i>
      <x v="563"/>
    </i>
    <i>
      <x v="564"/>
    </i>
    <i>
      <x v="565"/>
    </i>
    <i>
      <x v="566"/>
    </i>
    <i>
      <x v="567"/>
    </i>
    <i>
      <x v="568"/>
    </i>
    <i>
      <x v="569"/>
    </i>
    <i>
      <x v="570"/>
    </i>
    <i>
      <x v="571"/>
    </i>
    <i>
      <x v="572"/>
    </i>
    <i>
      <x v="573"/>
    </i>
    <i>
      <x v="574"/>
    </i>
    <i>
      <x v="575"/>
    </i>
    <i>
      <x v="576"/>
    </i>
    <i>
      <x v="577"/>
    </i>
    <i>
      <x v="578"/>
    </i>
    <i>
      <x v="579"/>
    </i>
    <i>
      <x v="580"/>
    </i>
    <i>
      <x v="581"/>
    </i>
    <i>
      <x v="582"/>
    </i>
    <i>
      <x v="583"/>
    </i>
    <i>
      <x v="584"/>
    </i>
    <i>
      <x v="585"/>
    </i>
    <i>
      <x v="586"/>
    </i>
    <i>
      <x v="587"/>
    </i>
    <i>
      <x v="588"/>
    </i>
    <i>
      <x v="589"/>
    </i>
    <i>
      <x v="590"/>
    </i>
    <i>
      <x v="591"/>
    </i>
    <i>
      <x v="592"/>
    </i>
    <i>
      <x v="593"/>
    </i>
    <i>
      <x v="594"/>
    </i>
    <i>
      <x v="595"/>
    </i>
    <i>
      <x v="596"/>
    </i>
    <i>
      <x v="597"/>
    </i>
    <i>
      <x v="598"/>
    </i>
    <i>
      <x v="599"/>
    </i>
    <i>
      <x v="600"/>
    </i>
    <i>
      <x v="601"/>
    </i>
    <i>
      <x v="602"/>
    </i>
    <i>
      <x v="603"/>
    </i>
    <i>
      <x v="604"/>
    </i>
    <i>
      <x v="605"/>
    </i>
    <i>
      <x v="606"/>
    </i>
    <i>
      <x v="607"/>
    </i>
    <i>
      <x v="608"/>
    </i>
    <i>
      <x v="609"/>
    </i>
    <i>
      <x v="610"/>
    </i>
    <i>
      <x v="611"/>
    </i>
    <i>
      <x v="612"/>
    </i>
    <i>
      <x v="613"/>
    </i>
    <i>
      <x v="614"/>
    </i>
    <i>
      <x v="615"/>
    </i>
    <i>
      <x v="616"/>
    </i>
    <i>
      <x v="617"/>
    </i>
    <i>
      <x v="618"/>
    </i>
    <i>
      <x v="619"/>
    </i>
    <i>
      <x v="620"/>
    </i>
    <i>
      <x v="621"/>
    </i>
    <i>
      <x v="622"/>
    </i>
    <i>
      <x v="623"/>
    </i>
    <i>
      <x v="624"/>
    </i>
    <i>
      <x v="625"/>
    </i>
    <i>
      <x v="626"/>
    </i>
    <i>
      <x v="627"/>
    </i>
    <i>
      <x v="628"/>
    </i>
    <i>
      <x v="629"/>
    </i>
    <i>
      <x v="630"/>
    </i>
    <i>
      <x v="631"/>
    </i>
    <i>
      <x v="632"/>
    </i>
    <i>
      <x v="633"/>
    </i>
    <i>
      <x v="634"/>
    </i>
    <i>
      <x v="635"/>
    </i>
    <i>
      <x v="636"/>
    </i>
    <i>
      <x v="637"/>
    </i>
    <i>
      <x v="638"/>
    </i>
    <i>
      <x v="639"/>
    </i>
    <i>
      <x v="640"/>
    </i>
    <i>
      <x v="641"/>
    </i>
    <i>
      <x v="642"/>
    </i>
    <i>
      <x v="643"/>
    </i>
    <i>
      <x v="644"/>
    </i>
    <i>
      <x v="645"/>
    </i>
    <i>
      <x v="646"/>
    </i>
    <i>
      <x v="647"/>
    </i>
    <i>
      <x v="648"/>
    </i>
    <i>
      <x v="649"/>
    </i>
    <i>
      <x v="650"/>
    </i>
    <i>
      <x v="651"/>
    </i>
    <i>
      <x v="652"/>
    </i>
    <i>
      <x v="653"/>
    </i>
    <i>
      <x v="654"/>
    </i>
    <i>
      <x v="655"/>
    </i>
    <i>
      <x v="656"/>
    </i>
    <i>
      <x v="657"/>
    </i>
    <i>
      <x v="658"/>
    </i>
    <i>
      <x v="659"/>
    </i>
    <i>
      <x v="660"/>
    </i>
    <i>
      <x v="661"/>
    </i>
    <i>
      <x v="662"/>
    </i>
    <i>
      <x v="663"/>
    </i>
    <i>
      <x v="664"/>
    </i>
    <i>
      <x v="665"/>
    </i>
    <i>
      <x v="666"/>
    </i>
    <i>
      <x v="667"/>
    </i>
    <i>
      <x v="668"/>
    </i>
    <i>
      <x v="669"/>
    </i>
    <i>
      <x v="670"/>
    </i>
    <i>
      <x v="671"/>
    </i>
    <i>
      <x v="672"/>
    </i>
    <i>
      <x v="674"/>
    </i>
    <i>
      <x v="675"/>
    </i>
    <i>
      <x v="676"/>
    </i>
    <i>
      <x v="678"/>
    </i>
    <i>
      <x v="679"/>
    </i>
    <i>
      <x v="680"/>
    </i>
    <i>
      <x v="681"/>
    </i>
    <i>
      <x v="682"/>
    </i>
    <i>
      <x v="683"/>
    </i>
    <i>
      <x v="684"/>
    </i>
    <i>
      <x v="685"/>
    </i>
    <i>
      <x v="686"/>
    </i>
    <i>
      <x v="687"/>
    </i>
    <i>
      <x v="688"/>
    </i>
    <i>
      <x v="689"/>
    </i>
    <i>
      <x v="690"/>
    </i>
    <i>
      <x v="691"/>
    </i>
    <i>
      <x v="692"/>
    </i>
    <i>
      <x v="693"/>
    </i>
    <i>
      <x v="694"/>
    </i>
    <i>
      <x v="695"/>
    </i>
    <i>
      <x v="696"/>
    </i>
    <i>
      <x v="697"/>
    </i>
    <i>
      <x v="698"/>
    </i>
    <i>
      <x v="699"/>
    </i>
    <i>
      <x v="700"/>
    </i>
    <i>
      <x v="701"/>
    </i>
    <i>
      <x v="702"/>
    </i>
    <i>
      <x v="703"/>
    </i>
    <i>
      <x v="704"/>
    </i>
    <i>
      <x v="705"/>
    </i>
    <i>
      <x v="706"/>
    </i>
    <i>
      <x v="707"/>
    </i>
    <i>
      <x v="708"/>
    </i>
    <i>
      <x v="709"/>
    </i>
    <i>
      <x v="710"/>
    </i>
    <i>
      <x v="711"/>
    </i>
    <i>
      <x v="712"/>
    </i>
    <i>
      <x v="713"/>
    </i>
    <i>
      <x v="714"/>
    </i>
    <i>
      <x v="715"/>
    </i>
    <i>
      <x v="716"/>
    </i>
    <i>
      <x v="717"/>
    </i>
    <i>
      <x v="718"/>
    </i>
    <i>
      <x v="719"/>
    </i>
    <i>
      <x v="720"/>
    </i>
    <i>
      <x v="721"/>
    </i>
    <i>
      <x v="722"/>
    </i>
    <i>
      <x v="723"/>
    </i>
    <i>
      <x v="724"/>
    </i>
    <i>
      <x v="725"/>
    </i>
    <i>
      <x v="726"/>
    </i>
    <i t="grand">
      <x/>
    </i>
  </rowItems>
  <colFields count="1">
    <field x="5"/>
  </colFields>
  <colItems count="1">
    <i>
      <x/>
    </i>
  </colItems>
  <pageFields count="1">
    <pageField fld="1" hier="0"/>
  </pageFields>
  <dataFields count="1">
    <dataField name="SUM of AANTAL" fld="6" baseField="0"/>
  </dataFields>
  <pivotTableStyleInfo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500-000000000000}" name="Flitspalen per provincie enkel " cacheId="27" applyNumberFormats="0" applyBorderFormats="0" applyFontFormats="0" applyPatternFormats="0" applyAlignmentFormats="0" applyWidthHeightFormats="0" dataCaption="" updatedVersion="8" compact="0" compactData="0">
  <location ref="A2:I15" firstHeaderRow="1" firstDataRow="2" firstDataCol="1"/>
  <pivotFields count="28">
    <pivotField name="Gemeente" compact="0" outline="0" multipleItemSelectionAllowed="1" showAll="0"/>
    <pivotField name="provincie" axis="axisRow" compact="0" outline="0" multipleItemSelectionAllowed="1" showAll="0" sortType="ascending">
      <items count="14">
        <item x="6"/>
        <item x="7"/>
        <item x="5"/>
        <item x="3"/>
        <item x="12"/>
        <item x="11"/>
        <item x="4"/>
        <item x="2"/>
        <item x="9"/>
        <item h="1" x="0"/>
        <item x="8"/>
        <item x="10"/>
        <item x="1"/>
        <item t="default"/>
      </items>
    </pivotField>
    <pivotField name=" snelheidsboetes 24 flex" dataField="1" compact="0" outline="0" multipleItemSelectionAllowed="1" showAll="0"/>
    <pivotField name="flexpalen 24" dataField="1" compact="0" outline="0" multipleItemSelectionAllowed="1" showAll="0"/>
    <pivotField name="per flexpaal" compact="0" outline="0" multipleItemSelectionAllowed="1" showAll="0"/>
    <pivotField name="snelheidsboetes 24 vast" dataField="1" compact="0" outline="0" multipleItemSelectionAllowed="1" showAll="0"/>
    <pivotField name="vaste Palen 24" dataField="1" compact="0" outline="0" multipleItemSelectionAllowed="1" showAll="0"/>
    <pivotField name="Snelheidsboetes flits" compact="0" outline="0" multipleItemSelectionAllowed="1" showAll="0"/>
    <pivotField name="Palen tot 24" compact="0" outline="0" multipleItemSelectionAllowed="1" showAll="0"/>
    <pivotField name="flex" compact="0" outline="0" multipleItemSelectionAllowed="1" showAll="0"/>
    <pivotField name="vast" compact="0" outline="0" multipleItemSelectionAllowed="1" showAll="0"/>
    <pivotField name="alle palen" compact="0" outline="0" multipleItemSelectionAllowed="1" showAll="0"/>
    <pivotField name="flexpalen 23" dataField="1" compact="0" outline="0" multipleItemSelectionAllowed="1" showAll="0"/>
    <pivotField name="boetes 23 flex" dataField="1" compact="0" outline="0" multipleItemSelectionAllowed="1" showAll="0"/>
    <pivotField name="vaste palen 23" dataField="1" compact="0" outline="0" multipleItemSelectionAllowed="1" showAll="0"/>
    <pivotField name="boetes 23 vast" dataField="1" compact="0" outline="0" multipleItemSelectionAllowed="1" showAll="0"/>
    <pivotField name="palen" compact="0" outline="0" multipleItemSelectionAllowed="1" showAll="0"/>
    <pivotField name="boetes" compact="0" outline="0" multipleItemSelectionAllowed="1" showAll="0"/>
    <pivotField name="flex2" compact="0" outline="0" multipleItemSelectionAllowed="1" showAll="0"/>
    <pivotField name="vast2" compact="0" outline="0" multipleItemSelectionAllowed="1" showAll="0"/>
    <pivotField name="alle palen2" compact="0" outline="0" multipleItemSelectionAllowed="1" showAll="0"/>
    <pivotField name="verschil flexpalen" compact="0" outline="0" multipleItemSelectionAllowed="1" showAll="0"/>
    <pivotField name="verschil vast" compact="0" outline="0" multipleItemSelectionAllowed="1" showAll="0"/>
    <pivotField name="verschil totaal" compact="0" outline="0" multipleItemSelectionAllowed="1" showAll="0"/>
    <pivotField name="verschil flex" compact="0" outline="0" multipleItemSelectionAllowed="1" showAll="0"/>
    <pivotField name="verschil vast2" compact="0" outline="0" multipleItemSelectionAllowed="1" showAll="0"/>
    <pivotField name="verschil totaal2" compact="0" outline="0" multipleItemSelectionAllowed="1" showAll="0"/>
    <pivotField name="totaal boetes 2023" compact="0" outline="0" multipleItemSelectionAllowed="1" showAll="0"/>
  </pivotFields>
  <rowFields count="1">
    <field x="1"/>
  </rowFields>
  <rowItems count="13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10"/>
    </i>
    <i>
      <x v="11"/>
    </i>
    <i>
      <x v="12"/>
    </i>
    <i t="grand">
      <x/>
    </i>
  </rowItems>
  <colFields count="1">
    <field x="-2"/>
  </colFields>
  <colItems count="8">
    <i>
      <x/>
    </i>
    <i i="1">
      <x v="1"/>
    </i>
    <i i="2">
      <x v="2"/>
    </i>
    <i i="3">
      <x v="3"/>
    </i>
    <i i="4">
      <x v="4"/>
    </i>
    <i i="5">
      <x v="5"/>
    </i>
    <i i="6">
      <x v="6"/>
    </i>
    <i i="7">
      <x v="7"/>
    </i>
  </colItems>
  <dataFields count="8">
    <dataField name="SUM of flexpalen 24" fld="3" baseField="0"/>
    <dataField name="SUM of  snelheidsboetes 24 flex" fld="2" baseField="0"/>
    <dataField name="SUM of flexpalen 23" fld="12" baseField="0"/>
    <dataField name="SUM of boetes 23 flex" fld="13" baseField="0"/>
    <dataField name="SUM of vaste Palen 24" fld="6" baseField="0"/>
    <dataField name="SUM of snelheidsboetes 24 vast" fld="5" baseField="0"/>
    <dataField name="SUM of vaste palen 23" fld="14" baseField="0"/>
    <dataField name="SUM of boetes 23 vast" fld="15" baseField="0"/>
  </dataFields>
  <pivotTableStyleInfo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ivotTable" Target="../pivotTables/pivotTable3.xml"/><Relationship Id="rId2" Type="http://schemas.openxmlformats.org/officeDocument/2006/relationships/pivotTable" Target="../pivotTables/pivotTable2.xml"/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00FF00"/>
    <outlinePr summaryBelow="0" summaryRight="0"/>
  </sheetPr>
  <dimension ref="A1:AB812"/>
  <sheetViews>
    <sheetView workbookViewId="0"/>
  </sheetViews>
  <sheetFormatPr baseColWidth="10" defaultColWidth="12.6640625" defaultRowHeight="15.75" customHeight="1"/>
  <cols>
    <col min="2" max="2" width="57.1640625" customWidth="1"/>
    <col min="7" max="28" width="12.6640625" hidden="1"/>
  </cols>
  <sheetData>
    <row r="1" spans="1:26" ht="15.75" customHeight="1">
      <c r="A1" s="4" t="s">
        <v>1180</v>
      </c>
      <c r="B1" s="4" t="s">
        <v>1182</v>
      </c>
      <c r="C1" s="4" t="s">
        <v>1181</v>
      </c>
      <c r="D1" s="4" t="s">
        <v>3</v>
      </c>
      <c r="E1" s="4" t="s">
        <v>0</v>
      </c>
      <c r="F1" s="4" t="s">
        <v>1183</v>
      </c>
    </row>
    <row r="2" spans="1:26" ht="15.75" customHeight="1">
      <c r="A2" s="4">
        <v>4328</v>
      </c>
      <c r="B2" s="4" t="s">
        <v>1051</v>
      </c>
      <c r="C2" s="13">
        <v>100025</v>
      </c>
      <c r="D2" s="19" t="s">
        <v>333</v>
      </c>
      <c r="E2" s="4" t="s">
        <v>112</v>
      </c>
      <c r="F2" s="4" t="s">
        <v>1184</v>
      </c>
      <c r="M2" s="74"/>
      <c r="N2" s="72" t="s">
        <v>1183</v>
      </c>
      <c r="O2" s="91" t="s">
        <v>1620</v>
      </c>
      <c r="P2" s="86"/>
      <c r="Q2" s="86"/>
      <c r="R2" s="86"/>
      <c r="S2" s="86"/>
      <c r="T2" s="86"/>
      <c r="U2" s="80"/>
    </row>
    <row r="3" spans="1:26" ht="15.75" customHeight="1">
      <c r="A3" s="4">
        <v>6649</v>
      </c>
      <c r="B3" s="4" t="s">
        <v>861</v>
      </c>
      <c r="C3" s="13">
        <v>37947</v>
      </c>
      <c r="D3" s="4" t="s">
        <v>162</v>
      </c>
      <c r="E3" s="4" t="s">
        <v>112</v>
      </c>
      <c r="F3" s="4" t="s">
        <v>1185</v>
      </c>
      <c r="M3" s="92"/>
      <c r="N3" s="74" t="s">
        <v>1184</v>
      </c>
      <c r="O3" s="86"/>
      <c r="P3" s="74" t="s">
        <v>1185</v>
      </c>
      <c r="Q3" s="86"/>
      <c r="R3" s="74" t="s">
        <v>1619</v>
      </c>
      <c r="S3" s="86"/>
      <c r="T3" s="74" t="s">
        <v>1630</v>
      </c>
      <c r="U3" s="73" t="s">
        <v>1631</v>
      </c>
    </row>
    <row r="4" spans="1:26" ht="15.75" customHeight="1">
      <c r="A4" s="4">
        <v>4025</v>
      </c>
      <c r="B4" s="4" t="s">
        <v>845</v>
      </c>
      <c r="C4" s="13">
        <v>32514</v>
      </c>
      <c r="D4" s="19" t="s">
        <v>1186</v>
      </c>
      <c r="E4" s="4" t="s">
        <v>112</v>
      </c>
      <c r="F4" s="4" t="s">
        <v>1185</v>
      </c>
      <c r="M4" s="72" t="s">
        <v>0</v>
      </c>
      <c r="N4" s="74" t="s">
        <v>1632</v>
      </c>
      <c r="O4" s="87" t="s">
        <v>1633</v>
      </c>
      <c r="P4" s="74" t="s">
        <v>1632</v>
      </c>
      <c r="Q4" s="87" t="s">
        <v>1633</v>
      </c>
      <c r="R4" s="74" t="s">
        <v>1632</v>
      </c>
      <c r="S4" s="87" t="s">
        <v>1633</v>
      </c>
      <c r="T4" s="92"/>
      <c r="U4" s="93"/>
    </row>
    <row r="5" spans="1:26" ht="15.75" customHeight="1">
      <c r="A5" s="4">
        <v>6652</v>
      </c>
      <c r="B5" s="4" t="s">
        <v>1175</v>
      </c>
      <c r="C5" s="13">
        <v>29771</v>
      </c>
      <c r="D5" s="19" t="s">
        <v>265</v>
      </c>
      <c r="E5" s="4" t="s">
        <v>112</v>
      </c>
      <c r="F5" s="4" t="s">
        <v>1185</v>
      </c>
      <c r="H5" s="4" t="s">
        <v>1187</v>
      </c>
      <c r="M5" s="74" t="s">
        <v>4</v>
      </c>
      <c r="N5" s="81">
        <v>13176</v>
      </c>
      <c r="O5" s="88">
        <v>6</v>
      </c>
      <c r="P5" s="81">
        <v>17067</v>
      </c>
      <c r="Q5" s="88">
        <v>9</v>
      </c>
      <c r="R5" s="81"/>
      <c r="S5" s="88"/>
      <c r="T5" s="81">
        <v>30243</v>
      </c>
      <c r="U5" s="75">
        <v>15</v>
      </c>
      <c r="V5" s="4" t="s">
        <v>1188</v>
      </c>
      <c r="W5" s="4" t="s">
        <v>1189</v>
      </c>
      <c r="X5" s="4" t="s">
        <v>1190</v>
      </c>
      <c r="Y5" s="4" t="s">
        <v>1191</v>
      </c>
      <c r="Z5" s="20" t="s">
        <v>1192</v>
      </c>
    </row>
    <row r="6" spans="1:26" ht="15.75" customHeight="1">
      <c r="A6" s="4">
        <v>3683</v>
      </c>
      <c r="B6" s="4" t="s">
        <v>982</v>
      </c>
      <c r="C6" s="13">
        <v>22883</v>
      </c>
      <c r="D6" s="19" t="s">
        <v>317</v>
      </c>
      <c r="E6" s="4" t="s">
        <v>112</v>
      </c>
      <c r="F6" s="4" t="s">
        <v>1185</v>
      </c>
      <c r="H6" s="20">
        <f>811/658-100%</f>
        <v>0.23252279635258355</v>
      </c>
      <c r="M6" s="76" t="s">
        <v>20</v>
      </c>
      <c r="N6" s="82">
        <v>16707</v>
      </c>
      <c r="O6" s="89">
        <v>6</v>
      </c>
      <c r="P6" s="82">
        <v>33338</v>
      </c>
      <c r="Q6" s="89">
        <v>15</v>
      </c>
      <c r="R6" s="82"/>
      <c r="S6" s="89"/>
      <c r="T6" s="82">
        <v>50045</v>
      </c>
      <c r="U6" s="77">
        <v>21</v>
      </c>
      <c r="V6" s="21">
        <f t="shared" ref="V6:V18" si="0">P6/Q6</f>
        <v>2222.5333333333333</v>
      </c>
      <c r="W6" s="21" t="e">
        <f t="shared" ref="W6:W18" si="1">R6/S6</f>
        <v>#DIV/0!</v>
      </c>
      <c r="X6" s="21">
        <f t="shared" ref="X6:X18" si="2">T6/U6</f>
        <v>2383.0952380952381</v>
      </c>
      <c r="Y6" s="21" t="e">
        <f t="shared" ref="Y6:Y18" si="3">V6-W6</f>
        <v>#DIV/0!</v>
      </c>
      <c r="Z6" s="20">
        <f t="shared" ref="Z6:Z18" si="4">P6/T6</f>
        <v>0.66616045558996906</v>
      </c>
    </row>
    <row r="7" spans="1:26" ht="15.75" customHeight="1">
      <c r="A7" s="4">
        <v>3932</v>
      </c>
      <c r="B7" s="4" t="s">
        <v>1016</v>
      </c>
      <c r="C7" s="13">
        <v>22354</v>
      </c>
      <c r="D7" s="19" t="s">
        <v>333</v>
      </c>
      <c r="E7" s="4" t="s">
        <v>112</v>
      </c>
      <c r="F7" s="4" t="s">
        <v>1185</v>
      </c>
      <c r="M7" s="76" t="s">
        <v>244</v>
      </c>
      <c r="N7" s="82">
        <v>16255</v>
      </c>
      <c r="O7" s="89">
        <v>5</v>
      </c>
      <c r="P7" s="82">
        <v>2786</v>
      </c>
      <c r="Q7" s="89">
        <v>1</v>
      </c>
      <c r="R7" s="82"/>
      <c r="S7" s="89"/>
      <c r="T7" s="82">
        <v>19041</v>
      </c>
      <c r="U7" s="77">
        <v>6</v>
      </c>
      <c r="V7" s="21">
        <f t="shared" si="0"/>
        <v>2786</v>
      </c>
      <c r="W7" s="21" t="e">
        <f t="shared" si="1"/>
        <v>#DIV/0!</v>
      </c>
      <c r="X7" s="21">
        <f t="shared" si="2"/>
        <v>3173.5</v>
      </c>
      <c r="Y7" s="21" t="e">
        <f t="shared" si="3"/>
        <v>#DIV/0!</v>
      </c>
      <c r="Z7" s="20">
        <f t="shared" si="4"/>
        <v>0.14631584475605272</v>
      </c>
    </row>
    <row r="8" spans="1:26" ht="15.75" customHeight="1">
      <c r="A8" s="4">
        <v>3328</v>
      </c>
      <c r="B8" s="4" t="s">
        <v>382</v>
      </c>
      <c r="C8" s="13">
        <v>21605</v>
      </c>
      <c r="D8" s="19" t="s">
        <v>50</v>
      </c>
      <c r="E8" s="4" t="s">
        <v>50</v>
      </c>
      <c r="F8" s="4" t="s">
        <v>1185</v>
      </c>
      <c r="M8" s="76" t="s">
        <v>37</v>
      </c>
      <c r="N8" s="82">
        <v>73071</v>
      </c>
      <c r="O8" s="89">
        <v>9</v>
      </c>
      <c r="P8" s="82">
        <v>166896</v>
      </c>
      <c r="Q8" s="89">
        <v>59</v>
      </c>
      <c r="R8" s="82"/>
      <c r="S8" s="89"/>
      <c r="T8" s="82">
        <v>239967</v>
      </c>
      <c r="U8" s="77">
        <v>68</v>
      </c>
      <c r="V8" s="21">
        <f t="shared" si="0"/>
        <v>2828.7457627118642</v>
      </c>
      <c r="W8" s="21" t="e">
        <f t="shared" si="1"/>
        <v>#DIV/0!</v>
      </c>
      <c r="X8" s="21">
        <f t="shared" si="2"/>
        <v>3528.9264705882351</v>
      </c>
      <c r="Y8" s="21" t="e">
        <f t="shared" si="3"/>
        <v>#DIV/0!</v>
      </c>
      <c r="Z8" s="20">
        <f t="shared" si="4"/>
        <v>0.69549563064921427</v>
      </c>
    </row>
    <row r="9" spans="1:26" ht="15.75" customHeight="1">
      <c r="A9" s="4">
        <v>4309</v>
      </c>
      <c r="B9" s="4" t="s">
        <v>373</v>
      </c>
      <c r="C9" s="13">
        <v>20850</v>
      </c>
      <c r="D9" s="19" t="s">
        <v>44</v>
      </c>
      <c r="E9" s="4" t="s">
        <v>37</v>
      </c>
      <c r="F9" s="4" t="s">
        <v>1184</v>
      </c>
      <c r="M9" s="76" t="s">
        <v>50</v>
      </c>
      <c r="N9" s="82">
        <v>6432</v>
      </c>
      <c r="O9" s="89">
        <v>5</v>
      </c>
      <c r="P9" s="82">
        <v>57916</v>
      </c>
      <c r="Q9" s="89">
        <v>17</v>
      </c>
      <c r="R9" s="82"/>
      <c r="S9" s="89"/>
      <c r="T9" s="82">
        <v>64348</v>
      </c>
      <c r="U9" s="77">
        <v>22</v>
      </c>
      <c r="V9" s="21">
        <f t="shared" si="0"/>
        <v>3406.8235294117649</v>
      </c>
      <c r="W9" s="21" t="e">
        <f t="shared" si="1"/>
        <v>#DIV/0!</v>
      </c>
      <c r="X9" s="21">
        <f t="shared" si="2"/>
        <v>2924.909090909091</v>
      </c>
      <c r="Y9" s="21" t="e">
        <f t="shared" si="3"/>
        <v>#DIV/0!</v>
      </c>
      <c r="Z9" s="20">
        <f t="shared" si="4"/>
        <v>0.90004351339590971</v>
      </c>
    </row>
    <row r="10" spans="1:26" ht="15.75" customHeight="1">
      <c r="A10" s="4">
        <v>4321</v>
      </c>
      <c r="B10" s="4" t="s">
        <v>1112</v>
      </c>
      <c r="C10" s="13">
        <v>20549</v>
      </c>
      <c r="D10" s="19" t="s">
        <v>44</v>
      </c>
      <c r="E10" s="4" t="s">
        <v>37</v>
      </c>
      <c r="F10" s="4" t="s">
        <v>1184</v>
      </c>
      <c r="M10" s="76" t="s">
        <v>62</v>
      </c>
      <c r="N10" s="82">
        <v>8190</v>
      </c>
      <c r="O10" s="89">
        <v>6</v>
      </c>
      <c r="P10" s="82">
        <v>133603</v>
      </c>
      <c r="Q10" s="89">
        <v>61</v>
      </c>
      <c r="R10" s="82"/>
      <c r="S10" s="89"/>
      <c r="T10" s="82">
        <v>141793</v>
      </c>
      <c r="U10" s="77">
        <v>67</v>
      </c>
      <c r="V10" s="21">
        <f t="shared" si="0"/>
        <v>2190.2131147540986</v>
      </c>
      <c r="W10" s="21" t="e">
        <f t="shared" si="1"/>
        <v>#DIV/0!</v>
      </c>
      <c r="X10" s="21">
        <f t="shared" si="2"/>
        <v>2116.313432835821</v>
      </c>
      <c r="Y10" s="21" t="e">
        <f t="shared" si="3"/>
        <v>#DIV/0!</v>
      </c>
      <c r="Z10" s="20">
        <f t="shared" si="4"/>
        <v>0.94223974385195319</v>
      </c>
    </row>
    <row r="11" spans="1:26" ht="15.75" customHeight="1">
      <c r="A11" s="4">
        <v>3480</v>
      </c>
      <c r="B11" s="4" t="s">
        <v>906</v>
      </c>
      <c r="C11" s="13">
        <v>20179</v>
      </c>
      <c r="D11" s="19" t="s">
        <v>221</v>
      </c>
      <c r="E11" s="4" t="s">
        <v>112</v>
      </c>
      <c r="F11" s="4" t="s">
        <v>1185</v>
      </c>
      <c r="M11" s="76" t="s">
        <v>74</v>
      </c>
      <c r="N11" s="82">
        <v>58805</v>
      </c>
      <c r="O11" s="89">
        <v>15</v>
      </c>
      <c r="P11" s="82">
        <v>187869</v>
      </c>
      <c r="Q11" s="89">
        <v>97</v>
      </c>
      <c r="R11" s="82"/>
      <c r="S11" s="89"/>
      <c r="T11" s="82">
        <v>246674</v>
      </c>
      <c r="U11" s="77">
        <v>112</v>
      </c>
      <c r="V11" s="21">
        <f t="shared" si="0"/>
        <v>1936.7938144329896</v>
      </c>
      <c r="W11" s="21" t="e">
        <f t="shared" si="1"/>
        <v>#DIV/0!</v>
      </c>
      <c r="X11" s="21">
        <f t="shared" si="2"/>
        <v>2202.4464285714284</v>
      </c>
      <c r="Y11" s="21" t="e">
        <f t="shared" si="3"/>
        <v>#DIV/0!</v>
      </c>
      <c r="Z11" s="20">
        <f t="shared" si="4"/>
        <v>0.76160843866803962</v>
      </c>
    </row>
    <row r="12" spans="1:26" ht="15.75" customHeight="1">
      <c r="A12" s="4">
        <v>6650</v>
      </c>
      <c r="B12" s="4" t="s">
        <v>1024</v>
      </c>
      <c r="C12" s="13">
        <v>19232</v>
      </c>
      <c r="D12" s="19" t="s">
        <v>364</v>
      </c>
      <c r="E12" s="4" t="s">
        <v>112</v>
      </c>
      <c r="F12" s="4" t="s">
        <v>1185</v>
      </c>
      <c r="M12" s="76" t="s">
        <v>92</v>
      </c>
      <c r="N12" s="82">
        <v>107626</v>
      </c>
      <c r="O12" s="89">
        <v>22</v>
      </c>
      <c r="P12" s="82">
        <v>156287</v>
      </c>
      <c r="Q12" s="89">
        <v>108</v>
      </c>
      <c r="R12" s="82"/>
      <c r="S12" s="89"/>
      <c r="T12" s="82">
        <v>263913</v>
      </c>
      <c r="U12" s="77">
        <v>130</v>
      </c>
      <c r="V12" s="21">
        <f t="shared" si="0"/>
        <v>1447.101851851852</v>
      </c>
      <c r="W12" s="21" t="e">
        <f t="shared" si="1"/>
        <v>#DIV/0!</v>
      </c>
      <c r="X12" s="21">
        <f t="shared" si="2"/>
        <v>2030.1</v>
      </c>
      <c r="Y12" s="21" t="e">
        <f t="shared" si="3"/>
        <v>#DIV/0!</v>
      </c>
      <c r="Z12" s="20">
        <f t="shared" si="4"/>
        <v>0.59219136609412948</v>
      </c>
    </row>
    <row r="13" spans="1:26" ht="15.75" customHeight="1">
      <c r="A13" s="4">
        <v>4641</v>
      </c>
      <c r="B13" s="4" t="s">
        <v>738</v>
      </c>
      <c r="C13" s="13">
        <v>18057</v>
      </c>
      <c r="D13" s="19" t="s">
        <v>737</v>
      </c>
      <c r="E13" s="4" t="s">
        <v>92</v>
      </c>
      <c r="F13" s="4" t="s">
        <v>1184</v>
      </c>
      <c r="M13" s="76" t="s">
        <v>117</v>
      </c>
      <c r="N13" s="82">
        <v>12342</v>
      </c>
      <c r="O13" s="89">
        <v>5</v>
      </c>
      <c r="P13" s="82">
        <v>74860</v>
      </c>
      <c r="Q13" s="89">
        <v>25</v>
      </c>
      <c r="R13" s="82"/>
      <c r="S13" s="89"/>
      <c r="T13" s="82">
        <v>87202</v>
      </c>
      <c r="U13" s="77">
        <v>30</v>
      </c>
      <c r="V13" s="21">
        <f t="shared" si="0"/>
        <v>2994.4</v>
      </c>
      <c r="W13" s="21" t="e">
        <f t="shared" si="1"/>
        <v>#DIV/0!</v>
      </c>
      <c r="X13" s="21">
        <f t="shared" si="2"/>
        <v>2906.7333333333331</v>
      </c>
      <c r="Y13" s="21" t="e">
        <f t="shared" si="3"/>
        <v>#DIV/0!</v>
      </c>
      <c r="Z13" s="20">
        <f t="shared" si="4"/>
        <v>0.85846654893236396</v>
      </c>
    </row>
    <row r="14" spans="1:26" ht="15.75" customHeight="1">
      <c r="A14" s="4">
        <v>4326</v>
      </c>
      <c r="B14" s="4" t="s">
        <v>1149</v>
      </c>
      <c r="C14" s="13">
        <v>17823</v>
      </c>
      <c r="D14" s="19" t="s">
        <v>321</v>
      </c>
      <c r="E14" s="4" t="s">
        <v>92</v>
      </c>
      <c r="F14" s="4" t="s">
        <v>1184</v>
      </c>
      <c r="M14" s="76" t="s">
        <v>102</v>
      </c>
      <c r="N14" s="82">
        <v>13037</v>
      </c>
      <c r="O14" s="89">
        <v>8</v>
      </c>
      <c r="P14" s="82">
        <v>121284</v>
      </c>
      <c r="Q14" s="89">
        <v>91</v>
      </c>
      <c r="R14" s="82"/>
      <c r="S14" s="89"/>
      <c r="T14" s="82">
        <v>134321</v>
      </c>
      <c r="U14" s="77">
        <v>99</v>
      </c>
      <c r="V14" s="21">
        <f t="shared" si="0"/>
        <v>1332.7912087912089</v>
      </c>
      <c r="W14" s="21" t="e">
        <f t="shared" si="1"/>
        <v>#DIV/0!</v>
      </c>
      <c r="X14" s="21">
        <f t="shared" si="2"/>
        <v>1356.7777777777778</v>
      </c>
      <c r="Y14" s="21" t="e">
        <f t="shared" si="3"/>
        <v>#DIV/0!</v>
      </c>
      <c r="Z14" s="20">
        <f t="shared" si="4"/>
        <v>0.90294146112670393</v>
      </c>
    </row>
    <row r="15" spans="1:26" ht="15.75" customHeight="1">
      <c r="A15" s="4">
        <v>4606</v>
      </c>
      <c r="B15" s="4" t="s">
        <v>525</v>
      </c>
      <c r="C15" s="13">
        <v>17685</v>
      </c>
      <c r="D15" s="19" t="s">
        <v>212</v>
      </c>
      <c r="E15" s="4" t="s">
        <v>74</v>
      </c>
      <c r="F15" s="4" t="s">
        <v>1184</v>
      </c>
      <c r="M15" s="76" t="s">
        <v>109</v>
      </c>
      <c r="N15" s="82">
        <v>12286</v>
      </c>
      <c r="O15" s="89">
        <v>2</v>
      </c>
      <c r="P15" s="82">
        <v>41847</v>
      </c>
      <c r="Q15" s="89">
        <v>14</v>
      </c>
      <c r="R15" s="82"/>
      <c r="S15" s="89"/>
      <c r="T15" s="82">
        <v>54133</v>
      </c>
      <c r="U15" s="77">
        <v>16</v>
      </c>
      <c r="V15" s="21">
        <f t="shared" si="0"/>
        <v>2989.0714285714284</v>
      </c>
      <c r="W15" s="21" t="e">
        <f t="shared" si="1"/>
        <v>#DIV/0!</v>
      </c>
      <c r="X15" s="21">
        <f t="shared" si="2"/>
        <v>3383.3125</v>
      </c>
      <c r="Y15" s="21" t="e">
        <f t="shared" si="3"/>
        <v>#DIV/0!</v>
      </c>
      <c r="Z15" s="20">
        <f t="shared" si="4"/>
        <v>0.77304047438715751</v>
      </c>
    </row>
    <row r="16" spans="1:26" ht="15.75" customHeight="1">
      <c r="A16" s="4">
        <v>4024</v>
      </c>
      <c r="B16" s="4" t="s">
        <v>844</v>
      </c>
      <c r="C16" s="13">
        <v>17005</v>
      </c>
      <c r="D16" s="19" t="s">
        <v>1186</v>
      </c>
      <c r="E16" s="4" t="s">
        <v>112</v>
      </c>
      <c r="F16" s="4" t="s">
        <v>1185</v>
      </c>
      <c r="M16" s="76" t="s">
        <v>112</v>
      </c>
      <c r="N16" s="82">
        <v>189575</v>
      </c>
      <c r="O16" s="89">
        <v>21</v>
      </c>
      <c r="P16" s="82">
        <v>653453</v>
      </c>
      <c r="Q16" s="89">
        <v>204</v>
      </c>
      <c r="R16" s="82"/>
      <c r="S16" s="89"/>
      <c r="T16" s="82">
        <v>843028</v>
      </c>
      <c r="U16" s="77">
        <v>225</v>
      </c>
      <c r="V16" s="21">
        <f t="shared" si="0"/>
        <v>3203.2009803921569</v>
      </c>
      <c r="W16" s="21" t="e">
        <f t="shared" si="1"/>
        <v>#DIV/0!</v>
      </c>
      <c r="X16" s="21">
        <f t="shared" si="2"/>
        <v>3746.7911111111111</v>
      </c>
      <c r="Y16" s="21" t="e">
        <f t="shared" si="3"/>
        <v>#DIV/0!</v>
      </c>
      <c r="Z16" s="20">
        <f t="shared" si="4"/>
        <v>0.77512609308350378</v>
      </c>
    </row>
    <row r="17" spans="1:28" ht="15.75" customHeight="1">
      <c r="A17" s="4">
        <v>4630</v>
      </c>
      <c r="B17" s="4" t="s">
        <v>975</v>
      </c>
      <c r="C17" s="13">
        <v>16921</v>
      </c>
      <c r="D17" s="19" t="s">
        <v>303</v>
      </c>
      <c r="E17" s="4" t="s">
        <v>112</v>
      </c>
      <c r="F17" s="4" t="s">
        <v>1184</v>
      </c>
      <c r="M17" s="76" t="s">
        <v>1619</v>
      </c>
      <c r="N17" s="82"/>
      <c r="O17" s="89"/>
      <c r="P17" s="82"/>
      <c r="Q17" s="89"/>
      <c r="R17" s="82"/>
      <c r="S17" s="89"/>
      <c r="T17" s="82"/>
      <c r="U17" s="77"/>
      <c r="V17" s="21" t="e">
        <f t="shared" si="0"/>
        <v>#DIV/0!</v>
      </c>
      <c r="W17" s="21" t="e">
        <f t="shared" si="1"/>
        <v>#DIV/0!</v>
      </c>
      <c r="X17" s="21" t="e">
        <f t="shared" si="2"/>
        <v>#DIV/0!</v>
      </c>
      <c r="Y17" s="21" t="e">
        <f t="shared" si="3"/>
        <v>#DIV/0!</v>
      </c>
      <c r="Z17" s="20" t="e">
        <f t="shared" si="4"/>
        <v>#DIV/0!</v>
      </c>
    </row>
    <row r="18" spans="1:28" ht="15.75" customHeight="1">
      <c r="A18" s="4">
        <v>3613</v>
      </c>
      <c r="B18" s="4" t="s">
        <v>688</v>
      </c>
      <c r="C18" s="13">
        <v>15070</v>
      </c>
      <c r="D18" s="19" t="s">
        <v>266</v>
      </c>
      <c r="E18" s="4" t="s">
        <v>117</v>
      </c>
      <c r="F18" s="4" t="s">
        <v>1185</v>
      </c>
      <c r="M18" s="78" t="s">
        <v>151</v>
      </c>
      <c r="N18" s="83">
        <v>527502</v>
      </c>
      <c r="O18" s="90">
        <v>110</v>
      </c>
      <c r="P18" s="83">
        <v>1647206</v>
      </c>
      <c r="Q18" s="90">
        <v>701</v>
      </c>
      <c r="R18" s="83"/>
      <c r="S18" s="90"/>
      <c r="T18" s="83">
        <v>2174708</v>
      </c>
      <c r="U18" s="79">
        <v>811</v>
      </c>
      <c r="V18" s="21">
        <f t="shared" si="0"/>
        <v>2349.7945791726106</v>
      </c>
      <c r="W18" s="21" t="e">
        <f t="shared" si="1"/>
        <v>#DIV/0!</v>
      </c>
      <c r="X18" s="21">
        <f t="shared" si="2"/>
        <v>2681.5141800246611</v>
      </c>
      <c r="Y18" s="21" t="e">
        <f t="shared" si="3"/>
        <v>#DIV/0!</v>
      </c>
      <c r="Z18" s="20">
        <f t="shared" si="4"/>
        <v>0.75743778015255381</v>
      </c>
    </row>
    <row r="19" spans="1:28" ht="15.75" customHeight="1">
      <c r="A19" s="4">
        <v>3630</v>
      </c>
      <c r="B19" s="4" t="s">
        <v>313</v>
      </c>
      <c r="C19" s="13">
        <v>15049</v>
      </c>
      <c r="D19" s="19" t="s">
        <v>210</v>
      </c>
      <c r="E19" s="4" t="s">
        <v>37</v>
      </c>
      <c r="F19" s="4" t="s">
        <v>1185</v>
      </c>
    </row>
    <row r="20" spans="1:28" ht="15.75" customHeight="1">
      <c r="A20" s="4">
        <v>3672</v>
      </c>
      <c r="B20" s="4" t="s">
        <v>979</v>
      </c>
      <c r="C20" s="4">
        <v>14133</v>
      </c>
      <c r="D20" s="19" t="s">
        <v>305</v>
      </c>
      <c r="E20" s="4" t="s">
        <v>112</v>
      </c>
      <c r="F20" s="4" t="s">
        <v>1185</v>
      </c>
      <c r="H20" s="84" t="s">
        <v>1180</v>
      </c>
      <c r="I20" s="85" t="s">
        <v>1621</v>
      </c>
      <c r="AA20" s="84" t="s">
        <v>141</v>
      </c>
      <c r="AB20" s="85" t="s">
        <v>1621</v>
      </c>
    </row>
    <row r="21" spans="1:28" ht="15.75" customHeight="1">
      <c r="A21" s="4">
        <v>6351</v>
      </c>
      <c r="B21" s="4" t="s">
        <v>555</v>
      </c>
      <c r="C21" s="4">
        <v>13908</v>
      </c>
      <c r="D21" s="19" t="s">
        <v>294</v>
      </c>
      <c r="E21" s="4" t="s">
        <v>74</v>
      </c>
      <c r="F21" s="4" t="s">
        <v>1185</v>
      </c>
      <c r="H21" s="4" t="s">
        <v>1193</v>
      </c>
      <c r="K21" s="4">
        <v>158</v>
      </c>
      <c r="W21" s="4">
        <v>141</v>
      </c>
      <c r="X21" s="4" t="s">
        <v>1194</v>
      </c>
      <c r="AA21" s="4" t="s">
        <v>1195</v>
      </c>
      <c r="AB21" s="4">
        <v>2023</v>
      </c>
    </row>
    <row r="22" spans="1:28" ht="15.75" customHeight="1">
      <c r="A22" s="4">
        <v>3758</v>
      </c>
      <c r="B22" s="4" t="s">
        <v>1010</v>
      </c>
      <c r="C22" s="13">
        <v>13614</v>
      </c>
      <c r="D22" s="19" t="s">
        <v>333</v>
      </c>
      <c r="E22" s="4" t="s">
        <v>112</v>
      </c>
      <c r="F22" s="4" t="s">
        <v>1185</v>
      </c>
      <c r="H22" s="74"/>
      <c r="I22" s="72" t="s">
        <v>1183</v>
      </c>
      <c r="J22" s="91" t="s">
        <v>1620</v>
      </c>
      <c r="K22" s="86"/>
      <c r="L22" s="86"/>
      <c r="M22" s="86"/>
      <c r="N22" s="80"/>
      <c r="W22" s="4" t="s">
        <v>142</v>
      </c>
      <c r="X22" s="4" t="s">
        <v>147</v>
      </c>
      <c r="Y22" s="4" t="s">
        <v>1196</v>
      </c>
      <c r="AA22" s="72" t="s">
        <v>1618</v>
      </c>
      <c r="AB22" s="101" t="s">
        <v>144</v>
      </c>
    </row>
    <row r="23" spans="1:28" ht="15.75" customHeight="1">
      <c r="A23" s="4">
        <v>4637</v>
      </c>
      <c r="B23" s="4" t="s">
        <v>1125</v>
      </c>
      <c r="C23" s="13">
        <v>13611</v>
      </c>
      <c r="D23" s="19" t="s">
        <v>93</v>
      </c>
      <c r="E23" s="4" t="s">
        <v>92</v>
      </c>
      <c r="F23" s="4" t="s">
        <v>1184</v>
      </c>
      <c r="H23" s="92"/>
      <c r="I23" s="74" t="s">
        <v>1184</v>
      </c>
      <c r="J23" s="86"/>
      <c r="K23" s="74" t="s">
        <v>1185</v>
      </c>
      <c r="L23" s="86"/>
      <c r="M23" s="74" t="s">
        <v>1630</v>
      </c>
      <c r="N23" s="73" t="s">
        <v>1631</v>
      </c>
      <c r="W23" s="4" t="s">
        <v>153</v>
      </c>
      <c r="X23" s="4">
        <v>309</v>
      </c>
      <c r="Y23" s="4">
        <v>1</v>
      </c>
      <c r="AA23" s="72" t="s">
        <v>143</v>
      </c>
      <c r="AB23" s="73" t="s">
        <v>6</v>
      </c>
    </row>
    <row r="24" spans="1:28" ht="15.75" customHeight="1">
      <c r="A24" s="4">
        <v>6651</v>
      </c>
      <c r="B24" s="4" t="s">
        <v>1133</v>
      </c>
      <c r="C24" s="13">
        <v>13586</v>
      </c>
      <c r="D24" s="19" t="s">
        <v>265</v>
      </c>
      <c r="E24" s="4" t="s">
        <v>112</v>
      </c>
      <c r="F24" s="4" t="s">
        <v>1185</v>
      </c>
      <c r="H24" s="72" t="s">
        <v>3</v>
      </c>
      <c r="I24" s="74" t="s">
        <v>1632</v>
      </c>
      <c r="J24" s="87" t="s">
        <v>1633</v>
      </c>
      <c r="K24" s="74" t="s">
        <v>1632</v>
      </c>
      <c r="L24" s="87" t="s">
        <v>1633</v>
      </c>
      <c r="M24" s="92"/>
      <c r="N24" s="93"/>
      <c r="O24" s="21" t="s">
        <v>1197</v>
      </c>
      <c r="P24" s="21" t="s">
        <v>1198</v>
      </c>
      <c r="Q24" s="21" t="s">
        <v>1190</v>
      </c>
      <c r="W24" s="4" t="s">
        <v>156</v>
      </c>
      <c r="X24" s="4">
        <v>15002</v>
      </c>
      <c r="Y24" s="4">
        <v>10</v>
      </c>
      <c r="AA24" s="74" t="s">
        <v>764</v>
      </c>
      <c r="AB24" s="75">
        <v>2501</v>
      </c>
    </row>
    <row r="25" spans="1:28" ht="15.75" customHeight="1">
      <c r="A25" s="4">
        <v>3752</v>
      </c>
      <c r="B25" s="4" t="s">
        <v>916</v>
      </c>
      <c r="C25" s="13">
        <v>13129</v>
      </c>
      <c r="D25" s="19" t="s">
        <v>224</v>
      </c>
      <c r="E25" s="4" t="s">
        <v>112</v>
      </c>
      <c r="F25" s="4" t="s">
        <v>1185</v>
      </c>
      <c r="H25" s="74" t="s">
        <v>153</v>
      </c>
      <c r="I25" s="81"/>
      <c r="J25" s="88"/>
      <c r="K25" s="81">
        <v>219</v>
      </c>
      <c r="L25" s="88">
        <v>1</v>
      </c>
      <c r="M25" s="81">
        <v>219</v>
      </c>
      <c r="N25" s="75">
        <v>1</v>
      </c>
      <c r="O25" s="21" t="e">
        <f t="shared" ref="O25:O183" si="5">I25/J25</f>
        <v>#DIV/0!</v>
      </c>
      <c r="P25" s="21">
        <f t="shared" ref="P25:P183" si="6">K25/L25</f>
        <v>219</v>
      </c>
      <c r="Q25" s="21">
        <f t="shared" ref="Q25:Q183" si="7">M25/N25</f>
        <v>219</v>
      </c>
      <c r="W25" s="4" t="s">
        <v>97</v>
      </c>
      <c r="X25" s="13">
        <v>40278</v>
      </c>
      <c r="Y25" s="4">
        <v>7</v>
      </c>
      <c r="AA25" s="76" t="s">
        <v>654</v>
      </c>
      <c r="AB25" s="77">
        <v>3414</v>
      </c>
    </row>
    <row r="26" spans="1:28" ht="15.75" customHeight="1">
      <c r="A26" s="4">
        <v>4629</v>
      </c>
      <c r="B26" s="4" t="s">
        <v>1017</v>
      </c>
      <c r="C26" s="13">
        <v>13117</v>
      </c>
      <c r="D26" s="19" t="s">
        <v>333</v>
      </c>
      <c r="E26" s="4" t="s">
        <v>112</v>
      </c>
      <c r="F26" s="4" t="s">
        <v>1184</v>
      </c>
      <c r="H26" s="76" t="s">
        <v>155</v>
      </c>
      <c r="I26" s="82">
        <v>3378</v>
      </c>
      <c r="J26" s="89">
        <v>3</v>
      </c>
      <c r="K26" s="82"/>
      <c r="L26" s="89"/>
      <c r="M26" s="82">
        <v>3378</v>
      </c>
      <c r="N26" s="77">
        <v>3</v>
      </c>
      <c r="O26" s="21">
        <f t="shared" si="5"/>
        <v>1126</v>
      </c>
      <c r="P26" s="21" t="e">
        <f t="shared" si="6"/>
        <v>#DIV/0!</v>
      </c>
      <c r="Q26" s="21">
        <f t="shared" si="7"/>
        <v>1126</v>
      </c>
      <c r="W26" s="4" t="s">
        <v>159</v>
      </c>
      <c r="X26" s="4">
        <v>7515</v>
      </c>
      <c r="Y26" s="4">
        <v>3</v>
      </c>
      <c r="AA26" s="76" t="s">
        <v>1038</v>
      </c>
      <c r="AB26" s="77">
        <v>2029</v>
      </c>
    </row>
    <row r="27" spans="1:28" ht="15.75" customHeight="1">
      <c r="A27" s="4">
        <v>3753</v>
      </c>
      <c r="B27" s="4" t="s">
        <v>917</v>
      </c>
      <c r="C27" s="13">
        <v>12782</v>
      </c>
      <c r="D27" s="19" t="s">
        <v>224</v>
      </c>
      <c r="E27" s="4" t="s">
        <v>112</v>
      </c>
      <c r="F27" s="4" t="s">
        <v>1185</v>
      </c>
      <c r="H27" s="76" t="s">
        <v>156</v>
      </c>
      <c r="I27" s="82"/>
      <c r="J27" s="89"/>
      <c r="K27" s="82">
        <v>13783</v>
      </c>
      <c r="L27" s="89">
        <v>10</v>
      </c>
      <c r="M27" s="82">
        <v>13783</v>
      </c>
      <c r="N27" s="77">
        <v>10</v>
      </c>
      <c r="O27" s="21" t="e">
        <f t="shared" si="5"/>
        <v>#DIV/0!</v>
      </c>
      <c r="P27" s="21">
        <f t="shared" si="6"/>
        <v>1378.3</v>
      </c>
      <c r="Q27" s="21">
        <f t="shared" si="7"/>
        <v>1378.3</v>
      </c>
      <c r="W27" s="4" t="s">
        <v>160</v>
      </c>
      <c r="X27" s="13">
        <v>34570</v>
      </c>
      <c r="Y27" s="4">
        <v>11</v>
      </c>
      <c r="AA27" s="76" t="s">
        <v>213</v>
      </c>
      <c r="AB27" s="77">
        <v>3624</v>
      </c>
    </row>
    <row r="28" spans="1:28" ht="15.75" customHeight="1">
      <c r="A28" s="4">
        <v>4645</v>
      </c>
      <c r="B28" s="4" t="s">
        <v>1060</v>
      </c>
      <c r="C28" s="13">
        <v>12377</v>
      </c>
      <c r="D28" s="19" t="s">
        <v>1059</v>
      </c>
      <c r="E28" s="4" t="s">
        <v>112</v>
      </c>
      <c r="F28" s="4" t="s">
        <v>1184</v>
      </c>
      <c r="H28" s="76" t="s">
        <v>97</v>
      </c>
      <c r="I28" s="82">
        <v>6960</v>
      </c>
      <c r="J28" s="89">
        <v>2</v>
      </c>
      <c r="K28" s="82">
        <v>8825</v>
      </c>
      <c r="L28" s="89">
        <v>8</v>
      </c>
      <c r="M28" s="82">
        <v>15785</v>
      </c>
      <c r="N28" s="77">
        <v>10</v>
      </c>
      <c r="O28" s="21">
        <f t="shared" si="5"/>
        <v>3480</v>
      </c>
      <c r="P28" s="21">
        <f t="shared" si="6"/>
        <v>1103.125</v>
      </c>
      <c r="Q28" s="21">
        <f t="shared" si="7"/>
        <v>1578.5</v>
      </c>
      <c r="W28" s="4" t="s">
        <v>162</v>
      </c>
      <c r="X28" s="13">
        <v>20816</v>
      </c>
      <c r="Y28" s="4">
        <v>7</v>
      </c>
      <c r="AA28" s="76" t="s">
        <v>211</v>
      </c>
      <c r="AB28" s="77">
        <v>1442</v>
      </c>
    </row>
    <row r="29" spans="1:28" ht="15.75" customHeight="1">
      <c r="A29" s="4">
        <v>3857</v>
      </c>
      <c r="B29" s="4" t="s">
        <v>899</v>
      </c>
      <c r="C29" s="13">
        <v>11331</v>
      </c>
      <c r="D29" s="19" t="s">
        <v>205</v>
      </c>
      <c r="E29" s="4" t="s">
        <v>112</v>
      </c>
      <c r="F29" s="4" t="s">
        <v>1185</v>
      </c>
      <c r="H29" s="76" t="s">
        <v>159</v>
      </c>
      <c r="I29" s="82"/>
      <c r="J29" s="89"/>
      <c r="K29" s="82">
        <v>7345</v>
      </c>
      <c r="L29" s="89">
        <v>3</v>
      </c>
      <c r="M29" s="82">
        <v>7345</v>
      </c>
      <c r="N29" s="77">
        <v>3</v>
      </c>
      <c r="O29" s="21" t="e">
        <f t="shared" si="5"/>
        <v>#DIV/0!</v>
      </c>
      <c r="P29" s="21">
        <f t="shared" si="6"/>
        <v>2448.3333333333335</v>
      </c>
      <c r="Q29" s="21">
        <f t="shared" si="7"/>
        <v>2448.3333333333335</v>
      </c>
      <c r="W29" s="4" t="s">
        <v>163</v>
      </c>
      <c r="X29" s="4">
        <v>19437</v>
      </c>
      <c r="Y29" s="4">
        <v>17</v>
      </c>
      <c r="AA29" s="76" t="s">
        <v>1199</v>
      </c>
      <c r="AB29" s="77">
        <v>3915</v>
      </c>
    </row>
    <row r="30" spans="1:28" ht="15.75" customHeight="1">
      <c r="A30" s="4">
        <v>6340</v>
      </c>
      <c r="B30" s="4" t="s">
        <v>1093</v>
      </c>
      <c r="C30" s="4">
        <v>11296</v>
      </c>
      <c r="D30" s="19" t="s">
        <v>245</v>
      </c>
      <c r="E30" s="4" t="s">
        <v>74</v>
      </c>
      <c r="F30" s="4" t="s">
        <v>1185</v>
      </c>
      <c r="H30" s="76" t="s">
        <v>160</v>
      </c>
      <c r="I30" s="82">
        <v>5161</v>
      </c>
      <c r="J30" s="89">
        <v>1</v>
      </c>
      <c r="K30" s="82">
        <v>16237</v>
      </c>
      <c r="L30" s="89">
        <v>10</v>
      </c>
      <c r="M30" s="82">
        <v>21398</v>
      </c>
      <c r="N30" s="77">
        <v>11</v>
      </c>
      <c r="O30" s="21">
        <f t="shared" si="5"/>
        <v>5161</v>
      </c>
      <c r="P30" s="21">
        <f t="shared" si="6"/>
        <v>1623.7</v>
      </c>
      <c r="Q30" s="21">
        <f t="shared" si="7"/>
        <v>1945.2727272727273</v>
      </c>
      <c r="W30" s="4" t="s">
        <v>165</v>
      </c>
      <c r="X30" s="4">
        <v>1623</v>
      </c>
      <c r="Y30" s="4">
        <v>1</v>
      </c>
      <c r="AA30" s="76" t="s">
        <v>478</v>
      </c>
      <c r="AB30" s="77">
        <v>4800</v>
      </c>
    </row>
    <row r="31" spans="1:28" ht="15.75" customHeight="1">
      <c r="A31" s="4">
        <v>4324</v>
      </c>
      <c r="B31" s="4" t="s">
        <v>1050</v>
      </c>
      <c r="C31" s="13">
        <v>11168</v>
      </c>
      <c r="D31" s="19" t="s">
        <v>199</v>
      </c>
      <c r="E31" s="4" t="s">
        <v>112</v>
      </c>
      <c r="F31" s="4" t="s">
        <v>1184</v>
      </c>
      <c r="H31" s="76" t="s">
        <v>162</v>
      </c>
      <c r="I31" s="82"/>
      <c r="J31" s="89"/>
      <c r="K31" s="82">
        <v>54773</v>
      </c>
      <c r="L31" s="89">
        <v>8</v>
      </c>
      <c r="M31" s="82">
        <v>54773</v>
      </c>
      <c r="N31" s="77">
        <v>8</v>
      </c>
      <c r="O31" s="21" t="e">
        <f t="shared" si="5"/>
        <v>#DIV/0!</v>
      </c>
      <c r="P31" s="21">
        <f t="shared" si="6"/>
        <v>6846.625</v>
      </c>
      <c r="Q31" s="21">
        <f t="shared" si="7"/>
        <v>6846.625</v>
      </c>
      <c r="W31" s="4" t="s">
        <v>93</v>
      </c>
      <c r="X31" s="13">
        <v>22342</v>
      </c>
      <c r="Y31" s="4">
        <v>14</v>
      </c>
      <c r="AA31" s="76" t="s">
        <v>1142</v>
      </c>
      <c r="AB31" s="77">
        <v>8242</v>
      </c>
    </row>
    <row r="32" spans="1:28" ht="15.75" customHeight="1">
      <c r="A32" s="4">
        <v>6648</v>
      </c>
      <c r="B32" s="4" t="s">
        <v>860</v>
      </c>
      <c r="C32" s="13">
        <v>11164</v>
      </c>
      <c r="D32" s="4" t="s">
        <v>162</v>
      </c>
      <c r="E32" s="4" t="s">
        <v>112</v>
      </c>
      <c r="F32" s="4" t="s">
        <v>1185</v>
      </c>
      <c r="H32" s="76" t="s">
        <v>163</v>
      </c>
      <c r="I32" s="82"/>
      <c r="J32" s="89"/>
      <c r="K32" s="82">
        <v>13464</v>
      </c>
      <c r="L32" s="89">
        <v>31</v>
      </c>
      <c r="M32" s="82">
        <v>13464</v>
      </c>
      <c r="N32" s="77">
        <v>31</v>
      </c>
      <c r="O32" s="21" t="e">
        <f t="shared" si="5"/>
        <v>#DIV/0!</v>
      </c>
      <c r="P32" s="21">
        <f t="shared" si="6"/>
        <v>434.32258064516128</v>
      </c>
      <c r="Q32" s="21">
        <f t="shared" si="7"/>
        <v>434.32258064516128</v>
      </c>
      <c r="W32" s="4" t="s">
        <v>39</v>
      </c>
      <c r="X32" s="13">
        <v>74465</v>
      </c>
      <c r="Y32" s="4">
        <v>5</v>
      </c>
      <c r="AA32" s="76" t="s">
        <v>1143</v>
      </c>
      <c r="AB32" s="77">
        <v>7021</v>
      </c>
    </row>
    <row r="33" spans="1:28" ht="15.75" customHeight="1">
      <c r="A33" s="4">
        <v>3718</v>
      </c>
      <c r="B33" s="4" t="s">
        <v>524</v>
      </c>
      <c r="C33" s="4">
        <v>10439</v>
      </c>
      <c r="D33" s="19" t="s">
        <v>212</v>
      </c>
      <c r="E33" s="4" t="s">
        <v>74</v>
      </c>
      <c r="F33" s="4" t="s">
        <v>1185</v>
      </c>
      <c r="H33" s="76" t="s">
        <v>165</v>
      </c>
      <c r="I33" s="82"/>
      <c r="J33" s="89"/>
      <c r="K33" s="82">
        <v>1329</v>
      </c>
      <c r="L33" s="89">
        <v>1</v>
      </c>
      <c r="M33" s="82">
        <v>1329</v>
      </c>
      <c r="N33" s="77">
        <v>1</v>
      </c>
      <c r="O33" s="21" t="e">
        <f t="shared" si="5"/>
        <v>#DIV/0!</v>
      </c>
      <c r="P33" s="21">
        <f t="shared" si="6"/>
        <v>1329</v>
      </c>
      <c r="Q33" s="21">
        <f t="shared" si="7"/>
        <v>1329</v>
      </c>
      <c r="W33" s="4" t="s">
        <v>168</v>
      </c>
      <c r="X33" s="4">
        <v>31960</v>
      </c>
      <c r="Y33" s="4">
        <v>13</v>
      </c>
      <c r="AA33" s="76" t="s">
        <v>813</v>
      </c>
      <c r="AB33" s="77">
        <v>7369</v>
      </c>
    </row>
    <row r="34" spans="1:28" ht="15.75" customHeight="1">
      <c r="A34" s="4">
        <v>3816</v>
      </c>
      <c r="B34" s="4" t="s">
        <v>315</v>
      </c>
      <c r="C34" s="13">
        <v>10438</v>
      </c>
      <c r="D34" s="19" t="s">
        <v>210</v>
      </c>
      <c r="E34" s="4" t="s">
        <v>37</v>
      </c>
      <c r="F34" s="4" t="s">
        <v>1185</v>
      </c>
      <c r="H34" s="76" t="s">
        <v>93</v>
      </c>
      <c r="I34" s="82">
        <v>46385</v>
      </c>
      <c r="J34" s="89">
        <v>10</v>
      </c>
      <c r="K34" s="82">
        <v>35950</v>
      </c>
      <c r="L34" s="89">
        <v>12</v>
      </c>
      <c r="M34" s="82">
        <v>82335</v>
      </c>
      <c r="N34" s="77">
        <v>22</v>
      </c>
      <c r="O34" s="21">
        <f t="shared" si="5"/>
        <v>4638.5</v>
      </c>
      <c r="P34" s="21">
        <f t="shared" si="6"/>
        <v>2995.8333333333335</v>
      </c>
      <c r="Q34" s="21">
        <f t="shared" si="7"/>
        <v>3742.5</v>
      </c>
      <c r="W34" s="4" t="s">
        <v>145</v>
      </c>
      <c r="X34" s="13">
        <v>5722</v>
      </c>
      <c r="Y34" s="4">
        <v>1</v>
      </c>
      <c r="AA34" s="76" t="s">
        <v>401</v>
      </c>
      <c r="AB34" s="77">
        <v>2017</v>
      </c>
    </row>
    <row r="35" spans="1:28" ht="15.75" customHeight="1">
      <c r="A35" s="4">
        <v>6647</v>
      </c>
      <c r="B35" s="4" t="s">
        <v>1110</v>
      </c>
      <c r="C35" s="4">
        <v>10394</v>
      </c>
      <c r="D35" s="19" t="s">
        <v>268</v>
      </c>
      <c r="E35" s="4" t="s">
        <v>112</v>
      </c>
      <c r="F35" s="4" t="s">
        <v>1185</v>
      </c>
      <c r="H35" s="76" t="s">
        <v>39</v>
      </c>
      <c r="I35" s="82"/>
      <c r="J35" s="89"/>
      <c r="K35" s="82">
        <v>6720</v>
      </c>
      <c r="L35" s="89">
        <v>3</v>
      </c>
      <c r="M35" s="82">
        <v>6720</v>
      </c>
      <c r="N35" s="77">
        <v>3</v>
      </c>
      <c r="O35" s="21" t="e">
        <f t="shared" si="5"/>
        <v>#DIV/0!</v>
      </c>
      <c r="P35" s="21">
        <f t="shared" si="6"/>
        <v>2240</v>
      </c>
      <c r="Q35" s="21">
        <f t="shared" si="7"/>
        <v>2240</v>
      </c>
      <c r="W35" s="4" t="s">
        <v>171</v>
      </c>
      <c r="X35" s="4">
        <v>3601</v>
      </c>
      <c r="Y35" s="4">
        <v>1</v>
      </c>
      <c r="AA35" s="76" t="s">
        <v>1076</v>
      </c>
      <c r="AB35" s="77">
        <v>1938</v>
      </c>
    </row>
    <row r="36" spans="1:28" ht="15.75" customHeight="1">
      <c r="A36" s="4">
        <v>6653</v>
      </c>
      <c r="B36" s="4" t="s">
        <v>1171</v>
      </c>
      <c r="C36" s="4">
        <v>10252</v>
      </c>
      <c r="D36" s="19" t="s">
        <v>272</v>
      </c>
      <c r="E36" s="4" t="s">
        <v>112</v>
      </c>
      <c r="F36" s="4" t="s">
        <v>1185</v>
      </c>
      <c r="H36" s="76" t="s">
        <v>168</v>
      </c>
      <c r="I36" s="82"/>
      <c r="J36" s="89"/>
      <c r="K36" s="82">
        <v>27109</v>
      </c>
      <c r="L36" s="89">
        <v>14</v>
      </c>
      <c r="M36" s="82">
        <v>27109</v>
      </c>
      <c r="N36" s="77">
        <v>14</v>
      </c>
      <c r="O36" s="21" t="e">
        <f t="shared" si="5"/>
        <v>#DIV/0!</v>
      </c>
      <c r="P36" s="21">
        <f t="shared" si="6"/>
        <v>1936.3571428571429</v>
      </c>
      <c r="Q36" s="21">
        <f t="shared" si="7"/>
        <v>1936.3571428571429</v>
      </c>
      <c r="W36" s="4" t="s">
        <v>175</v>
      </c>
      <c r="X36" s="4">
        <v>6863</v>
      </c>
      <c r="Y36" s="4">
        <v>1</v>
      </c>
      <c r="AA36" s="76" t="s">
        <v>459</v>
      </c>
      <c r="AB36" s="77">
        <v>4832</v>
      </c>
    </row>
    <row r="37" spans="1:28" ht="15.75" customHeight="1">
      <c r="A37" s="4">
        <v>6618</v>
      </c>
      <c r="B37" s="4" t="s">
        <v>1103</v>
      </c>
      <c r="C37" s="4">
        <v>10075</v>
      </c>
      <c r="D37" s="19" t="s">
        <v>1186</v>
      </c>
      <c r="E37" s="4" t="s">
        <v>112</v>
      </c>
      <c r="F37" s="4" t="s">
        <v>1185</v>
      </c>
      <c r="H37" s="76" t="s">
        <v>145</v>
      </c>
      <c r="I37" s="82">
        <v>191</v>
      </c>
      <c r="J37" s="89">
        <v>1</v>
      </c>
      <c r="K37" s="82">
        <v>4276</v>
      </c>
      <c r="L37" s="89">
        <v>1</v>
      </c>
      <c r="M37" s="82">
        <v>4467</v>
      </c>
      <c r="N37" s="77">
        <v>2</v>
      </c>
      <c r="O37" s="21">
        <f t="shared" si="5"/>
        <v>191</v>
      </c>
      <c r="P37" s="21">
        <f t="shared" si="6"/>
        <v>4276</v>
      </c>
      <c r="Q37" s="21">
        <f t="shared" si="7"/>
        <v>2233.5</v>
      </c>
      <c r="W37" s="4" t="s">
        <v>177</v>
      </c>
      <c r="X37" s="13">
        <v>3024</v>
      </c>
      <c r="Y37" s="4">
        <v>1</v>
      </c>
      <c r="AA37" s="76" t="s">
        <v>525</v>
      </c>
      <c r="AB37" s="77">
        <v>20910</v>
      </c>
    </row>
    <row r="38" spans="1:28" ht="15.75" customHeight="1">
      <c r="A38" s="4">
        <v>4647</v>
      </c>
      <c r="B38" s="4" t="s">
        <v>254</v>
      </c>
      <c r="C38" s="13">
        <v>10027</v>
      </c>
      <c r="D38" s="19" t="s">
        <v>249</v>
      </c>
      <c r="E38" s="4" t="s">
        <v>244</v>
      </c>
      <c r="F38" s="4" t="s">
        <v>1184</v>
      </c>
      <c r="H38" s="76" t="s">
        <v>171</v>
      </c>
      <c r="I38" s="82"/>
      <c r="J38" s="89"/>
      <c r="K38" s="82">
        <v>3372</v>
      </c>
      <c r="L38" s="89">
        <v>2</v>
      </c>
      <c r="M38" s="82">
        <v>3372</v>
      </c>
      <c r="N38" s="77">
        <v>2</v>
      </c>
      <c r="O38" s="21" t="e">
        <f t="shared" si="5"/>
        <v>#DIV/0!</v>
      </c>
      <c r="P38" s="21">
        <f t="shared" si="6"/>
        <v>1686</v>
      </c>
      <c r="Q38" s="21">
        <f t="shared" si="7"/>
        <v>1686</v>
      </c>
      <c r="W38" s="4" t="s">
        <v>180</v>
      </c>
      <c r="X38" s="4">
        <v>1259</v>
      </c>
      <c r="Y38" s="4">
        <v>3</v>
      </c>
      <c r="AA38" s="76" t="s">
        <v>553</v>
      </c>
      <c r="AB38" s="77">
        <v>510</v>
      </c>
    </row>
    <row r="39" spans="1:28" ht="15.75" customHeight="1">
      <c r="A39" s="4">
        <v>3735</v>
      </c>
      <c r="B39" s="4" t="s">
        <v>445</v>
      </c>
      <c r="C39" s="4">
        <v>9743</v>
      </c>
      <c r="D39" s="19" t="s">
        <v>285</v>
      </c>
      <c r="E39" s="4" t="s">
        <v>62</v>
      </c>
      <c r="F39" s="4" t="s">
        <v>1185</v>
      </c>
      <c r="H39" s="76" t="s">
        <v>175</v>
      </c>
      <c r="I39" s="82">
        <v>2150</v>
      </c>
      <c r="J39" s="89">
        <v>1</v>
      </c>
      <c r="K39" s="82">
        <v>5994</v>
      </c>
      <c r="L39" s="89">
        <v>1</v>
      </c>
      <c r="M39" s="82">
        <v>8144</v>
      </c>
      <c r="N39" s="77">
        <v>2</v>
      </c>
      <c r="O39" s="21">
        <f t="shared" si="5"/>
        <v>2150</v>
      </c>
      <c r="P39" s="21">
        <f t="shared" si="6"/>
        <v>5994</v>
      </c>
      <c r="Q39" s="21">
        <f t="shared" si="7"/>
        <v>4072</v>
      </c>
      <c r="W39" s="4" t="s">
        <v>182</v>
      </c>
      <c r="X39" s="13">
        <v>8011</v>
      </c>
      <c r="Y39" s="4">
        <v>1</v>
      </c>
      <c r="AA39" s="76" t="s">
        <v>1040</v>
      </c>
      <c r="AB39" s="77">
        <v>5361</v>
      </c>
    </row>
    <row r="40" spans="1:28" ht="15.75" customHeight="1">
      <c r="A40" s="4">
        <v>6654</v>
      </c>
      <c r="B40" s="4" t="s">
        <v>946</v>
      </c>
      <c r="C40" s="4">
        <v>9594</v>
      </c>
      <c r="D40" s="19" t="s">
        <v>272</v>
      </c>
      <c r="E40" s="4" t="s">
        <v>112</v>
      </c>
      <c r="F40" s="4" t="s">
        <v>1185</v>
      </c>
      <c r="H40" s="76" t="s">
        <v>177</v>
      </c>
      <c r="I40" s="82"/>
      <c r="J40" s="89"/>
      <c r="K40" s="82">
        <v>6291</v>
      </c>
      <c r="L40" s="89">
        <v>1</v>
      </c>
      <c r="M40" s="82">
        <v>6291</v>
      </c>
      <c r="N40" s="77">
        <v>1</v>
      </c>
      <c r="O40" s="21" t="e">
        <f t="shared" si="5"/>
        <v>#DIV/0!</v>
      </c>
      <c r="P40" s="21">
        <f t="shared" si="6"/>
        <v>6291</v>
      </c>
      <c r="Q40" s="21">
        <f t="shared" si="7"/>
        <v>6291</v>
      </c>
      <c r="W40" s="4" t="s">
        <v>185</v>
      </c>
      <c r="X40" s="4">
        <v>1269</v>
      </c>
      <c r="Y40" s="4">
        <v>1</v>
      </c>
      <c r="AA40" s="76" t="s">
        <v>1039</v>
      </c>
      <c r="AB40" s="77">
        <v>6365</v>
      </c>
    </row>
    <row r="41" spans="1:28" ht="15.75" customHeight="1">
      <c r="A41" s="4">
        <v>6663</v>
      </c>
      <c r="B41" s="4" t="s">
        <v>870</v>
      </c>
      <c r="C41" s="4">
        <v>9538</v>
      </c>
      <c r="D41" s="19" t="s">
        <v>199</v>
      </c>
      <c r="E41" s="4" t="s">
        <v>112</v>
      </c>
      <c r="F41" s="4" t="s">
        <v>1185</v>
      </c>
      <c r="H41" s="76" t="s">
        <v>180</v>
      </c>
      <c r="I41" s="82"/>
      <c r="J41" s="89"/>
      <c r="K41" s="82">
        <v>1324</v>
      </c>
      <c r="L41" s="89">
        <v>3</v>
      </c>
      <c r="M41" s="82">
        <v>1324</v>
      </c>
      <c r="N41" s="77">
        <v>3</v>
      </c>
      <c r="O41" s="21" t="e">
        <f t="shared" si="5"/>
        <v>#DIV/0!</v>
      </c>
      <c r="P41" s="21">
        <f t="shared" si="6"/>
        <v>441.33333333333331</v>
      </c>
      <c r="Q41" s="21">
        <f t="shared" si="7"/>
        <v>441.33333333333331</v>
      </c>
      <c r="W41" s="4" t="s">
        <v>186</v>
      </c>
      <c r="X41" s="4">
        <v>1649</v>
      </c>
      <c r="Y41" s="4">
        <v>1</v>
      </c>
      <c r="AA41" s="76" t="s">
        <v>514</v>
      </c>
      <c r="AB41" s="77">
        <v>14725</v>
      </c>
    </row>
    <row r="42" spans="1:28" ht="15.75" customHeight="1">
      <c r="A42" s="4">
        <v>3531</v>
      </c>
      <c r="B42" s="4" t="s">
        <v>476</v>
      </c>
      <c r="C42" s="13">
        <v>9509</v>
      </c>
      <c r="D42" s="19" t="s">
        <v>351</v>
      </c>
      <c r="E42" s="4" t="s">
        <v>62</v>
      </c>
      <c r="F42" s="4" t="s">
        <v>1185</v>
      </c>
      <c r="H42" s="76" t="s">
        <v>1200</v>
      </c>
      <c r="I42" s="82"/>
      <c r="J42" s="89"/>
      <c r="K42" s="82">
        <v>6291</v>
      </c>
      <c r="L42" s="89">
        <v>1</v>
      </c>
      <c r="M42" s="82">
        <v>6291</v>
      </c>
      <c r="N42" s="77">
        <v>1</v>
      </c>
      <c r="O42" s="21" t="e">
        <f t="shared" si="5"/>
        <v>#DIV/0!</v>
      </c>
      <c r="P42" s="21">
        <f t="shared" si="6"/>
        <v>6291</v>
      </c>
      <c r="Q42" s="21">
        <f t="shared" si="7"/>
        <v>6291</v>
      </c>
      <c r="W42" s="4" t="s">
        <v>149</v>
      </c>
      <c r="X42" s="13">
        <v>5928</v>
      </c>
      <c r="Y42" s="4">
        <v>1</v>
      </c>
      <c r="AA42" s="76" t="s">
        <v>1201</v>
      </c>
      <c r="AB42" s="77">
        <v>9322</v>
      </c>
    </row>
    <row r="43" spans="1:28" ht="15.75" customHeight="1">
      <c r="A43" s="4">
        <v>3325</v>
      </c>
      <c r="B43" s="4" t="s">
        <v>607</v>
      </c>
      <c r="C43" s="4">
        <v>9185</v>
      </c>
      <c r="D43" s="19" t="s">
        <v>93</v>
      </c>
      <c r="E43" s="4" t="s">
        <v>92</v>
      </c>
      <c r="F43" s="4" t="s">
        <v>1185</v>
      </c>
      <c r="H43" s="76" t="s">
        <v>185</v>
      </c>
      <c r="I43" s="82">
        <v>854</v>
      </c>
      <c r="J43" s="89">
        <v>1</v>
      </c>
      <c r="K43" s="82"/>
      <c r="L43" s="89"/>
      <c r="M43" s="82">
        <v>854</v>
      </c>
      <c r="N43" s="77">
        <v>1</v>
      </c>
      <c r="O43" s="21">
        <f t="shared" si="5"/>
        <v>854</v>
      </c>
      <c r="P43" s="21" t="e">
        <f t="shared" si="6"/>
        <v>#DIV/0!</v>
      </c>
      <c r="Q43" s="21">
        <f t="shared" si="7"/>
        <v>854</v>
      </c>
      <c r="W43" s="4" t="s">
        <v>190</v>
      </c>
      <c r="X43" s="4">
        <v>9770</v>
      </c>
      <c r="Y43" s="4">
        <v>2</v>
      </c>
      <c r="AA43" s="76" t="s">
        <v>1072</v>
      </c>
      <c r="AB43" s="77">
        <v>2159</v>
      </c>
    </row>
    <row r="44" spans="1:28" ht="15.75" customHeight="1">
      <c r="A44" s="4">
        <v>4317</v>
      </c>
      <c r="B44" s="4" t="s">
        <v>1124</v>
      </c>
      <c r="C44" s="13">
        <v>9114</v>
      </c>
      <c r="D44" s="19" t="s">
        <v>93</v>
      </c>
      <c r="E44" s="4" t="s">
        <v>92</v>
      </c>
      <c r="F44" s="4" t="s">
        <v>1184</v>
      </c>
      <c r="H44" s="76" t="s">
        <v>188</v>
      </c>
      <c r="I44" s="82">
        <v>1897</v>
      </c>
      <c r="J44" s="89">
        <v>1</v>
      </c>
      <c r="K44" s="82"/>
      <c r="L44" s="89"/>
      <c r="M44" s="82">
        <v>1897</v>
      </c>
      <c r="N44" s="77">
        <v>1</v>
      </c>
      <c r="O44" s="21">
        <f t="shared" si="5"/>
        <v>1897</v>
      </c>
      <c r="P44" s="21" t="e">
        <f t="shared" si="6"/>
        <v>#DIV/0!</v>
      </c>
      <c r="Q44" s="21">
        <f t="shared" si="7"/>
        <v>1897</v>
      </c>
      <c r="W44" s="4" t="s">
        <v>192</v>
      </c>
      <c r="X44" s="13">
        <v>24713</v>
      </c>
      <c r="Y44" s="4">
        <v>6</v>
      </c>
      <c r="AA44" s="76" t="s">
        <v>1037</v>
      </c>
      <c r="AB44" s="77">
        <v>1219</v>
      </c>
    </row>
    <row r="45" spans="1:28" ht="15.75" customHeight="1">
      <c r="A45" s="4">
        <v>3759</v>
      </c>
      <c r="B45" s="4" t="s">
        <v>209</v>
      </c>
      <c r="C45" s="4">
        <v>8877</v>
      </c>
      <c r="D45" s="19" t="s">
        <v>208</v>
      </c>
      <c r="E45" s="4" t="s">
        <v>20</v>
      </c>
      <c r="F45" s="4" t="s">
        <v>1185</v>
      </c>
      <c r="H45" s="76" t="s">
        <v>186</v>
      </c>
      <c r="I45" s="82">
        <v>1009</v>
      </c>
      <c r="J45" s="89">
        <v>1</v>
      </c>
      <c r="K45" s="82"/>
      <c r="L45" s="89"/>
      <c r="M45" s="82">
        <v>1009</v>
      </c>
      <c r="N45" s="77">
        <v>1</v>
      </c>
      <c r="O45" s="21">
        <f t="shared" si="5"/>
        <v>1009</v>
      </c>
      <c r="P45" s="21" t="e">
        <f t="shared" si="6"/>
        <v>#DIV/0!</v>
      </c>
      <c r="Q45" s="21">
        <f t="shared" si="7"/>
        <v>1009</v>
      </c>
      <c r="W45" s="4" t="s">
        <v>194</v>
      </c>
      <c r="X45" s="13">
        <v>13923</v>
      </c>
      <c r="Y45" s="4">
        <v>7</v>
      </c>
      <c r="AA45" s="76" t="s">
        <v>1202</v>
      </c>
      <c r="AB45" s="77">
        <v>64419</v>
      </c>
    </row>
    <row r="46" spans="1:28" ht="15.75" customHeight="1">
      <c r="A46" s="4">
        <v>3894</v>
      </c>
      <c r="B46" s="4" t="s">
        <v>670</v>
      </c>
      <c r="C46" s="4">
        <v>8700</v>
      </c>
      <c r="D46" s="19" t="s">
        <v>379</v>
      </c>
      <c r="E46" s="4" t="s">
        <v>92</v>
      </c>
      <c r="F46" s="4" t="s">
        <v>1185</v>
      </c>
      <c r="H46" s="76" t="s">
        <v>149</v>
      </c>
      <c r="I46" s="82"/>
      <c r="J46" s="89"/>
      <c r="K46" s="82">
        <v>5128</v>
      </c>
      <c r="L46" s="89">
        <v>1</v>
      </c>
      <c r="M46" s="82">
        <v>5128</v>
      </c>
      <c r="N46" s="77">
        <v>1</v>
      </c>
      <c r="O46" s="21" t="e">
        <f t="shared" si="5"/>
        <v>#DIV/0!</v>
      </c>
      <c r="P46" s="21">
        <f t="shared" si="6"/>
        <v>5128</v>
      </c>
      <c r="Q46" s="21">
        <f t="shared" si="7"/>
        <v>5128</v>
      </c>
      <c r="W46" s="4" t="s">
        <v>195</v>
      </c>
      <c r="X46" s="4">
        <v>4912</v>
      </c>
      <c r="Y46" s="4">
        <v>2</v>
      </c>
      <c r="AA46" s="76" t="s">
        <v>1100</v>
      </c>
      <c r="AB46" s="77">
        <v>953</v>
      </c>
    </row>
    <row r="47" spans="1:28" ht="15.75" customHeight="1">
      <c r="A47" s="4">
        <v>4636</v>
      </c>
      <c r="B47" s="4" t="s">
        <v>1070</v>
      </c>
      <c r="C47" s="4">
        <v>8658</v>
      </c>
      <c r="D47" s="19" t="s">
        <v>388</v>
      </c>
      <c r="E47" s="4" t="s">
        <v>37</v>
      </c>
      <c r="F47" s="4" t="s">
        <v>1184</v>
      </c>
      <c r="H47" s="76" t="s">
        <v>190</v>
      </c>
      <c r="I47" s="82"/>
      <c r="J47" s="89"/>
      <c r="K47" s="82">
        <v>5807</v>
      </c>
      <c r="L47" s="89">
        <v>2</v>
      </c>
      <c r="M47" s="82">
        <v>5807</v>
      </c>
      <c r="N47" s="77">
        <v>2</v>
      </c>
      <c r="O47" s="21" t="e">
        <f t="shared" si="5"/>
        <v>#DIV/0!</v>
      </c>
      <c r="P47" s="21">
        <f t="shared" si="6"/>
        <v>2903.5</v>
      </c>
      <c r="Q47" s="21">
        <f t="shared" si="7"/>
        <v>2903.5</v>
      </c>
      <c r="W47" s="4" t="s">
        <v>126</v>
      </c>
      <c r="X47" s="4">
        <v>2394</v>
      </c>
      <c r="Y47" s="4">
        <v>1</v>
      </c>
      <c r="AA47" s="76" t="s">
        <v>1095</v>
      </c>
      <c r="AB47" s="77">
        <v>6513</v>
      </c>
    </row>
    <row r="48" spans="1:28" ht="15.75" customHeight="1">
      <c r="A48" s="4">
        <v>3801</v>
      </c>
      <c r="B48" s="4" t="s">
        <v>390</v>
      </c>
      <c r="C48" s="4">
        <v>8530</v>
      </c>
      <c r="D48" s="19" t="s">
        <v>50</v>
      </c>
      <c r="E48" s="4" t="s">
        <v>50</v>
      </c>
      <c r="F48" s="4" t="s">
        <v>1185</v>
      </c>
      <c r="H48" s="76" t="s">
        <v>192</v>
      </c>
      <c r="I48" s="82">
        <v>6068</v>
      </c>
      <c r="J48" s="89">
        <v>2</v>
      </c>
      <c r="K48" s="82">
        <v>7409</v>
      </c>
      <c r="L48" s="89">
        <v>5</v>
      </c>
      <c r="M48" s="82">
        <v>13477</v>
      </c>
      <c r="N48" s="77">
        <v>7</v>
      </c>
      <c r="O48" s="21">
        <f t="shared" si="5"/>
        <v>3034</v>
      </c>
      <c r="P48" s="21">
        <f t="shared" si="6"/>
        <v>1481.8</v>
      </c>
      <c r="Q48" s="21">
        <f t="shared" si="7"/>
        <v>1925.2857142857142</v>
      </c>
      <c r="W48" s="4" t="s">
        <v>197</v>
      </c>
      <c r="X48" s="4">
        <v>1395</v>
      </c>
      <c r="Y48" s="4">
        <v>1</v>
      </c>
      <c r="AA48" s="76" t="s">
        <v>1020</v>
      </c>
      <c r="AB48" s="77">
        <v>611</v>
      </c>
    </row>
    <row r="49" spans="1:28" ht="15.75" customHeight="1">
      <c r="A49" s="4">
        <v>3342</v>
      </c>
      <c r="B49" s="4" t="s">
        <v>302</v>
      </c>
      <c r="C49" s="4">
        <v>8356</v>
      </c>
      <c r="D49" s="19" t="s">
        <v>210</v>
      </c>
      <c r="E49" s="4" t="s">
        <v>37</v>
      </c>
      <c r="F49" s="4" t="s">
        <v>1185</v>
      </c>
      <c r="H49" s="76" t="s">
        <v>194</v>
      </c>
      <c r="I49" s="82">
        <v>1802</v>
      </c>
      <c r="J49" s="89">
        <v>1</v>
      </c>
      <c r="K49" s="82">
        <v>15369</v>
      </c>
      <c r="L49" s="89">
        <v>8</v>
      </c>
      <c r="M49" s="82">
        <v>17171</v>
      </c>
      <c r="N49" s="77">
        <v>9</v>
      </c>
      <c r="O49" s="21">
        <f t="shared" si="5"/>
        <v>1802</v>
      </c>
      <c r="P49" s="21">
        <f t="shared" si="6"/>
        <v>1921.125</v>
      </c>
      <c r="Q49" s="21">
        <f t="shared" si="7"/>
        <v>1907.8888888888889</v>
      </c>
      <c r="W49" s="4" t="s">
        <v>199</v>
      </c>
      <c r="X49" s="13">
        <v>27918</v>
      </c>
      <c r="Y49" s="4">
        <v>3</v>
      </c>
      <c r="AA49" s="76" t="s">
        <v>1114</v>
      </c>
      <c r="AB49" s="77">
        <v>292</v>
      </c>
    </row>
    <row r="50" spans="1:28" ht="15.75" customHeight="1">
      <c r="A50" s="4">
        <v>3614</v>
      </c>
      <c r="B50" s="4" t="s">
        <v>689</v>
      </c>
      <c r="C50" s="4">
        <v>8245</v>
      </c>
      <c r="D50" s="19" t="s">
        <v>266</v>
      </c>
      <c r="E50" s="4" t="s">
        <v>117</v>
      </c>
      <c r="F50" s="4" t="s">
        <v>1185</v>
      </c>
      <c r="H50" s="76" t="s">
        <v>195</v>
      </c>
      <c r="I50" s="82"/>
      <c r="J50" s="89"/>
      <c r="K50" s="82">
        <v>4555</v>
      </c>
      <c r="L50" s="89">
        <v>2</v>
      </c>
      <c r="M50" s="82">
        <v>4555</v>
      </c>
      <c r="N50" s="77">
        <v>2</v>
      </c>
      <c r="O50" s="21" t="e">
        <f t="shared" si="5"/>
        <v>#DIV/0!</v>
      </c>
      <c r="P50" s="21">
        <f t="shared" si="6"/>
        <v>2277.5</v>
      </c>
      <c r="Q50" s="21">
        <f t="shared" si="7"/>
        <v>2277.5</v>
      </c>
      <c r="W50" s="4" t="s">
        <v>200</v>
      </c>
      <c r="X50" s="4">
        <v>3749</v>
      </c>
      <c r="Y50" s="4">
        <v>2</v>
      </c>
      <c r="AA50" s="76" t="s">
        <v>800</v>
      </c>
      <c r="AB50" s="77">
        <v>3514</v>
      </c>
    </row>
    <row r="51" spans="1:28" ht="15.75" customHeight="1">
      <c r="A51" s="4">
        <v>6300</v>
      </c>
      <c r="B51" s="4" t="s">
        <v>654</v>
      </c>
      <c r="C51" s="4">
        <v>8238</v>
      </c>
      <c r="D51" s="19" t="s">
        <v>251</v>
      </c>
      <c r="E51" s="4" t="s">
        <v>92</v>
      </c>
      <c r="F51" s="4" t="s">
        <v>1185</v>
      </c>
      <c r="H51" s="76" t="s">
        <v>126</v>
      </c>
      <c r="I51" s="82">
        <v>1320</v>
      </c>
      <c r="J51" s="89">
        <v>2</v>
      </c>
      <c r="K51" s="82">
        <v>2163</v>
      </c>
      <c r="L51" s="89">
        <v>1</v>
      </c>
      <c r="M51" s="82">
        <v>3483</v>
      </c>
      <c r="N51" s="77">
        <v>3</v>
      </c>
      <c r="O51" s="21">
        <f t="shared" si="5"/>
        <v>660</v>
      </c>
      <c r="P51" s="21">
        <f t="shared" si="6"/>
        <v>2163</v>
      </c>
      <c r="Q51" s="21">
        <f t="shared" si="7"/>
        <v>1161</v>
      </c>
      <c r="W51" s="4" t="s">
        <v>202</v>
      </c>
      <c r="X51" s="4">
        <v>63</v>
      </c>
      <c r="Y51" s="4">
        <v>2</v>
      </c>
      <c r="AA51" s="76" t="s">
        <v>591</v>
      </c>
      <c r="AB51" s="77">
        <v>6220</v>
      </c>
    </row>
    <row r="52" spans="1:28" ht="15.75" customHeight="1">
      <c r="A52" s="4">
        <v>4003</v>
      </c>
      <c r="B52" s="4" t="s">
        <v>671</v>
      </c>
      <c r="C52" s="13">
        <v>8198</v>
      </c>
      <c r="D52" s="19" t="s">
        <v>379</v>
      </c>
      <c r="E52" s="4" t="s">
        <v>92</v>
      </c>
      <c r="F52" s="4" t="s">
        <v>1185</v>
      </c>
      <c r="H52" s="76" t="s">
        <v>197</v>
      </c>
      <c r="I52" s="82"/>
      <c r="J52" s="89"/>
      <c r="K52" s="82">
        <v>918</v>
      </c>
      <c r="L52" s="89">
        <v>1</v>
      </c>
      <c r="M52" s="82">
        <v>918</v>
      </c>
      <c r="N52" s="77">
        <v>1</v>
      </c>
      <c r="O52" s="21" t="e">
        <f t="shared" si="5"/>
        <v>#DIV/0!</v>
      </c>
      <c r="P52" s="21">
        <f t="shared" si="6"/>
        <v>918</v>
      </c>
      <c r="Q52" s="21">
        <f t="shared" si="7"/>
        <v>918</v>
      </c>
      <c r="W52" s="4" t="s">
        <v>203</v>
      </c>
      <c r="X52" s="4">
        <v>8466</v>
      </c>
      <c r="Y52" s="4">
        <v>2</v>
      </c>
      <c r="AA52" s="76" t="s">
        <v>771</v>
      </c>
      <c r="AB52" s="77">
        <v>6630</v>
      </c>
    </row>
    <row r="53" spans="1:28" ht="15.75" customHeight="1">
      <c r="A53" s="4">
        <v>3671</v>
      </c>
      <c r="B53" s="4" t="s">
        <v>978</v>
      </c>
      <c r="C53" s="4">
        <v>8058</v>
      </c>
      <c r="D53" s="19" t="s">
        <v>305</v>
      </c>
      <c r="E53" s="4" t="s">
        <v>112</v>
      </c>
      <c r="F53" s="4" t="s">
        <v>1185</v>
      </c>
      <c r="H53" s="76" t="s">
        <v>199</v>
      </c>
      <c r="I53" s="82">
        <v>13619</v>
      </c>
      <c r="J53" s="89">
        <v>3</v>
      </c>
      <c r="K53" s="82">
        <v>16450</v>
      </c>
      <c r="L53" s="89">
        <v>3</v>
      </c>
      <c r="M53" s="82">
        <v>30069</v>
      </c>
      <c r="N53" s="77">
        <v>6</v>
      </c>
      <c r="O53" s="21">
        <f t="shared" si="5"/>
        <v>4539.666666666667</v>
      </c>
      <c r="P53" s="21">
        <f t="shared" si="6"/>
        <v>5483.333333333333</v>
      </c>
      <c r="Q53" s="21">
        <f t="shared" si="7"/>
        <v>5011.5</v>
      </c>
      <c r="W53" s="4" t="s">
        <v>205</v>
      </c>
      <c r="X53" s="13">
        <v>39907</v>
      </c>
      <c r="Y53" s="4">
        <v>18</v>
      </c>
      <c r="AA53" s="76" t="s">
        <v>808</v>
      </c>
      <c r="AB53" s="77">
        <v>1405</v>
      </c>
    </row>
    <row r="54" spans="1:28" ht="15.75" customHeight="1">
      <c r="A54" s="4">
        <v>3866</v>
      </c>
      <c r="B54" s="4" t="s">
        <v>819</v>
      </c>
      <c r="C54" s="4">
        <v>7890</v>
      </c>
      <c r="D54" s="19" t="s">
        <v>338</v>
      </c>
      <c r="E54" s="4" t="s">
        <v>109</v>
      </c>
      <c r="F54" s="4" t="s">
        <v>1185</v>
      </c>
      <c r="H54" s="76" t="s">
        <v>1203</v>
      </c>
      <c r="I54" s="82">
        <v>632</v>
      </c>
      <c r="J54" s="89">
        <v>2</v>
      </c>
      <c r="K54" s="82">
        <v>25057</v>
      </c>
      <c r="L54" s="89">
        <v>15</v>
      </c>
      <c r="M54" s="82">
        <v>25689</v>
      </c>
      <c r="N54" s="77">
        <v>17</v>
      </c>
      <c r="O54" s="21">
        <f t="shared" si="5"/>
        <v>316</v>
      </c>
      <c r="P54" s="21">
        <f t="shared" si="6"/>
        <v>1670.4666666666667</v>
      </c>
      <c r="Q54" s="21">
        <f t="shared" si="7"/>
        <v>1511.1176470588234</v>
      </c>
      <c r="W54" s="4" t="s">
        <v>207</v>
      </c>
      <c r="X54" s="13">
        <v>6365</v>
      </c>
      <c r="Y54" s="4">
        <v>1</v>
      </c>
      <c r="AA54" s="76" t="s">
        <v>825</v>
      </c>
      <c r="AB54" s="77">
        <v>9527</v>
      </c>
    </row>
    <row r="55" spans="1:28" ht="15.75" customHeight="1">
      <c r="A55" s="4">
        <v>4023</v>
      </c>
      <c r="B55" s="4" t="s">
        <v>1135</v>
      </c>
      <c r="C55" s="13">
        <v>7860</v>
      </c>
      <c r="D55" s="19" t="s">
        <v>303</v>
      </c>
      <c r="E55" s="4" t="s">
        <v>112</v>
      </c>
      <c r="F55" s="4" t="s">
        <v>1185</v>
      </c>
      <c r="H55" s="76" t="s">
        <v>1186</v>
      </c>
      <c r="I55" s="82">
        <v>8757</v>
      </c>
      <c r="J55" s="89">
        <v>2</v>
      </c>
      <c r="K55" s="82">
        <v>83715</v>
      </c>
      <c r="L55" s="89">
        <v>29</v>
      </c>
      <c r="M55" s="82">
        <v>92472</v>
      </c>
      <c r="N55" s="77">
        <v>31</v>
      </c>
      <c r="O55" s="21">
        <f t="shared" si="5"/>
        <v>4378.5</v>
      </c>
      <c r="P55" s="21">
        <f t="shared" si="6"/>
        <v>2886.7241379310344</v>
      </c>
      <c r="Q55" s="21">
        <f t="shared" si="7"/>
        <v>2982.9677419354839</v>
      </c>
      <c r="W55" s="4" t="s">
        <v>210</v>
      </c>
      <c r="X55" s="13">
        <v>74862</v>
      </c>
      <c r="Y55" s="4">
        <v>9</v>
      </c>
      <c r="AA55" s="76" t="s">
        <v>747</v>
      </c>
      <c r="AB55" s="77">
        <v>14483</v>
      </c>
    </row>
    <row r="56" spans="1:28" ht="15.75" customHeight="1">
      <c r="A56" s="4">
        <v>6602</v>
      </c>
      <c r="B56" s="4" t="s">
        <v>866</v>
      </c>
      <c r="C56" s="13">
        <v>7851</v>
      </c>
      <c r="D56" s="22" t="s">
        <v>194</v>
      </c>
      <c r="E56" s="4" t="s">
        <v>112</v>
      </c>
      <c r="F56" s="4" t="s">
        <v>1185</v>
      </c>
      <c r="H56" s="76" t="s">
        <v>200</v>
      </c>
      <c r="I56" s="82"/>
      <c r="J56" s="89"/>
      <c r="K56" s="82">
        <v>2576</v>
      </c>
      <c r="L56" s="89">
        <v>4</v>
      </c>
      <c r="M56" s="82">
        <v>2576</v>
      </c>
      <c r="N56" s="77">
        <v>4</v>
      </c>
      <c r="O56" s="21" t="e">
        <f t="shared" si="5"/>
        <v>#DIV/0!</v>
      </c>
      <c r="P56" s="21">
        <f t="shared" si="6"/>
        <v>644</v>
      </c>
      <c r="Q56" s="21">
        <f t="shared" si="7"/>
        <v>644</v>
      </c>
      <c r="W56" s="4" t="s">
        <v>212</v>
      </c>
      <c r="X56" s="13">
        <v>54942</v>
      </c>
      <c r="Y56" s="4">
        <v>20</v>
      </c>
      <c r="AA56" s="76" t="s">
        <v>807</v>
      </c>
      <c r="AB56" s="77">
        <v>6983</v>
      </c>
    </row>
    <row r="57" spans="1:28" ht="15.75" customHeight="1">
      <c r="A57" s="4">
        <v>4014</v>
      </c>
      <c r="B57" s="4" t="s">
        <v>776</v>
      </c>
      <c r="C57" s="13">
        <v>7843</v>
      </c>
      <c r="D57" s="19" t="s">
        <v>342</v>
      </c>
      <c r="E57" s="4" t="s">
        <v>102</v>
      </c>
      <c r="F57" s="4" t="s">
        <v>1185</v>
      </c>
      <c r="H57" s="76" t="s">
        <v>203</v>
      </c>
      <c r="I57" s="82">
        <v>1912</v>
      </c>
      <c r="J57" s="89">
        <v>1</v>
      </c>
      <c r="K57" s="82">
        <v>5266</v>
      </c>
      <c r="L57" s="89">
        <v>2</v>
      </c>
      <c r="M57" s="82">
        <v>7178</v>
      </c>
      <c r="N57" s="77">
        <v>3</v>
      </c>
      <c r="O57" s="21">
        <f t="shared" si="5"/>
        <v>1912</v>
      </c>
      <c r="P57" s="21">
        <f t="shared" si="6"/>
        <v>2633</v>
      </c>
      <c r="Q57" s="21">
        <f t="shared" si="7"/>
        <v>2392.6666666666665</v>
      </c>
      <c r="W57" s="4" t="s">
        <v>15</v>
      </c>
      <c r="X57" s="4">
        <v>5493</v>
      </c>
      <c r="Y57" s="4">
        <v>2</v>
      </c>
      <c r="AA57" s="76" t="s">
        <v>685</v>
      </c>
      <c r="AB57" s="77">
        <v>28</v>
      </c>
    </row>
    <row r="58" spans="1:28" ht="15.75" customHeight="1">
      <c r="A58" s="4">
        <v>3560</v>
      </c>
      <c r="B58" s="4" t="s">
        <v>1008</v>
      </c>
      <c r="C58" s="4">
        <v>7688</v>
      </c>
      <c r="D58" s="19" t="s">
        <v>333</v>
      </c>
      <c r="E58" s="4" t="s">
        <v>112</v>
      </c>
      <c r="F58" s="4" t="s">
        <v>1185</v>
      </c>
      <c r="H58" s="76" t="s">
        <v>737</v>
      </c>
      <c r="I58" s="82">
        <v>18057</v>
      </c>
      <c r="J58" s="89">
        <v>1</v>
      </c>
      <c r="K58" s="82"/>
      <c r="L58" s="89"/>
      <c r="M58" s="82">
        <v>18057</v>
      </c>
      <c r="N58" s="77">
        <v>1</v>
      </c>
      <c r="O58" s="21">
        <f t="shared" si="5"/>
        <v>18057</v>
      </c>
      <c r="P58" s="21" t="e">
        <f t="shared" si="6"/>
        <v>#DIV/0!</v>
      </c>
      <c r="Q58" s="21">
        <f t="shared" si="7"/>
        <v>18057</v>
      </c>
      <c r="W58" s="4" t="s">
        <v>215</v>
      </c>
      <c r="X58" s="13">
        <v>9519</v>
      </c>
      <c r="Y58" s="4">
        <v>6</v>
      </c>
      <c r="AA58" s="76" t="s">
        <v>684</v>
      </c>
      <c r="AB58" s="77">
        <v>577</v>
      </c>
    </row>
    <row r="59" spans="1:28" ht="15.75" customHeight="1">
      <c r="A59" s="4">
        <v>4313</v>
      </c>
      <c r="B59" s="4" t="s">
        <v>846</v>
      </c>
      <c r="C59" s="4">
        <v>7612</v>
      </c>
      <c r="D59" s="19" t="s">
        <v>1186</v>
      </c>
      <c r="E59" s="4" t="s">
        <v>112</v>
      </c>
      <c r="F59" s="4" t="s">
        <v>1184</v>
      </c>
      <c r="H59" s="76" t="s">
        <v>205</v>
      </c>
      <c r="I59" s="82">
        <v>4006</v>
      </c>
      <c r="J59" s="89">
        <v>1</v>
      </c>
      <c r="K59" s="82">
        <v>33516</v>
      </c>
      <c r="L59" s="89">
        <v>27</v>
      </c>
      <c r="M59" s="82">
        <v>37522</v>
      </c>
      <c r="N59" s="77">
        <v>28</v>
      </c>
      <c r="O59" s="21">
        <f t="shared" si="5"/>
        <v>4006</v>
      </c>
      <c r="P59" s="21">
        <f t="shared" si="6"/>
        <v>1241.3333333333333</v>
      </c>
      <c r="Q59" s="21">
        <f t="shared" si="7"/>
        <v>1340.0714285714287</v>
      </c>
      <c r="W59" s="4" t="s">
        <v>216</v>
      </c>
      <c r="X59" s="4">
        <v>7281</v>
      </c>
      <c r="Y59" s="4">
        <v>5</v>
      </c>
      <c r="AA59" s="76" t="s">
        <v>845</v>
      </c>
      <c r="AB59" s="77">
        <v>14187</v>
      </c>
    </row>
    <row r="60" spans="1:28" ht="15.75" customHeight="1">
      <c r="A60" s="4">
        <v>3074</v>
      </c>
      <c r="B60" s="4" t="s">
        <v>582</v>
      </c>
      <c r="C60" s="4">
        <v>7575</v>
      </c>
      <c r="D60" s="19" t="s">
        <v>80</v>
      </c>
      <c r="E60" s="4" t="s">
        <v>74</v>
      </c>
      <c r="F60" s="4" t="s">
        <v>1185</v>
      </c>
      <c r="H60" s="76" t="s">
        <v>206</v>
      </c>
      <c r="I60" s="82">
        <v>1968</v>
      </c>
      <c r="J60" s="89">
        <v>1</v>
      </c>
      <c r="K60" s="82"/>
      <c r="L60" s="89"/>
      <c r="M60" s="82">
        <v>1968</v>
      </c>
      <c r="N60" s="77">
        <v>1</v>
      </c>
      <c r="O60" s="21">
        <f t="shared" si="5"/>
        <v>1968</v>
      </c>
      <c r="P60" s="21" t="e">
        <f t="shared" si="6"/>
        <v>#DIV/0!</v>
      </c>
      <c r="Q60" s="21">
        <f t="shared" si="7"/>
        <v>1968</v>
      </c>
      <c r="W60" s="4" t="s">
        <v>218</v>
      </c>
      <c r="X60" s="13">
        <v>12325</v>
      </c>
      <c r="Y60" s="4">
        <v>3</v>
      </c>
      <c r="AA60" s="76" t="s">
        <v>844</v>
      </c>
      <c r="AB60" s="77">
        <v>5980</v>
      </c>
    </row>
    <row r="61" spans="1:28" ht="15.75" customHeight="1">
      <c r="A61" s="4">
        <v>6380</v>
      </c>
      <c r="B61" s="4" t="s">
        <v>935</v>
      </c>
      <c r="C61" s="13">
        <v>7516</v>
      </c>
      <c r="D61" s="19" t="s">
        <v>102</v>
      </c>
      <c r="E61" s="4" t="s">
        <v>102</v>
      </c>
      <c r="F61" s="4" t="s">
        <v>1185</v>
      </c>
      <c r="H61" s="76" t="s">
        <v>207</v>
      </c>
      <c r="I61" s="82">
        <v>2224</v>
      </c>
      <c r="J61" s="89">
        <v>1</v>
      </c>
      <c r="K61" s="82"/>
      <c r="L61" s="89"/>
      <c r="M61" s="82">
        <v>2224</v>
      </c>
      <c r="N61" s="77">
        <v>1</v>
      </c>
      <c r="O61" s="21">
        <f t="shared" si="5"/>
        <v>2224</v>
      </c>
      <c r="P61" s="21" t="e">
        <f t="shared" si="6"/>
        <v>#DIV/0!</v>
      </c>
      <c r="Q61" s="21">
        <f t="shared" si="7"/>
        <v>2224</v>
      </c>
      <c r="W61" s="4" t="s">
        <v>219</v>
      </c>
      <c r="X61" s="4">
        <v>189</v>
      </c>
      <c r="Y61" s="4">
        <v>1</v>
      </c>
      <c r="AA61" s="76" t="s">
        <v>1099</v>
      </c>
      <c r="AB61" s="77">
        <v>17645</v>
      </c>
    </row>
    <row r="62" spans="1:28" ht="15.75" customHeight="1">
      <c r="A62" s="4">
        <v>3730</v>
      </c>
      <c r="B62" s="4" t="s">
        <v>449</v>
      </c>
      <c r="C62" s="4">
        <v>7474</v>
      </c>
      <c r="D62" s="19" t="s">
        <v>292</v>
      </c>
      <c r="E62" s="4" t="s">
        <v>62</v>
      </c>
      <c r="F62" s="4" t="s">
        <v>1185</v>
      </c>
      <c r="H62" s="76" t="s">
        <v>210</v>
      </c>
      <c r="I62" s="82"/>
      <c r="J62" s="89"/>
      <c r="K62" s="82">
        <v>49023</v>
      </c>
      <c r="L62" s="89">
        <v>9</v>
      </c>
      <c r="M62" s="82">
        <v>49023</v>
      </c>
      <c r="N62" s="77">
        <v>9</v>
      </c>
      <c r="O62" s="21" t="e">
        <f t="shared" si="5"/>
        <v>#DIV/0!</v>
      </c>
      <c r="P62" s="21">
        <f t="shared" si="6"/>
        <v>5447</v>
      </c>
      <c r="Q62" s="21">
        <f t="shared" si="7"/>
        <v>5447</v>
      </c>
      <c r="W62" s="4" t="s">
        <v>221</v>
      </c>
      <c r="X62" s="13">
        <v>33474</v>
      </c>
      <c r="Y62" s="4">
        <v>4</v>
      </c>
      <c r="AA62" s="76" t="s">
        <v>749</v>
      </c>
      <c r="AB62" s="77">
        <v>4728</v>
      </c>
    </row>
    <row r="63" spans="1:28" ht="15.75" customHeight="1">
      <c r="A63" s="4">
        <v>3742</v>
      </c>
      <c r="B63" s="4" t="s">
        <v>429</v>
      </c>
      <c r="C63" s="4">
        <v>7393</v>
      </c>
      <c r="D63" s="19" t="s">
        <v>243</v>
      </c>
      <c r="E63" s="4" t="s">
        <v>62</v>
      </c>
      <c r="F63" s="4" t="s">
        <v>1185</v>
      </c>
      <c r="H63" s="76" t="s">
        <v>212</v>
      </c>
      <c r="I63" s="82">
        <v>17685</v>
      </c>
      <c r="J63" s="89">
        <v>1</v>
      </c>
      <c r="K63" s="82">
        <v>27337</v>
      </c>
      <c r="L63" s="89">
        <v>25</v>
      </c>
      <c r="M63" s="82">
        <v>45022</v>
      </c>
      <c r="N63" s="77">
        <v>26</v>
      </c>
      <c r="O63" s="21">
        <f t="shared" si="5"/>
        <v>17685</v>
      </c>
      <c r="P63" s="21">
        <f t="shared" si="6"/>
        <v>1093.48</v>
      </c>
      <c r="Q63" s="21">
        <f t="shared" si="7"/>
        <v>1731.6153846153845</v>
      </c>
      <c r="W63" s="4" t="s">
        <v>222</v>
      </c>
      <c r="X63" s="4">
        <v>2434</v>
      </c>
      <c r="Y63" s="4">
        <v>3</v>
      </c>
      <c r="AA63" s="76" t="s">
        <v>414</v>
      </c>
      <c r="AB63" s="77">
        <v>408</v>
      </c>
    </row>
    <row r="64" spans="1:28" ht="15.75" customHeight="1">
      <c r="A64" s="4">
        <v>3662</v>
      </c>
      <c r="B64" s="4" t="s">
        <v>1033</v>
      </c>
      <c r="C64" s="4">
        <v>7179</v>
      </c>
      <c r="D64" s="19" t="s">
        <v>372</v>
      </c>
      <c r="E64" s="4" t="s">
        <v>112</v>
      </c>
      <c r="F64" s="4" t="s">
        <v>1185</v>
      </c>
      <c r="H64" s="76" t="s">
        <v>15</v>
      </c>
      <c r="I64" s="82">
        <v>1103</v>
      </c>
      <c r="J64" s="89">
        <v>1</v>
      </c>
      <c r="K64" s="82">
        <v>4377</v>
      </c>
      <c r="L64" s="89">
        <v>2</v>
      </c>
      <c r="M64" s="82">
        <v>5480</v>
      </c>
      <c r="N64" s="77">
        <v>3</v>
      </c>
      <c r="O64" s="21">
        <f t="shared" si="5"/>
        <v>1103</v>
      </c>
      <c r="P64" s="21">
        <f t="shared" si="6"/>
        <v>2188.5</v>
      </c>
      <c r="Q64" s="21">
        <f t="shared" si="7"/>
        <v>1826.6666666666667</v>
      </c>
      <c r="W64" s="4" t="s">
        <v>224</v>
      </c>
      <c r="X64" s="13">
        <v>35022</v>
      </c>
      <c r="Y64" s="4">
        <v>5</v>
      </c>
      <c r="AA64" s="76" t="s">
        <v>318</v>
      </c>
      <c r="AB64" s="77">
        <v>8862</v>
      </c>
    </row>
    <row r="65" spans="1:28" ht="15.75" customHeight="1">
      <c r="A65" s="4">
        <v>4004</v>
      </c>
      <c r="B65" s="4" t="s">
        <v>672</v>
      </c>
      <c r="C65" s="4">
        <v>7117</v>
      </c>
      <c r="D65" s="19" t="s">
        <v>379</v>
      </c>
      <c r="E65" s="4" t="s">
        <v>92</v>
      </c>
      <c r="F65" s="4" t="s">
        <v>1185</v>
      </c>
      <c r="H65" s="76" t="s">
        <v>215</v>
      </c>
      <c r="I65" s="82">
        <v>3776</v>
      </c>
      <c r="J65" s="89">
        <v>2</v>
      </c>
      <c r="K65" s="82">
        <v>9146</v>
      </c>
      <c r="L65" s="89">
        <v>7</v>
      </c>
      <c r="M65" s="82">
        <v>12922</v>
      </c>
      <c r="N65" s="77">
        <v>9</v>
      </c>
      <c r="O65" s="21">
        <f t="shared" si="5"/>
        <v>1888</v>
      </c>
      <c r="P65" s="21">
        <f t="shared" si="6"/>
        <v>1306.5714285714287</v>
      </c>
      <c r="Q65" s="21">
        <f t="shared" si="7"/>
        <v>1435.7777777777778</v>
      </c>
      <c r="W65" s="4" t="s">
        <v>50</v>
      </c>
      <c r="X65" s="13">
        <v>56720</v>
      </c>
      <c r="Y65" s="4">
        <v>11</v>
      </c>
      <c r="AA65" s="76" t="s">
        <v>843</v>
      </c>
      <c r="AB65" s="77">
        <v>1124</v>
      </c>
    </row>
    <row r="66" spans="1:28" ht="15.75" customHeight="1">
      <c r="A66" s="4">
        <v>3042</v>
      </c>
      <c r="B66" s="4" t="s">
        <v>468</v>
      </c>
      <c r="C66" s="4">
        <v>7019</v>
      </c>
      <c r="D66" s="19" t="s">
        <v>351</v>
      </c>
      <c r="E66" s="4" t="s">
        <v>62</v>
      </c>
      <c r="F66" s="4" t="s">
        <v>1185</v>
      </c>
      <c r="H66" s="76" t="s">
        <v>216</v>
      </c>
      <c r="I66" s="82"/>
      <c r="J66" s="89"/>
      <c r="K66" s="82">
        <v>4502</v>
      </c>
      <c r="L66" s="89">
        <v>5</v>
      </c>
      <c r="M66" s="82">
        <v>4502</v>
      </c>
      <c r="N66" s="77">
        <v>5</v>
      </c>
      <c r="O66" s="21" t="e">
        <f t="shared" si="5"/>
        <v>#DIV/0!</v>
      </c>
      <c r="P66" s="21">
        <f t="shared" si="6"/>
        <v>900.4</v>
      </c>
      <c r="Q66" s="21">
        <f t="shared" si="7"/>
        <v>900.4</v>
      </c>
      <c r="W66" s="4" t="s">
        <v>227</v>
      </c>
      <c r="X66" s="4">
        <v>1414</v>
      </c>
      <c r="Y66" s="4">
        <v>3</v>
      </c>
      <c r="AA66" s="76" t="s">
        <v>776</v>
      </c>
      <c r="AB66" s="77">
        <v>14655</v>
      </c>
    </row>
    <row r="67" spans="1:28" ht="15.75" customHeight="1">
      <c r="A67" s="4">
        <v>4648</v>
      </c>
      <c r="B67" s="4" t="s">
        <v>413</v>
      </c>
      <c r="C67" s="13">
        <v>6989</v>
      </c>
      <c r="D67" s="19" t="s">
        <v>412</v>
      </c>
      <c r="E67" s="4" t="s">
        <v>37</v>
      </c>
      <c r="F67" s="4" t="s">
        <v>1184</v>
      </c>
      <c r="H67" s="76" t="s">
        <v>218</v>
      </c>
      <c r="I67" s="82"/>
      <c r="J67" s="89"/>
      <c r="K67" s="82">
        <v>11356</v>
      </c>
      <c r="L67" s="89">
        <v>3</v>
      </c>
      <c r="M67" s="82">
        <v>11356</v>
      </c>
      <c r="N67" s="77">
        <v>3</v>
      </c>
      <c r="O67" s="21" t="e">
        <f t="shared" si="5"/>
        <v>#DIV/0!</v>
      </c>
      <c r="P67" s="21">
        <f t="shared" si="6"/>
        <v>3785.3333333333335</v>
      </c>
      <c r="Q67" s="21">
        <f t="shared" si="7"/>
        <v>3785.3333333333335</v>
      </c>
      <c r="W67" s="4" t="s">
        <v>230</v>
      </c>
      <c r="X67" s="13">
        <v>33489</v>
      </c>
      <c r="Y67" s="4">
        <v>14</v>
      </c>
      <c r="AA67" s="76" t="s">
        <v>774</v>
      </c>
      <c r="AB67" s="77">
        <v>10694</v>
      </c>
    </row>
    <row r="68" spans="1:28" ht="15.75" customHeight="1">
      <c r="A68" s="4">
        <v>6344</v>
      </c>
      <c r="B68" s="4" t="s">
        <v>541</v>
      </c>
      <c r="C68" s="4">
        <v>6979</v>
      </c>
      <c r="D68" s="19" t="s">
        <v>218</v>
      </c>
      <c r="E68" s="4" t="s">
        <v>74</v>
      </c>
      <c r="F68" s="4" t="s">
        <v>1185</v>
      </c>
      <c r="H68" s="76" t="s">
        <v>219</v>
      </c>
      <c r="I68" s="82"/>
      <c r="J68" s="89"/>
      <c r="K68" s="82">
        <v>239</v>
      </c>
      <c r="L68" s="89">
        <v>1</v>
      </c>
      <c r="M68" s="82">
        <v>239</v>
      </c>
      <c r="N68" s="77">
        <v>1</v>
      </c>
      <c r="O68" s="21" t="e">
        <f t="shared" si="5"/>
        <v>#DIV/0!</v>
      </c>
      <c r="P68" s="21">
        <f t="shared" si="6"/>
        <v>239</v>
      </c>
      <c r="Q68" s="21">
        <f t="shared" si="7"/>
        <v>239</v>
      </c>
      <c r="W68" s="4" t="s">
        <v>232</v>
      </c>
      <c r="X68" s="13">
        <v>25856</v>
      </c>
      <c r="Y68" s="4">
        <v>14</v>
      </c>
      <c r="AA68" s="76" t="s">
        <v>736</v>
      </c>
      <c r="AB68" s="77">
        <v>856</v>
      </c>
    </row>
    <row r="69" spans="1:28" ht="15.75" customHeight="1">
      <c r="A69" s="4">
        <v>4323</v>
      </c>
      <c r="B69" s="4" t="s">
        <v>1146</v>
      </c>
      <c r="C69" s="13">
        <v>6959</v>
      </c>
      <c r="D69" s="19" t="s">
        <v>331</v>
      </c>
      <c r="E69" s="4" t="s">
        <v>74</v>
      </c>
      <c r="F69" s="4" t="s">
        <v>1184</v>
      </c>
      <c r="H69" s="76" t="s">
        <v>221</v>
      </c>
      <c r="I69" s="82">
        <v>4550</v>
      </c>
      <c r="J69" s="89">
        <v>1</v>
      </c>
      <c r="K69" s="82">
        <v>27980</v>
      </c>
      <c r="L69" s="89">
        <v>4</v>
      </c>
      <c r="M69" s="82">
        <v>32530</v>
      </c>
      <c r="N69" s="77">
        <v>5</v>
      </c>
      <c r="O69" s="21">
        <f t="shared" si="5"/>
        <v>4550</v>
      </c>
      <c r="P69" s="21">
        <f t="shared" si="6"/>
        <v>6995</v>
      </c>
      <c r="Q69" s="21">
        <f t="shared" si="7"/>
        <v>6506</v>
      </c>
      <c r="W69" s="4" t="s">
        <v>235</v>
      </c>
      <c r="X69" s="13">
        <v>7876</v>
      </c>
      <c r="Y69" s="4">
        <v>1</v>
      </c>
      <c r="AA69" s="76" t="s">
        <v>733</v>
      </c>
      <c r="AB69" s="77">
        <v>427</v>
      </c>
    </row>
    <row r="70" spans="1:28" ht="15.75" customHeight="1">
      <c r="A70" s="4">
        <v>3093</v>
      </c>
      <c r="B70" s="4" t="s">
        <v>695</v>
      </c>
      <c r="C70" s="4">
        <v>6931</v>
      </c>
      <c r="D70" s="19" t="s">
        <v>386</v>
      </c>
      <c r="E70" s="4" t="s">
        <v>117</v>
      </c>
      <c r="F70" s="4" t="s">
        <v>1185</v>
      </c>
      <c r="H70" s="76" t="s">
        <v>222</v>
      </c>
      <c r="I70" s="82"/>
      <c r="J70" s="89"/>
      <c r="K70" s="82">
        <v>1640</v>
      </c>
      <c r="L70" s="89">
        <v>3</v>
      </c>
      <c r="M70" s="82">
        <v>1640</v>
      </c>
      <c r="N70" s="77">
        <v>3</v>
      </c>
      <c r="O70" s="21" t="e">
        <f t="shared" si="5"/>
        <v>#DIV/0!</v>
      </c>
      <c r="P70" s="21">
        <f t="shared" si="6"/>
        <v>546.66666666666663</v>
      </c>
      <c r="Q70" s="21">
        <f t="shared" si="7"/>
        <v>546.66666666666663</v>
      </c>
      <c r="W70" s="4" t="s">
        <v>238</v>
      </c>
      <c r="X70" s="13">
        <v>8862</v>
      </c>
      <c r="Y70" s="4">
        <v>1</v>
      </c>
      <c r="AA70" s="76" t="s">
        <v>805</v>
      </c>
      <c r="AB70" s="77">
        <v>6666</v>
      </c>
    </row>
    <row r="71" spans="1:28" ht="15.75" customHeight="1">
      <c r="A71" s="4">
        <v>4639</v>
      </c>
      <c r="B71" s="4" t="s">
        <v>407</v>
      </c>
      <c r="C71" s="13">
        <v>6870</v>
      </c>
      <c r="D71" s="19" t="s">
        <v>406</v>
      </c>
      <c r="E71" s="4" t="s">
        <v>37</v>
      </c>
      <c r="F71" s="4" t="s">
        <v>1184</v>
      </c>
      <c r="H71" s="76" t="s">
        <v>224</v>
      </c>
      <c r="I71" s="82">
        <v>2703</v>
      </c>
      <c r="J71" s="89">
        <v>1</v>
      </c>
      <c r="K71" s="82">
        <v>26489</v>
      </c>
      <c r="L71" s="89">
        <v>4</v>
      </c>
      <c r="M71" s="82">
        <v>29192</v>
      </c>
      <c r="N71" s="77">
        <v>5</v>
      </c>
      <c r="O71" s="21">
        <f t="shared" si="5"/>
        <v>2703</v>
      </c>
      <c r="P71" s="21">
        <f t="shared" si="6"/>
        <v>6622.25</v>
      </c>
      <c r="Q71" s="21">
        <f t="shared" si="7"/>
        <v>5838.4</v>
      </c>
      <c r="W71" s="4" t="s">
        <v>240</v>
      </c>
      <c r="X71" s="13">
        <v>9565</v>
      </c>
      <c r="Y71" s="4">
        <v>2</v>
      </c>
      <c r="AA71" s="76" t="s">
        <v>762</v>
      </c>
      <c r="AB71" s="77">
        <v>851</v>
      </c>
    </row>
    <row r="72" spans="1:28" ht="15.75" customHeight="1">
      <c r="A72" s="4">
        <v>4016</v>
      </c>
      <c r="B72" s="4" t="s">
        <v>318</v>
      </c>
      <c r="C72" s="4">
        <v>6844</v>
      </c>
      <c r="D72" s="19" t="s">
        <v>238</v>
      </c>
      <c r="E72" s="4" t="s">
        <v>37</v>
      </c>
      <c r="F72" s="4" t="s">
        <v>1185</v>
      </c>
      <c r="H72" s="76" t="s">
        <v>50</v>
      </c>
      <c r="I72" s="82">
        <v>1751</v>
      </c>
      <c r="J72" s="89">
        <v>1</v>
      </c>
      <c r="K72" s="82">
        <v>44567</v>
      </c>
      <c r="L72" s="89">
        <v>10</v>
      </c>
      <c r="M72" s="82">
        <v>46318</v>
      </c>
      <c r="N72" s="77">
        <v>11</v>
      </c>
      <c r="O72" s="21">
        <f t="shared" si="5"/>
        <v>1751</v>
      </c>
      <c r="P72" s="21">
        <f t="shared" si="6"/>
        <v>4456.7</v>
      </c>
      <c r="Q72" s="21">
        <f t="shared" si="7"/>
        <v>4210.727272727273</v>
      </c>
      <c r="W72" s="4" t="s">
        <v>243</v>
      </c>
      <c r="X72" s="13">
        <v>35761</v>
      </c>
      <c r="Y72" s="4">
        <v>9</v>
      </c>
      <c r="AA72" s="76" t="s">
        <v>432</v>
      </c>
      <c r="AB72" s="77">
        <v>820</v>
      </c>
    </row>
    <row r="73" spans="1:28" ht="15.75" customHeight="1">
      <c r="A73" s="4">
        <v>3483</v>
      </c>
      <c r="B73" s="4" t="s">
        <v>908</v>
      </c>
      <c r="C73" s="4">
        <v>6685</v>
      </c>
      <c r="D73" s="19" t="s">
        <v>221</v>
      </c>
      <c r="E73" s="4" t="s">
        <v>112</v>
      </c>
      <c r="F73" s="4" t="s">
        <v>1185</v>
      </c>
      <c r="H73" s="76" t="s">
        <v>227</v>
      </c>
      <c r="I73" s="82"/>
      <c r="J73" s="89"/>
      <c r="K73" s="82">
        <v>1387</v>
      </c>
      <c r="L73" s="89">
        <v>3</v>
      </c>
      <c r="M73" s="82">
        <v>1387</v>
      </c>
      <c r="N73" s="77">
        <v>3</v>
      </c>
      <c r="O73" s="21" t="e">
        <f t="shared" si="5"/>
        <v>#DIV/0!</v>
      </c>
      <c r="P73" s="21">
        <f t="shared" si="6"/>
        <v>462.33333333333331</v>
      </c>
      <c r="Q73" s="21">
        <f t="shared" si="7"/>
        <v>462.33333333333331</v>
      </c>
      <c r="W73" s="4" t="s">
        <v>245</v>
      </c>
      <c r="X73" s="13">
        <v>45096</v>
      </c>
      <c r="Y73" s="4">
        <v>18</v>
      </c>
      <c r="AA73" s="76" t="s">
        <v>431</v>
      </c>
      <c r="AB73" s="77">
        <v>824</v>
      </c>
    </row>
    <row r="74" spans="1:28" ht="15.75" customHeight="1">
      <c r="A74" s="4">
        <v>3881</v>
      </c>
      <c r="B74" s="4" t="s">
        <v>818</v>
      </c>
      <c r="C74" s="4">
        <v>6556</v>
      </c>
      <c r="D74" s="19" t="s">
        <v>1204</v>
      </c>
      <c r="E74" s="4" t="s">
        <v>109</v>
      </c>
      <c r="F74" s="4" t="s">
        <v>1185</v>
      </c>
      <c r="H74" s="76" t="s">
        <v>230</v>
      </c>
      <c r="I74" s="82">
        <v>3224</v>
      </c>
      <c r="J74" s="89">
        <v>2</v>
      </c>
      <c r="K74" s="82">
        <v>20240</v>
      </c>
      <c r="L74" s="89">
        <v>12</v>
      </c>
      <c r="M74" s="82">
        <v>23464</v>
      </c>
      <c r="N74" s="77">
        <v>14</v>
      </c>
      <c r="O74" s="21">
        <f t="shared" si="5"/>
        <v>1612</v>
      </c>
      <c r="P74" s="21">
        <f t="shared" si="6"/>
        <v>1686.6666666666667</v>
      </c>
      <c r="Q74" s="21">
        <f t="shared" si="7"/>
        <v>1676</v>
      </c>
      <c r="W74" s="4" t="s">
        <v>248</v>
      </c>
      <c r="X74" s="4">
        <v>387</v>
      </c>
      <c r="Y74" s="4">
        <v>1</v>
      </c>
      <c r="AA74" s="76" t="s">
        <v>430</v>
      </c>
      <c r="AB74" s="77">
        <v>6357</v>
      </c>
    </row>
    <row r="75" spans="1:28" ht="15.75" customHeight="1">
      <c r="A75" s="4">
        <v>3666</v>
      </c>
      <c r="B75" s="4" t="s">
        <v>1026</v>
      </c>
      <c r="C75" s="4">
        <v>6512</v>
      </c>
      <c r="D75" s="19" t="s">
        <v>366</v>
      </c>
      <c r="E75" s="4" t="s">
        <v>112</v>
      </c>
      <c r="F75" s="4" t="s">
        <v>1185</v>
      </c>
      <c r="H75" s="76" t="s">
        <v>232</v>
      </c>
      <c r="I75" s="82"/>
      <c r="J75" s="89"/>
      <c r="K75" s="82">
        <v>17566</v>
      </c>
      <c r="L75" s="89">
        <v>16</v>
      </c>
      <c r="M75" s="82">
        <v>17566</v>
      </c>
      <c r="N75" s="77">
        <v>16</v>
      </c>
      <c r="O75" s="21" t="e">
        <f t="shared" si="5"/>
        <v>#DIV/0!</v>
      </c>
      <c r="P75" s="21">
        <f t="shared" si="6"/>
        <v>1097.875</v>
      </c>
      <c r="Q75" s="21">
        <f t="shared" si="7"/>
        <v>1097.875</v>
      </c>
      <c r="W75" s="4" t="s">
        <v>251</v>
      </c>
      <c r="X75" s="13">
        <v>16683</v>
      </c>
      <c r="Y75" s="4">
        <v>12</v>
      </c>
      <c r="AA75" s="76" t="s">
        <v>672</v>
      </c>
      <c r="AB75" s="77">
        <v>11408</v>
      </c>
    </row>
    <row r="76" spans="1:28" ht="15.75" customHeight="1">
      <c r="A76" s="4">
        <v>4646</v>
      </c>
      <c r="B76" s="4" t="s">
        <v>838</v>
      </c>
      <c r="C76" s="13">
        <v>6441</v>
      </c>
      <c r="D76" s="19" t="s">
        <v>837</v>
      </c>
      <c r="E76" s="4" t="s">
        <v>117</v>
      </c>
      <c r="F76" s="4" t="s">
        <v>1184</v>
      </c>
      <c r="H76" s="76" t="s">
        <v>235</v>
      </c>
      <c r="I76" s="82"/>
      <c r="J76" s="89"/>
      <c r="K76" s="82">
        <v>4507</v>
      </c>
      <c r="L76" s="89">
        <v>1</v>
      </c>
      <c r="M76" s="82">
        <v>4507</v>
      </c>
      <c r="N76" s="77">
        <v>1</v>
      </c>
      <c r="O76" s="21" t="e">
        <f t="shared" si="5"/>
        <v>#DIV/0!</v>
      </c>
      <c r="P76" s="21">
        <f t="shared" si="6"/>
        <v>4507</v>
      </c>
      <c r="Q76" s="21">
        <f t="shared" si="7"/>
        <v>4507</v>
      </c>
      <c r="W76" s="4" t="s">
        <v>124</v>
      </c>
      <c r="X76" s="13">
        <v>53612</v>
      </c>
      <c r="Y76" s="4">
        <v>18</v>
      </c>
      <c r="AA76" s="76" t="s">
        <v>671</v>
      </c>
      <c r="AB76" s="77">
        <v>14512</v>
      </c>
    </row>
    <row r="77" spans="1:28" ht="15.75" customHeight="1">
      <c r="A77" s="4">
        <v>3756</v>
      </c>
      <c r="B77" s="4" t="s">
        <v>389</v>
      </c>
      <c r="C77" s="4">
        <v>6422</v>
      </c>
      <c r="D77" s="19" t="s">
        <v>50</v>
      </c>
      <c r="E77" s="4" t="s">
        <v>50</v>
      </c>
      <c r="F77" s="4" t="s">
        <v>1185</v>
      </c>
      <c r="H77" s="76" t="s">
        <v>238</v>
      </c>
      <c r="I77" s="82">
        <v>935</v>
      </c>
      <c r="J77" s="89">
        <v>1</v>
      </c>
      <c r="K77" s="82">
        <v>6844</v>
      </c>
      <c r="L77" s="89">
        <v>1</v>
      </c>
      <c r="M77" s="82">
        <v>7779</v>
      </c>
      <c r="N77" s="77">
        <v>2</v>
      </c>
      <c r="O77" s="21">
        <f t="shared" si="5"/>
        <v>935</v>
      </c>
      <c r="P77" s="21">
        <f t="shared" si="6"/>
        <v>6844</v>
      </c>
      <c r="Q77" s="21">
        <f t="shared" si="7"/>
        <v>3889.5</v>
      </c>
      <c r="W77" s="4" t="s">
        <v>172</v>
      </c>
      <c r="X77" s="13">
        <v>1219</v>
      </c>
      <c r="Y77" s="4">
        <v>1</v>
      </c>
      <c r="AA77" s="76" t="s">
        <v>483</v>
      </c>
      <c r="AB77" s="77">
        <v>4022</v>
      </c>
    </row>
    <row r="78" spans="1:28" ht="15.75" customHeight="1">
      <c r="A78" s="4">
        <v>6662</v>
      </c>
      <c r="B78" s="4" t="s">
        <v>869</v>
      </c>
      <c r="C78" s="4">
        <v>6396</v>
      </c>
      <c r="D78" s="19" t="s">
        <v>199</v>
      </c>
      <c r="E78" s="4" t="s">
        <v>112</v>
      </c>
      <c r="F78" s="4" t="s">
        <v>1185</v>
      </c>
      <c r="H78" s="76" t="s">
        <v>240</v>
      </c>
      <c r="I78" s="82"/>
      <c r="J78" s="89"/>
      <c r="K78" s="82">
        <v>4602</v>
      </c>
      <c r="L78" s="89">
        <v>4</v>
      </c>
      <c r="M78" s="82">
        <v>4602</v>
      </c>
      <c r="N78" s="77">
        <v>4</v>
      </c>
      <c r="O78" s="21" t="e">
        <f t="shared" si="5"/>
        <v>#DIV/0!</v>
      </c>
      <c r="P78" s="21">
        <f t="shared" si="6"/>
        <v>1150.5</v>
      </c>
      <c r="Q78" s="21">
        <f t="shared" si="7"/>
        <v>1150.5</v>
      </c>
      <c r="W78" s="4" t="s">
        <v>255</v>
      </c>
      <c r="X78" s="13">
        <v>3917</v>
      </c>
      <c r="Y78" s="4">
        <v>2</v>
      </c>
      <c r="AA78" s="76" t="s">
        <v>421</v>
      </c>
      <c r="AB78" s="77">
        <v>189</v>
      </c>
    </row>
    <row r="79" spans="1:28" ht="15.75" customHeight="1">
      <c r="A79" s="4">
        <v>3980</v>
      </c>
      <c r="B79" s="4" t="s">
        <v>1096</v>
      </c>
      <c r="C79" s="13">
        <v>6378</v>
      </c>
      <c r="D79" s="19" t="s">
        <v>97</v>
      </c>
      <c r="E79" s="4" t="s">
        <v>92</v>
      </c>
      <c r="F79" s="4" t="s">
        <v>1184</v>
      </c>
      <c r="H79" s="76" t="s">
        <v>243</v>
      </c>
      <c r="I79" s="82">
        <v>2359</v>
      </c>
      <c r="J79" s="89">
        <v>1</v>
      </c>
      <c r="K79" s="82">
        <v>23161</v>
      </c>
      <c r="L79" s="89">
        <v>8</v>
      </c>
      <c r="M79" s="82">
        <v>25520</v>
      </c>
      <c r="N79" s="77">
        <v>9</v>
      </c>
      <c r="O79" s="21">
        <f t="shared" si="5"/>
        <v>2359</v>
      </c>
      <c r="P79" s="21">
        <f t="shared" si="6"/>
        <v>2895.125</v>
      </c>
      <c r="Q79" s="21">
        <f t="shared" si="7"/>
        <v>2835.5555555555557</v>
      </c>
      <c r="W79" s="4" t="s">
        <v>258</v>
      </c>
      <c r="X79" s="4">
        <v>1644</v>
      </c>
      <c r="Y79" s="4">
        <v>2</v>
      </c>
      <c r="AA79" s="76" t="s">
        <v>656</v>
      </c>
      <c r="AB79" s="77">
        <v>3120</v>
      </c>
    </row>
    <row r="80" spans="1:28" ht="15.75" customHeight="1">
      <c r="A80" s="4">
        <v>3751</v>
      </c>
      <c r="B80" s="4" t="s">
        <v>420</v>
      </c>
      <c r="C80" s="4">
        <v>6291</v>
      </c>
      <c r="D80" s="19" t="s">
        <v>1200</v>
      </c>
      <c r="E80" s="4" t="s">
        <v>62</v>
      </c>
      <c r="F80" s="4" t="s">
        <v>1185</v>
      </c>
      <c r="H80" s="76" t="s">
        <v>245</v>
      </c>
      <c r="I80" s="82"/>
      <c r="J80" s="89"/>
      <c r="K80" s="82">
        <v>33494</v>
      </c>
      <c r="L80" s="89">
        <v>19</v>
      </c>
      <c r="M80" s="82">
        <v>33494</v>
      </c>
      <c r="N80" s="77">
        <v>19</v>
      </c>
      <c r="O80" s="21" t="e">
        <f t="shared" si="5"/>
        <v>#DIV/0!</v>
      </c>
      <c r="P80" s="21">
        <f t="shared" si="6"/>
        <v>1762.8421052631579</v>
      </c>
      <c r="Q80" s="21">
        <f t="shared" si="7"/>
        <v>1762.8421052631579</v>
      </c>
      <c r="W80" s="4" t="s">
        <v>260</v>
      </c>
      <c r="X80" s="4">
        <v>2685</v>
      </c>
      <c r="Y80" s="4">
        <v>1</v>
      </c>
      <c r="AA80" s="76" t="s">
        <v>1078</v>
      </c>
      <c r="AB80" s="77">
        <v>839</v>
      </c>
    </row>
    <row r="81" spans="1:28" ht="15.75" customHeight="1">
      <c r="A81" s="4">
        <v>3873</v>
      </c>
      <c r="B81" s="4" t="s">
        <v>416</v>
      </c>
      <c r="C81" s="4">
        <v>6291</v>
      </c>
      <c r="D81" s="19" t="s">
        <v>177</v>
      </c>
      <c r="E81" s="4" t="s">
        <v>62</v>
      </c>
      <c r="F81" s="4" t="s">
        <v>1185</v>
      </c>
      <c r="H81" s="76" t="s">
        <v>1205</v>
      </c>
      <c r="I81" s="82">
        <v>213</v>
      </c>
      <c r="J81" s="89">
        <v>1</v>
      </c>
      <c r="K81" s="82"/>
      <c r="L81" s="89"/>
      <c r="M81" s="82">
        <v>213</v>
      </c>
      <c r="N81" s="77">
        <v>1</v>
      </c>
      <c r="O81" s="21">
        <f t="shared" si="5"/>
        <v>213</v>
      </c>
      <c r="P81" s="21" t="e">
        <f t="shared" si="6"/>
        <v>#DIV/0!</v>
      </c>
      <c r="Q81" s="21">
        <f t="shared" si="7"/>
        <v>213</v>
      </c>
      <c r="W81" s="4" t="s">
        <v>262</v>
      </c>
      <c r="X81" s="13">
        <v>7369</v>
      </c>
      <c r="Y81" s="4">
        <v>1</v>
      </c>
      <c r="AA81" s="76" t="s">
        <v>501</v>
      </c>
      <c r="AB81" s="77">
        <v>1269</v>
      </c>
    </row>
    <row r="82" spans="1:28" ht="13">
      <c r="A82" s="4">
        <v>4610</v>
      </c>
      <c r="B82" s="4" t="s">
        <v>813</v>
      </c>
      <c r="C82" s="13">
        <v>6269</v>
      </c>
      <c r="D82" s="19" t="s">
        <v>262</v>
      </c>
      <c r="E82" s="4" t="s">
        <v>109</v>
      </c>
      <c r="F82" s="4" t="s">
        <v>1184</v>
      </c>
      <c r="H82" s="76" t="s">
        <v>248</v>
      </c>
      <c r="I82" s="82"/>
      <c r="J82" s="89"/>
      <c r="K82" s="82">
        <v>310</v>
      </c>
      <c r="L82" s="89">
        <v>1</v>
      </c>
      <c r="M82" s="82">
        <v>310</v>
      </c>
      <c r="N82" s="77">
        <v>1</v>
      </c>
      <c r="O82" s="21" t="e">
        <f t="shared" si="5"/>
        <v>#DIV/0!</v>
      </c>
      <c r="P82" s="21">
        <f t="shared" si="6"/>
        <v>310</v>
      </c>
      <c r="Q82" s="21">
        <f t="shared" si="7"/>
        <v>310</v>
      </c>
      <c r="W82" s="4" t="s">
        <v>263</v>
      </c>
      <c r="X82" s="13">
        <v>14483</v>
      </c>
      <c r="Y82" s="4">
        <v>1</v>
      </c>
      <c r="AA82" s="76" t="s">
        <v>1153</v>
      </c>
      <c r="AB82" s="77">
        <v>210</v>
      </c>
    </row>
    <row r="83" spans="1:28" ht="13">
      <c r="A83" s="4">
        <v>3978</v>
      </c>
      <c r="B83" s="4" t="s">
        <v>709</v>
      </c>
      <c r="C83" s="13">
        <v>6184</v>
      </c>
      <c r="D83" s="19" t="s">
        <v>93</v>
      </c>
      <c r="E83" s="4" t="s">
        <v>92</v>
      </c>
      <c r="F83" s="4" t="s">
        <v>1184</v>
      </c>
      <c r="H83" s="76" t="s">
        <v>251</v>
      </c>
      <c r="I83" s="82"/>
      <c r="J83" s="89"/>
      <c r="K83" s="82">
        <v>16911</v>
      </c>
      <c r="L83" s="89">
        <v>19</v>
      </c>
      <c r="M83" s="82">
        <v>16911</v>
      </c>
      <c r="N83" s="77">
        <v>19</v>
      </c>
      <c r="O83" s="21" t="e">
        <f t="shared" si="5"/>
        <v>#DIV/0!</v>
      </c>
      <c r="P83" s="21">
        <f t="shared" si="6"/>
        <v>890.0526315789474</v>
      </c>
      <c r="Q83" s="21">
        <f t="shared" si="7"/>
        <v>890.0526315789474</v>
      </c>
      <c r="W83" s="4" t="s">
        <v>265</v>
      </c>
      <c r="X83" s="13">
        <v>50448</v>
      </c>
      <c r="Y83" s="4">
        <v>2</v>
      </c>
      <c r="AA83" s="76" t="s">
        <v>1123</v>
      </c>
      <c r="AB83" s="77">
        <v>891</v>
      </c>
    </row>
    <row r="84" spans="1:28" ht="14">
      <c r="A84" s="4">
        <v>3022</v>
      </c>
      <c r="B84" s="4" t="s">
        <v>460</v>
      </c>
      <c r="C84" s="4">
        <v>6065</v>
      </c>
      <c r="D84" s="22" t="s">
        <v>337</v>
      </c>
      <c r="E84" s="4" t="s">
        <v>62</v>
      </c>
      <c r="F84" s="4" t="s">
        <v>1185</v>
      </c>
      <c r="H84" s="76" t="s">
        <v>124</v>
      </c>
      <c r="I84" s="82">
        <v>1772</v>
      </c>
      <c r="J84" s="89">
        <v>1</v>
      </c>
      <c r="K84" s="82">
        <v>32375</v>
      </c>
      <c r="L84" s="89">
        <v>16</v>
      </c>
      <c r="M84" s="82">
        <v>34147</v>
      </c>
      <c r="N84" s="77">
        <v>17</v>
      </c>
      <c r="O84" s="21">
        <f t="shared" si="5"/>
        <v>1772</v>
      </c>
      <c r="P84" s="21">
        <f t="shared" si="6"/>
        <v>2023.4375</v>
      </c>
      <c r="Q84" s="21">
        <f t="shared" si="7"/>
        <v>2008.6470588235295</v>
      </c>
      <c r="W84" s="4" t="s">
        <v>266</v>
      </c>
      <c r="X84" s="13">
        <v>21018</v>
      </c>
      <c r="Y84" s="4">
        <v>2</v>
      </c>
      <c r="AA84" s="76" t="s">
        <v>488</v>
      </c>
      <c r="AB84" s="77">
        <v>1513</v>
      </c>
    </row>
    <row r="85" spans="1:28" ht="13">
      <c r="A85" s="4">
        <v>3621</v>
      </c>
      <c r="B85" s="4" t="s">
        <v>371</v>
      </c>
      <c r="C85" s="4">
        <v>6047</v>
      </c>
      <c r="D85" s="19" t="s">
        <v>44</v>
      </c>
      <c r="E85" s="4" t="s">
        <v>37</v>
      </c>
      <c r="F85" s="4" t="s">
        <v>1185</v>
      </c>
      <c r="H85" s="76" t="s">
        <v>172</v>
      </c>
      <c r="I85" s="82">
        <v>2244</v>
      </c>
      <c r="J85" s="89">
        <v>1</v>
      </c>
      <c r="K85" s="82"/>
      <c r="L85" s="89"/>
      <c r="M85" s="82">
        <v>2244</v>
      </c>
      <c r="N85" s="77">
        <v>1</v>
      </c>
      <c r="O85" s="21">
        <f t="shared" si="5"/>
        <v>2244</v>
      </c>
      <c r="P85" s="21" t="e">
        <f t="shared" si="6"/>
        <v>#DIV/0!</v>
      </c>
      <c r="Q85" s="21">
        <f t="shared" si="7"/>
        <v>2244</v>
      </c>
      <c r="W85" s="4" t="s">
        <v>268</v>
      </c>
      <c r="X85" s="13">
        <v>31480</v>
      </c>
      <c r="Y85" s="4">
        <v>4</v>
      </c>
      <c r="AA85" s="76" t="s">
        <v>1138</v>
      </c>
      <c r="AB85" s="77">
        <v>4637</v>
      </c>
    </row>
    <row r="86" spans="1:28" ht="13">
      <c r="A86" s="4">
        <v>4634</v>
      </c>
      <c r="B86" s="4" t="s">
        <v>823</v>
      </c>
      <c r="C86" s="4">
        <v>6017</v>
      </c>
      <c r="D86" s="19" t="s">
        <v>349</v>
      </c>
      <c r="E86" s="4" t="s">
        <v>109</v>
      </c>
      <c r="F86" s="4" t="s">
        <v>1184</v>
      </c>
      <c r="H86" s="76" t="s">
        <v>255</v>
      </c>
      <c r="I86" s="82">
        <v>3091</v>
      </c>
      <c r="J86" s="89">
        <v>1</v>
      </c>
      <c r="K86" s="82">
        <v>732</v>
      </c>
      <c r="L86" s="89">
        <v>2</v>
      </c>
      <c r="M86" s="82">
        <v>3823</v>
      </c>
      <c r="N86" s="77">
        <v>3</v>
      </c>
      <c r="O86" s="21">
        <f t="shared" si="5"/>
        <v>3091</v>
      </c>
      <c r="P86" s="21">
        <f t="shared" si="6"/>
        <v>366</v>
      </c>
      <c r="Q86" s="21">
        <f t="shared" si="7"/>
        <v>1274.3333333333333</v>
      </c>
      <c r="W86" s="4" t="s">
        <v>269</v>
      </c>
      <c r="X86" s="4">
        <v>1289</v>
      </c>
      <c r="Y86" s="4">
        <v>1</v>
      </c>
      <c r="AA86" s="76" t="s">
        <v>1206</v>
      </c>
      <c r="AB86" s="77">
        <v>2401</v>
      </c>
    </row>
    <row r="87" spans="1:28" ht="13">
      <c r="A87" s="4">
        <v>3880</v>
      </c>
      <c r="B87" s="4" t="s">
        <v>817</v>
      </c>
      <c r="C87" s="4">
        <v>6008</v>
      </c>
      <c r="D87" s="19" t="s">
        <v>1204</v>
      </c>
      <c r="E87" s="4" t="s">
        <v>109</v>
      </c>
      <c r="F87" s="4" t="s">
        <v>1185</v>
      </c>
      <c r="H87" s="76" t="s">
        <v>1207</v>
      </c>
      <c r="I87" s="82"/>
      <c r="J87" s="89"/>
      <c r="K87" s="82">
        <v>969</v>
      </c>
      <c r="L87" s="89">
        <v>2</v>
      </c>
      <c r="M87" s="82">
        <v>969</v>
      </c>
      <c r="N87" s="77">
        <v>2</v>
      </c>
      <c r="O87" s="21" t="e">
        <f t="shared" si="5"/>
        <v>#DIV/0!</v>
      </c>
      <c r="P87" s="21">
        <f t="shared" si="6"/>
        <v>484.5</v>
      </c>
      <c r="Q87" s="21">
        <f t="shared" si="7"/>
        <v>484.5</v>
      </c>
      <c r="W87" s="4" t="s">
        <v>271</v>
      </c>
      <c r="X87" s="4">
        <v>868</v>
      </c>
      <c r="Y87" s="4">
        <v>1</v>
      </c>
      <c r="AA87" s="76" t="s">
        <v>628</v>
      </c>
      <c r="AB87" s="77">
        <v>3569</v>
      </c>
    </row>
    <row r="88" spans="1:28" ht="13">
      <c r="A88" s="4">
        <v>6339</v>
      </c>
      <c r="B88" s="4" t="s">
        <v>550</v>
      </c>
      <c r="C88" s="4">
        <v>6006</v>
      </c>
      <c r="D88" s="19" t="s">
        <v>245</v>
      </c>
      <c r="E88" s="4" t="s">
        <v>74</v>
      </c>
      <c r="F88" s="4" t="s">
        <v>1185</v>
      </c>
      <c r="H88" s="76" t="s">
        <v>260</v>
      </c>
      <c r="I88" s="82"/>
      <c r="J88" s="89"/>
      <c r="K88" s="82">
        <v>1398</v>
      </c>
      <c r="L88" s="89">
        <v>2</v>
      </c>
      <c r="M88" s="82">
        <v>1398</v>
      </c>
      <c r="N88" s="77">
        <v>2</v>
      </c>
      <c r="O88" s="21" t="e">
        <f t="shared" si="5"/>
        <v>#DIV/0!</v>
      </c>
      <c r="P88" s="21">
        <f t="shared" si="6"/>
        <v>699</v>
      </c>
      <c r="Q88" s="21">
        <f t="shared" si="7"/>
        <v>699</v>
      </c>
      <c r="W88" s="4" t="s">
        <v>272</v>
      </c>
      <c r="X88" s="13">
        <v>20412</v>
      </c>
      <c r="Y88" s="4">
        <v>2</v>
      </c>
      <c r="AA88" s="76" t="s">
        <v>1096</v>
      </c>
      <c r="AB88" s="77">
        <v>22626</v>
      </c>
    </row>
    <row r="89" spans="1:28" ht="13">
      <c r="A89" s="4">
        <v>3750</v>
      </c>
      <c r="B89" s="4" t="s">
        <v>290</v>
      </c>
      <c r="C89" s="4">
        <v>5994</v>
      </c>
      <c r="D89" s="19" t="s">
        <v>175</v>
      </c>
      <c r="E89" s="4" t="s">
        <v>37</v>
      </c>
      <c r="F89" s="4" t="s">
        <v>1185</v>
      </c>
      <c r="H89" s="76" t="s">
        <v>262</v>
      </c>
      <c r="I89" s="82">
        <v>6269</v>
      </c>
      <c r="J89" s="89">
        <v>1</v>
      </c>
      <c r="K89" s="82"/>
      <c r="L89" s="89"/>
      <c r="M89" s="82">
        <v>6269</v>
      </c>
      <c r="N89" s="77">
        <v>1</v>
      </c>
      <c r="O89" s="21">
        <f t="shared" si="5"/>
        <v>6269</v>
      </c>
      <c r="P89" s="21" t="e">
        <f t="shared" si="6"/>
        <v>#DIV/0!</v>
      </c>
      <c r="Q89" s="21">
        <f t="shared" si="7"/>
        <v>6269</v>
      </c>
      <c r="W89" s="4" t="s">
        <v>276</v>
      </c>
      <c r="X89" s="13">
        <v>4617</v>
      </c>
      <c r="Y89" s="4">
        <v>1</v>
      </c>
      <c r="AA89" s="76" t="s">
        <v>612</v>
      </c>
      <c r="AB89" s="77">
        <v>444</v>
      </c>
    </row>
    <row r="90" spans="1:28" ht="13">
      <c r="A90" s="4">
        <v>4304</v>
      </c>
      <c r="B90" s="4" t="s">
        <v>1095</v>
      </c>
      <c r="C90" s="4">
        <v>5946</v>
      </c>
      <c r="D90" s="19" t="s">
        <v>80</v>
      </c>
      <c r="E90" s="4" t="s">
        <v>74</v>
      </c>
      <c r="F90" s="4" t="s">
        <v>1184</v>
      </c>
      <c r="H90" s="76" t="s">
        <v>263</v>
      </c>
      <c r="I90" s="82"/>
      <c r="J90" s="89"/>
      <c r="K90" s="82">
        <v>3638</v>
      </c>
      <c r="L90" s="89">
        <v>2</v>
      </c>
      <c r="M90" s="82">
        <v>3638</v>
      </c>
      <c r="N90" s="77">
        <v>2</v>
      </c>
      <c r="O90" s="21" t="e">
        <f t="shared" si="5"/>
        <v>#DIV/0!</v>
      </c>
      <c r="P90" s="21">
        <f t="shared" si="6"/>
        <v>1819</v>
      </c>
      <c r="Q90" s="21">
        <f t="shared" si="7"/>
        <v>1819</v>
      </c>
      <c r="W90" s="4" t="s">
        <v>277</v>
      </c>
      <c r="X90" s="4">
        <v>4566</v>
      </c>
      <c r="Y90" s="4">
        <v>2</v>
      </c>
      <c r="AA90" s="76" t="s">
        <v>1208</v>
      </c>
      <c r="AB90" s="77">
        <v>751</v>
      </c>
    </row>
    <row r="91" spans="1:28" ht="13">
      <c r="A91" s="4">
        <v>3040</v>
      </c>
      <c r="B91" s="4" t="s">
        <v>242</v>
      </c>
      <c r="C91" s="4">
        <v>5899</v>
      </c>
      <c r="D91" s="19" t="s">
        <v>168</v>
      </c>
      <c r="E91" s="4" t="s">
        <v>37</v>
      </c>
      <c r="F91" s="4" t="s">
        <v>1185</v>
      </c>
      <c r="H91" s="76" t="s">
        <v>265</v>
      </c>
      <c r="I91" s="82"/>
      <c r="J91" s="89"/>
      <c r="K91" s="82">
        <v>43357</v>
      </c>
      <c r="L91" s="89">
        <v>2</v>
      </c>
      <c r="M91" s="82">
        <v>43357</v>
      </c>
      <c r="N91" s="77">
        <v>2</v>
      </c>
      <c r="O91" s="21" t="e">
        <f t="shared" si="5"/>
        <v>#DIV/0!</v>
      </c>
      <c r="P91" s="21">
        <f t="shared" si="6"/>
        <v>21678.5</v>
      </c>
      <c r="Q91" s="21">
        <f t="shared" si="7"/>
        <v>21678.5</v>
      </c>
      <c r="W91" s="4" t="s">
        <v>279</v>
      </c>
      <c r="X91" s="4">
        <v>9624</v>
      </c>
      <c r="Y91" s="4">
        <v>6</v>
      </c>
      <c r="AA91" s="76" t="s">
        <v>1097</v>
      </c>
      <c r="AB91" s="77">
        <v>1160</v>
      </c>
    </row>
    <row r="92" spans="1:28" ht="13">
      <c r="A92" s="4">
        <v>3667</v>
      </c>
      <c r="B92" s="4" t="s">
        <v>1027</v>
      </c>
      <c r="C92" s="4">
        <v>5857</v>
      </c>
      <c r="D92" s="19" t="s">
        <v>366</v>
      </c>
      <c r="E92" s="4" t="s">
        <v>112</v>
      </c>
      <c r="F92" s="4" t="s">
        <v>1185</v>
      </c>
      <c r="H92" s="76" t="s">
        <v>266</v>
      </c>
      <c r="I92" s="82"/>
      <c r="J92" s="89"/>
      <c r="K92" s="82">
        <v>23315</v>
      </c>
      <c r="L92" s="89">
        <v>2</v>
      </c>
      <c r="M92" s="82">
        <v>23315</v>
      </c>
      <c r="N92" s="77">
        <v>2</v>
      </c>
      <c r="O92" s="21" t="e">
        <f t="shared" si="5"/>
        <v>#DIV/0!</v>
      </c>
      <c r="P92" s="21">
        <f t="shared" si="6"/>
        <v>11657.5</v>
      </c>
      <c r="Q92" s="21">
        <f t="shared" si="7"/>
        <v>11657.5</v>
      </c>
      <c r="W92" s="4" t="s">
        <v>281</v>
      </c>
      <c r="X92" s="4">
        <v>3119</v>
      </c>
      <c r="Y92" s="4">
        <v>1</v>
      </c>
      <c r="AA92" s="76" t="s">
        <v>1209</v>
      </c>
      <c r="AB92" s="77">
        <v>783</v>
      </c>
    </row>
    <row r="93" spans="1:28" ht="13">
      <c r="A93" s="4">
        <v>3834</v>
      </c>
      <c r="B93" s="4" t="s">
        <v>626</v>
      </c>
      <c r="C93" s="4">
        <v>5820</v>
      </c>
      <c r="D93" s="19" t="s">
        <v>230</v>
      </c>
      <c r="E93" s="4" t="s">
        <v>92</v>
      </c>
      <c r="F93" s="4" t="s">
        <v>1185</v>
      </c>
      <c r="H93" s="76" t="s">
        <v>268</v>
      </c>
      <c r="I93" s="82"/>
      <c r="J93" s="89"/>
      <c r="K93" s="82">
        <v>18301</v>
      </c>
      <c r="L93" s="89">
        <v>4</v>
      </c>
      <c r="M93" s="82">
        <v>18301</v>
      </c>
      <c r="N93" s="77">
        <v>4</v>
      </c>
      <c r="O93" s="21" t="e">
        <f t="shared" si="5"/>
        <v>#DIV/0!</v>
      </c>
      <c r="P93" s="21">
        <f t="shared" si="6"/>
        <v>4575.25</v>
      </c>
      <c r="Q93" s="21">
        <f t="shared" si="7"/>
        <v>4575.25</v>
      </c>
      <c r="W93" s="4" t="s">
        <v>282</v>
      </c>
      <c r="X93" s="4">
        <v>10696</v>
      </c>
      <c r="Y93" s="4">
        <v>7</v>
      </c>
      <c r="AA93" s="76" t="s">
        <v>1147</v>
      </c>
      <c r="AB93" s="77">
        <v>1746</v>
      </c>
    </row>
    <row r="94" spans="1:28" ht="13">
      <c r="A94" s="4">
        <v>4339</v>
      </c>
      <c r="B94" s="4" t="s">
        <v>728</v>
      </c>
      <c r="C94" s="13">
        <v>5778</v>
      </c>
      <c r="D94" s="19" t="s">
        <v>93</v>
      </c>
      <c r="E94" s="4" t="s">
        <v>92</v>
      </c>
      <c r="F94" s="4" t="s">
        <v>1184</v>
      </c>
      <c r="H94" s="76" t="s">
        <v>269</v>
      </c>
      <c r="I94" s="82"/>
      <c r="J94" s="89"/>
      <c r="K94" s="82">
        <v>1254</v>
      </c>
      <c r="L94" s="89">
        <v>1</v>
      </c>
      <c r="M94" s="82">
        <v>1254</v>
      </c>
      <c r="N94" s="77">
        <v>1</v>
      </c>
      <c r="O94" s="21" t="e">
        <f t="shared" si="5"/>
        <v>#DIV/0!</v>
      </c>
      <c r="P94" s="21">
        <f t="shared" si="6"/>
        <v>1254</v>
      </c>
      <c r="Q94" s="21">
        <f t="shared" si="7"/>
        <v>1254</v>
      </c>
      <c r="W94" s="4" t="s">
        <v>208</v>
      </c>
      <c r="X94" s="13">
        <v>15556</v>
      </c>
      <c r="Y94" s="4">
        <v>2</v>
      </c>
      <c r="AA94" s="76" t="s">
        <v>434</v>
      </c>
      <c r="AB94" s="77">
        <v>868</v>
      </c>
    </row>
    <row r="95" spans="1:28" ht="13">
      <c r="A95" s="4">
        <v>4013</v>
      </c>
      <c r="B95" s="4" t="s">
        <v>774</v>
      </c>
      <c r="C95" s="4">
        <v>5752</v>
      </c>
      <c r="D95" s="19" t="s">
        <v>342</v>
      </c>
      <c r="E95" s="4" t="s">
        <v>102</v>
      </c>
      <c r="F95" s="4" t="s">
        <v>1185</v>
      </c>
      <c r="H95" s="76" t="s">
        <v>271</v>
      </c>
      <c r="I95" s="82">
        <v>432</v>
      </c>
      <c r="J95" s="89">
        <v>1</v>
      </c>
      <c r="K95" s="82"/>
      <c r="L95" s="89"/>
      <c r="M95" s="82">
        <v>432</v>
      </c>
      <c r="N95" s="77">
        <v>1</v>
      </c>
      <c r="O95" s="21">
        <f t="shared" si="5"/>
        <v>432</v>
      </c>
      <c r="P95" s="21" t="e">
        <f t="shared" si="6"/>
        <v>#DIV/0!</v>
      </c>
      <c r="Q95" s="21">
        <f t="shared" si="7"/>
        <v>432</v>
      </c>
      <c r="W95" s="4" t="s">
        <v>285</v>
      </c>
      <c r="X95" s="13">
        <v>16551</v>
      </c>
      <c r="Y95" s="4">
        <v>5</v>
      </c>
      <c r="AA95" s="76" t="s">
        <v>1210</v>
      </c>
      <c r="AB95" s="77">
        <v>3342</v>
      </c>
    </row>
    <row r="96" spans="1:28" ht="13">
      <c r="A96" s="4">
        <v>6640</v>
      </c>
      <c r="B96" s="4" t="s">
        <v>977</v>
      </c>
      <c r="C96" s="4">
        <v>5714</v>
      </c>
      <c r="D96" s="19" t="s">
        <v>303</v>
      </c>
      <c r="E96" s="4" t="s">
        <v>112</v>
      </c>
      <c r="F96" s="4" t="s">
        <v>1185</v>
      </c>
      <c r="H96" s="76" t="s">
        <v>272</v>
      </c>
      <c r="I96" s="82"/>
      <c r="J96" s="89"/>
      <c r="K96" s="82">
        <v>19846</v>
      </c>
      <c r="L96" s="89">
        <v>2</v>
      </c>
      <c r="M96" s="82">
        <v>19846</v>
      </c>
      <c r="N96" s="77">
        <v>2</v>
      </c>
      <c r="O96" s="21" t="e">
        <f t="shared" si="5"/>
        <v>#DIV/0!</v>
      </c>
      <c r="P96" s="21">
        <f t="shared" si="6"/>
        <v>9923</v>
      </c>
      <c r="Q96" s="21">
        <f t="shared" si="7"/>
        <v>9923</v>
      </c>
      <c r="W96" s="4" t="s">
        <v>286</v>
      </c>
      <c r="X96" s="13">
        <v>22373</v>
      </c>
      <c r="Y96" s="4">
        <v>2</v>
      </c>
      <c r="AA96" s="76" t="s">
        <v>1148</v>
      </c>
      <c r="AB96" s="77">
        <v>1649</v>
      </c>
    </row>
    <row r="97" spans="1:28" ht="13">
      <c r="A97" s="4">
        <v>3684</v>
      </c>
      <c r="B97" s="4" t="s">
        <v>983</v>
      </c>
      <c r="C97" s="4">
        <v>5664</v>
      </c>
      <c r="D97" s="19" t="s">
        <v>317</v>
      </c>
      <c r="E97" s="4" t="s">
        <v>112</v>
      </c>
      <c r="F97" s="4" t="s">
        <v>1185</v>
      </c>
      <c r="H97" s="76" t="s">
        <v>276</v>
      </c>
      <c r="I97" s="82"/>
      <c r="J97" s="89"/>
      <c r="K97" s="82">
        <v>3641</v>
      </c>
      <c r="L97" s="89">
        <v>2</v>
      </c>
      <c r="M97" s="82">
        <v>3641</v>
      </c>
      <c r="N97" s="77">
        <v>2</v>
      </c>
      <c r="O97" s="21" t="e">
        <f t="shared" si="5"/>
        <v>#DIV/0!</v>
      </c>
      <c r="P97" s="21">
        <f t="shared" si="6"/>
        <v>1820.5</v>
      </c>
      <c r="Q97" s="21">
        <f t="shared" si="7"/>
        <v>1820.5</v>
      </c>
      <c r="W97" s="4" t="s">
        <v>288</v>
      </c>
      <c r="X97" s="4">
        <v>3801</v>
      </c>
      <c r="Y97" s="4">
        <v>2</v>
      </c>
      <c r="AA97" s="76" t="s">
        <v>1211</v>
      </c>
      <c r="AB97" s="77">
        <v>28543</v>
      </c>
    </row>
    <row r="98" spans="1:28" ht="13">
      <c r="A98" s="4">
        <v>3565</v>
      </c>
      <c r="B98" s="4" t="s">
        <v>756</v>
      </c>
      <c r="C98" s="4">
        <v>5658</v>
      </c>
      <c r="D98" s="19" t="s">
        <v>299</v>
      </c>
      <c r="E98" s="4" t="s">
        <v>102</v>
      </c>
      <c r="F98" s="4" t="s">
        <v>1185</v>
      </c>
      <c r="H98" s="76" t="s">
        <v>279</v>
      </c>
      <c r="I98" s="82"/>
      <c r="J98" s="89"/>
      <c r="K98" s="82">
        <v>8681</v>
      </c>
      <c r="L98" s="89">
        <v>8</v>
      </c>
      <c r="M98" s="82">
        <v>8681</v>
      </c>
      <c r="N98" s="77">
        <v>8</v>
      </c>
      <c r="O98" s="21" t="e">
        <f t="shared" si="5"/>
        <v>#DIV/0!</v>
      </c>
      <c r="P98" s="21">
        <f t="shared" si="6"/>
        <v>1085.125</v>
      </c>
      <c r="Q98" s="21">
        <f t="shared" si="7"/>
        <v>1085.125</v>
      </c>
      <c r="W98" s="4" t="s">
        <v>289</v>
      </c>
      <c r="X98" s="4">
        <v>201</v>
      </c>
      <c r="Y98" s="4">
        <v>2</v>
      </c>
      <c r="AA98" s="76" t="s">
        <v>815</v>
      </c>
      <c r="AB98" s="77">
        <v>4256</v>
      </c>
    </row>
    <row r="99" spans="1:28" ht="13">
      <c r="A99" s="4">
        <v>4624</v>
      </c>
      <c r="B99" s="4" t="s">
        <v>571</v>
      </c>
      <c r="C99" s="4">
        <v>5657</v>
      </c>
      <c r="D99" s="19" t="s">
        <v>293</v>
      </c>
      <c r="E99" s="4" t="s">
        <v>74</v>
      </c>
      <c r="F99" s="4" t="s">
        <v>1184</v>
      </c>
      <c r="H99" s="76" t="s">
        <v>281</v>
      </c>
      <c r="I99" s="82"/>
      <c r="J99" s="89"/>
      <c r="K99" s="82">
        <v>3108</v>
      </c>
      <c r="L99" s="89">
        <v>1</v>
      </c>
      <c r="M99" s="82">
        <v>3108</v>
      </c>
      <c r="N99" s="77">
        <v>1</v>
      </c>
      <c r="O99" s="21" t="e">
        <f t="shared" si="5"/>
        <v>#DIV/0!</v>
      </c>
      <c r="P99" s="21">
        <f t="shared" si="6"/>
        <v>3108</v>
      </c>
      <c r="Q99" s="21">
        <f t="shared" si="7"/>
        <v>3108</v>
      </c>
      <c r="W99" s="4" t="s">
        <v>65</v>
      </c>
      <c r="X99" s="4">
        <v>839</v>
      </c>
      <c r="Y99" s="4">
        <v>1</v>
      </c>
      <c r="AA99" s="76" t="s">
        <v>1016</v>
      </c>
      <c r="AB99" s="77">
        <v>10349</v>
      </c>
    </row>
    <row r="100" spans="1:28" ht="13">
      <c r="A100" s="4">
        <v>6381</v>
      </c>
      <c r="B100" s="4" t="s">
        <v>937</v>
      </c>
      <c r="C100" s="13">
        <v>5603</v>
      </c>
      <c r="D100" s="19" t="s">
        <v>102</v>
      </c>
      <c r="E100" s="4" t="s">
        <v>102</v>
      </c>
      <c r="F100" s="4" t="s">
        <v>1185</v>
      </c>
      <c r="H100" s="76" t="s">
        <v>282</v>
      </c>
      <c r="I100" s="82"/>
      <c r="J100" s="89"/>
      <c r="K100" s="82">
        <v>9346</v>
      </c>
      <c r="L100" s="89">
        <v>7</v>
      </c>
      <c r="M100" s="82">
        <v>9346</v>
      </c>
      <c r="N100" s="77">
        <v>7</v>
      </c>
      <c r="O100" s="21" t="e">
        <f t="shared" si="5"/>
        <v>#DIV/0!</v>
      </c>
      <c r="P100" s="21">
        <f t="shared" si="6"/>
        <v>1335.1428571428571</v>
      </c>
      <c r="Q100" s="21">
        <f t="shared" si="7"/>
        <v>1335.1428571428571</v>
      </c>
      <c r="W100" s="4" t="s">
        <v>292</v>
      </c>
      <c r="X100" s="13">
        <v>14185</v>
      </c>
      <c r="Y100" s="4">
        <v>6</v>
      </c>
      <c r="AA100" s="76" t="s">
        <v>1015</v>
      </c>
      <c r="AB100" s="77">
        <v>860</v>
      </c>
    </row>
    <row r="101" spans="1:28" ht="13">
      <c r="A101" s="4">
        <v>3617</v>
      </c>
      <c r="B101" s="4" t="s">
        <v>674</v>
      </c>
      <c r="C101" s="4">
        <v>5484</v>
      </c>
      <c r="D101" s="19" t="s">
        <v>159</v>
      </c>
      <c r="E101" s="4" t="s">
        <v>117</v>
      </c>
      <c r="F101" s="4" t="s">
        <v>1185</v>
      </c>
      <c r="H101" s="76" t="s">
        <v>208</v>
      </c>
      <c r="I101" s="82">
        <v>936</v>
      </c>
      <c r="J101" s="89">
        <v>1</v>
      </c>
      <c r="K101" s="82">
        <v>8877</v>
      </c>
      <c r="L101" s="89">
        <v>1</v>
      </c>
      <c r="M101" s="82">
        <v>9813</v>
      </c>
      <c r="N101" s="77">
        <v>2</v>
      </c>
      <c r="O101" s="21">
        <f t="shared" si="5"/>
        <v>936</v>
      </c>
      <c r="P101" s="21">
        <f t="shared" si="6"/>
        <v>8877</v>
      </c>
      <c r="Q101" s="21">
        <f t="shared" si="7"/>
        <v>4906.5</v>
      </c>
      <c r="W101" s="4" t="s">
        <v>294</v>
      </c>
      <c r="X101" s="13">
        <v>8202</v>
      </c>
      <c r="Y101" s="4">
        <v>2</v>
      </c>
      <c r="AA101" s="76" t="s">
        <v>753</v>
      </c>
      <c r="AB101" s="77">
        <v>146</v>
      </c>
    </row>
    <row r="102" spans="1:28" ht="13">
      <c r="A102" s="4">
        <v>6327</v>
      </c>
      <c r="B102" s="4" t="s">
        <v>1081</v>
      </c>
      <c r="C102" s="4">
        <v>5431</v>
      </c>
      <c r="D102" s="19" t="s">
        <v>1203</v>
      </c>
      <c r="E102" s="4" t="s">
        <v>74</v>
      </c>
      <c r="F102" s="4" t="s">
        <v>1185</v>
      </c>
      <c r="H102" s="76" t="s">
        <v>285</v>
      </c>
      <c r="I102" s="82"/>
      <c r="J102" s="89"/>
      <c r="K102" s="82">
        <v>15774</v>
      </c>
      <c r="L102" s="89">
        <v>5</v>
      </c>
      <c r="M102" s="82">
        <v>15774</v>
      </c>
      <c r="N102" s="77">
        <v>5</v>
      </c>
      <c r="O102" s="21" t="e">
        <f t="shared" si="5"/>
        <v>#DIV/0!</v>
      </c>
      <c r="P102" s="21">
        <f t="shared" si="6"/>
        <v>3154.8</v>
      </c>
      <c r="Q102" s="21">
        <f t="shared" si="7"/>
        <v>3154.8</v>
      </c>
      <c r="W102" s="4" t="s">
        <v>296</v>
      </c>
      <c r="X102" s="4">
        <v>8341</v>
      </c>
      <c r="Y102" s="4">
        <v>2</v>
      </c>
      <c r="AA102" s="76" t="s">
        <v>1212</v>
      </c>
      <c r="AB102" s="77">
        <v>23239</v>
      </c>
    </row>
    <row r="103" spans="1:28" ht="13">
      <c r="A103" s="4">
        <v>3017</v>
      </c>
      <c r="B103" s="4" t="s">
        <v>816</v>
      </c>
      <c r="C103" s="4">
        <v>5415</v>
      </c>
      <c r="D103" s="19" t="s">
        <v>1204</v>
      </c>
      <c r="E103" s="4" t="s">
        <v>109</v>
      </c>
      <c r="F103" s="4" t="s">
        <v>1185</v>
      </c>
      <c r="H103" s="76" t="s">
        <v>286</v>
      </c>
      <c r="I103" s="82"/>
      <c r="J103" s="89"/>
      <c r="K103" s="82">
        <v>12563</v>
      </c>
      <c r="L103" s="89">
        <v>4</v>
      </c>
      <c r="M103" s="82">
        <v>12563</v>
      </c>
      <c r="N103" s="77">
        <v>4</v>
      </c>
      <c r="O103" s="21" t="e">
        <f t="shared" si="5"/>
        <v>#DIV/0!</v>
      </c>
      <c r="P103" s="21">
        <f t="shared" si="6"/>
        <v>3140.75</v>
      </c>
      <c r="Q103" s="21">
        <f t="shared" si="7"/>
        <v>3140.75</v>
      </c>
      <c r="W103" s="4" t="s">
        <v>67</v>
      </c>
      <c r="X103" s="13">
        <v>9132</v>
      </c>
      <c r="Y103" s="4">
        <v>3</v>
      </c>
      <c r="AA103" s="76" t="s">
        <v>1213</v>
      </c>
      <c r="AB103" s="77">
        <v>5178</v>
      </c>
    </row>
    <row r="104" spans="1:28" ht="13">
      <c r="A104" s="4">
        <v>6600</v>
      </c>
      <c r="B104" s="4" t="s">
        <v>764</v>
      </c>
      <c r="C104" s="13">
        <v>5402</v>
      </c>
      <c r="D104" s="19" t="s">
        <v>329</v>
      </c>
      <c r="E104" s="4" t="s">
        <v>102</v>
      </c>
      <c r="F104" s="4" t="s">
        <v>1185</v>
      </c>
      <c r="H104" s="76" t="s">
        <v>288</v>
      </c>
      <c r="I104" s="82"/>
      <c r="J104" s="89"/>
      <c r="K104" s="82">
        <v>3563</v>
      </c>
      <c r="L104" s="89">
        <v>2</v>
      </c>
      <c r="M104" s="82">
        <v>3563</v>
      </c>
      <c r="N104" s="77">
        <v>2</v>
      </c>
      <c r="O104" s="21" t="e">
        <f t="shared" si="5"/>
        <v>#DIV/0!</v>
      </c>
      <c r="P104" s="21">
        <f t="shared" si="6"/>
        <v>1781.5</v>
      </c>
      <c r="Q104" s="21">
        <f t="shared" si="7"/>
        <v>1781.5</v>
      </c>
      <c r="W104" s="4" t="s">
        <v>298</v>
      </c>
      <c r="X104" s="4">
        <v>8695</v>
      </c>
      <c r="Y104" s="4">
        <v>3</v>
      </c>
      <c r="AA104" s="76" t="s">
        <v>1214</v>
      </c>
      <c r="AB104" s="77">
        <v>6804</v>
      </c>
    </row>
    <row r="105" spans="1:28" ht="13">
      <c r="A105" s="4">
        <v>3212</v>
      </c>
      <c r="B105" s="4" t="s">
        <v>604</v>
      </c>
      <c r="C105" s="4">
        <v>5370</v>
      </c>
      <c r="D105" s="19" t="s">
        <v>93</v>
      </c>
      <c r="E105" s="4" t="s">
        <v>92</v>
      </c>
      <c r="F105" s="4" t="s">
        <v>1185</v>
      </c>
      <c r="H105" s="76" t="s">
        <v>289</v>
      </c>
      <c r="I105" s="82"/>
      <c r="J105" s="89"/>
      <c r="K105" s="82">
        <v>167</v>
      </c>
      <c r="L105" s="89">
        <v>3</v>
      </c>
      <c r="M105" s="82">
        <v>167</v>
      </c>
      <c r="N105" s="77">
        <v>3</v>
      </c>
      <c r="O105" s="21" t="e">
        <f t="shared" si="5"/>
        <v>#DIV/0!</v>
      </c>
      <c r="P105" s="21">
        <f t="shared" si="6"/>
        <v>55.666666666666664</v>
      </c>
      <c r="Q105" s="21">
        <f t="shared" si="7"/>
        <v>55.666666666666664</v>
      </c>
      <c r="W105" s="4" t="s">
        <v>299</v>
      </c>
      <c r="X105" s="13">
        <v>20165</v>
      </c>
      <c r="Y105" s="4">
        <v>4</v>
      </c>
      <c r="AA105" s="76" t="s">
        <v>237</v>
      </c>
      <c r="AB105" s="77">
        <v>585</v>
      </c>
    </row>
    <row r="106" spans="1:28" ht="13">
      <c r="A106" s="4">
        <v>3680</v>
      </c>
      <c r="B106" s="4" t="s">
        <v>1009</v>
      </c>
      <c r="C106" s="4">
        <v>5282</v>
      </c>
      <c r="D106" s="19" t="s">
        <v>333</v>
      </c>
      <c r="E106" s="4" t="s">
        <v>112</v>
      </c>
      <c r="F106" s="4" t="s">
        <v>1185</v>
      </c>
      <c r="H106" s="76" t="s">
        <v>65</v>
      </c>
      <c r="I106" s="82">
        <v>439</v>
      </c>
      <c r="J106" s="89">
        <v>1</v>
      </c>
      <c r="K106" s="82"/>
      <c r="L106" s="89"/>
      <c r="M106" s="82">
        <v>439</v>
      </c>
      <c r="N106" s="77">
        <v>1</v>
      </c>
      <c r="O106" s="21">
        <f t="shared" si="5"/>
        <v>439</v>
      </c>
      <c r="P106" s="21" t="e">
        <f t="shared" si="6"/>
        <v>#DIV/0!</v>
      </c>
      <c r="Q106" s="21">
        <f t="shared" si="7"/>
        <v>439</v>
      </c>
      <c r="W106" s="4" t="s">
        <v>301</v>
      </c>
      <c r="X106" s="4">
        <v>4004</v>
      </c>
      <c r="Y106" s="4">
        <v>2</v>
      </c>
      <c r="AA106" s="76" t="s">
        <v>295</v>
      </c>
      <c r="AB106" s="77">
        <v>2352</v>
      </c>
    </row>
    <row r="107" spans="1:28" ht="13">
      <c r="A107" s="4">
        <v>3734</v>
      </c>
      <c r="B107" s="4" t="s">
        <v>354</v>
      </c>
      <c r="C107" s="4">
        <v>5249</v>
      </c>
      <c r="D107" s="19" t="s">
        <v>259</v>
      </c>
      <c r="E107" s="4" t="s">
        <v>37</v>
      </c>
      <c r="F107" s="4" t="s">
        <v>1185</v>
      </c>
      <c r="H107" s="76" t="s">
        <v>293</v>
      </c>
      <c r="I107" s="82">
        <v>5657</v>
      </c>
      <c r="J107" s="89">
        <v>1</v>
      </c>
      <c r="K107" s="82"/>
      <c r="L107" s="89"/>
      <c r="M107" s="82">
        <v>5657</v>
      </c>
      <c r="N107" s="77">
        <v>1</v>
      </c>
      <c r="O107" s="21">
        <f t="shared" si="5"/>
        <v>5657</v>
      </c>
      <c r="P107" s="21" t="e">
        <f t="shared" si="6"/>
        <v>#DIV/0!</v>
      </c>
      <c r="Q107" s="21">
        <f t="shared" si="7"/>
        <v>5657</v>
      </c>
      <c r="W107" s="4" t="s">
        <v>259</v>
      </c>
      <c r="X107" s="13">
        <v>55714</v>
      </c>
      <c r="Y107" s="4">
        <v>20</v>
      </c>
      <c r="AA107" s="76" t="s">
        <v>291</v>
      </c>
      <c r="AB107" s="77">
        <v>2560</v>
      </c>
    </row>
    <row r="108" spans="1:28" ht="13">
      <c r="A108" s="4">
        <v>4005</v>
      </c>
      <c r="B108" s="4" t="s">
        <v>430</v>
      </c>
      <c r="C108" s="4">
        <v>5237</v>
      </c>
      <c r="D108" s="19" t="s">
        <v>243</v>
      </c>
      <c r="E108" s="4" t="s">
        <v>62</v>
      </c>
      <c r="F108" s="4" t="s">
        <v>1185</v>
      </c>
      <c r="H108" s="76" t="s">
        <v>292</v>
      </c>
      <c r="I108" s="82"/>
      <c r="J108" s="89"/>
      <c r="K108" s="82">
        <v>12739</v>
      </c>
      <c r="L108" s="89">
        <v>5</v>
      </c>
      <c r="M108" s="82">
        <v>12739</v>
      </c>
      <c r="N108" s="77">
        <v>5</v>
      </c>
      <c r="O108" s="21" t="e">
        <f t="shared" si="5"/>
        <v>#DIV/0!</v>
      </c>
      <c r="P108" s="21">
        <f t="shared" si="6"/>
        <v>2547.8000000000002</v>
      </c>
      <c r="Q108" s="21">
        <f t="shared" si="7"/>
        <v>2547.8000000000002</v>
      </c>
      <c r="W108" s="4" t="s">
        <v>303</v>
      </c>
      <c r="X108" s="4">
        <v>27964</v>
      </c>
      <c r="Y108" s="4">
        <v>7</v>
      </c>
      <c r="AA108" s="76" t="s">
        <v>678</v>
      </c>
      <c r="AB108" s="77">
        <v>5843</v>
      </c>
    </row>
    <row r="109" spans="1:28" ht="13">
      <c r="A109" s="4">
        <v>6625</v>
      </c>
      <c r="B109" s="4" t="s">
        <v>1157</v>
      </c>
      <c r="C109" s="4">
        <v>5221</v>
      </c>
      <c r="D109" s="19" t="s">
        <v>1186</v>
      </c>
      <c r="E109" s="4" t="s">
        <v>112</v>
      </c>
      <c r="F109" s="4" t="s">
        <v>1185</v>
      </c>
      <c r="H109" s="76" t="s">
        <v>294</v>
      </c>
      <c r="I109" s="82">
        <v>247</v>
      </c>
      <c r="J109" s="89">
        <v>1</v>
      </c>
      <c r="K109" s="82">
        <v>13908</v>
      </c>
      <c r="L109" s="89">
        <v>1</v>
      </c>
      <c r="M109" s="82">
        <v>14155</v>
      </c>
      <c r="N109" s="77">
        <v>2</v>
      </c>
      <c r="O109" s="21">
        <f t="shared" si="5"/>
        <v>247</v>
      </c>
      <c r="P109" s="21">
        <f t="shared" si="6"/>
        <v>13908</v>
      </c>
      <c r="Q109" s="21">
        <f t="shared" si="7"/>
        <v>7077.5</v>
      </c>
      <c r="W109" s="4" t="s">
        <v>148</v>
      </c>
      <c r="X109" s="4">
        <v>4419</v>
      </c>
      <c r="Y109" s="4">
        <v>5</v>
      </c>
      <c r="AA109" s="76" t="s">
        <v>677</v>
      </c>
      <c r="AB109" s="77">
        <v>2623</v>
      </c>
    </row>
    <row r="110" spans="1:28" ht="13">
      <c r="A110" s="4">
        <v>4102</v>
      </c>
      <c r="B110" s="4" t="s">
        <v>825</v>
      </c>
      <c r="C110" s="4">
        <v>5218</v>
      </c>
      <c r="D110" s="19" t="s">
        <v>356</v>
      </c>
      <c r="E110" s="4" t="s">
        <v>109</v>
      </c>
      <c r="F110" s="4" t="s">
        <v>1185</v>
      </c>
      <c r="H110" s="76" t="s">
        <v>296</v>
      </c>
      <c r="I110" s="82"/>
      <c r="J110" s="89"/>
      <c r="K110" s="82">
        <v>6141</v>
      </c>
      <c r="L110" s="89">
        <v>2</v>
      </c>
      <c r="M110" s="82">
        <v>6141</v>
      </c>
      <c r="N110" s="77">
        <v>2</v>
      </c>
      <c r="O110" s="21" t="e">
        <f t="shared" si="5"/>
        <v>#DIV/0!</v>
      </c>
      <c r="P110" s="21">
        <f t="shared" si="6"/>
        <v>3070.5</v>
      </c>
      <c r="Q110" s="21">
        <f t="shared" si="7"/>
        <v>3070.5</v>
      </c>
      <c r="W110" s="4" t="s">
        <v>32</v>
      </c>
      <c r="X110" s="13">
        <v>16006</v>
      </c>
      <c r="Y110" s="4">
        <v>3</v>
      </c>
      <c r="AA110" s="76" t="s">
        <v>760</v>
      </c>
      <c r="AB110" s="77">
        <v>1257</v>
      </c>
    </row>
    <row r="111" spans="1:28" ht="13">
      <c r="A111" s="4">
        <v>3471</v>
      </c>
      <c r="B111" s="4" t="s">
        <v>1005</v>
      </c>
      <c r="C111" s="4">
        <v>5183</v>
      </c>
      <c r="D111" s="19" t="s">
        <v>333</v>
      </c>
      <c r="E111" s="4" t="s">
        <v>112</v>
      </c>
      <c r="F111" s="4" t="s">
        <v>1185</v>
      </c>
      <c r="H111" s="76" t="s">
        <v>67</v>
      </c>
      <c r="I111" s="82">
        <v>2183</v>
      </c>
      <c r="J111" s="89">
        <v>2</v>
      </c>
      <c r="K111" s="82">
        <v>9686</v>
      </c>
      <c r="L111" s="89">
        <v>2</v>
      </c>
      <c r="M111" s="82">
        <v>11869</v>
      </c>
      <c r="N111" s="77">
        <v>4</v>
      </c>
      <c r="O111" s="21">
        <f t="shared" si="5"/>
        <v>1091.5</v>
      </c>
      <c r="P111" s="21">
        <f t="shared" si="6"/>
        <v>4843</v>
      </c>
      <c r="Q111" s="21">
        <f t="shared" si="7"/>
        <v>2967.25</v>
      </c>
      <c r="W111" s="4" t="s">
        <v>305</v>
      </c>
      <c r="X111" s="13">
        <v>29027</v>
      </c>
      <c r="Y111" s="4">
        <v>4</v>
      </c>
      <c r="AA111" s="76" t="s">
        <v>287</v>
      </c>
      <c r="AB111" s="77">
        <v>1409</v>
      </c>
    </row>
    <row r="112" spans="1:28" ht="13">
      <c r="A112" s="4">
        <v>4612</v>
      </c>
      <c r="B112" s="4" t="s">
        <v>1142</v>
      </c>
      <c r="C112" s="4">
        <v>5161</v>
      </c>
      <c r="D112" s="19" t="s">
        <v>160</v>
      </c>
      <c r="E112" s="4" t="s">
        <v>20</v>
      </c>
      <c r="F112" s="4" t="s">
        <v>1184</v>
      </c>
      <c r="H112" s="76" t="s">
        <v>298</v>
      </c>
      <c r="I112" s="82"/>
      <c r="J112" s="89"/>
      <c r="K112" s="82">
        <v>7895</v>
      </c>
      <c r="L112" s="89">
        <v>3</v>
      </c>
      <c r="M112" s="82">
        <v>7895</v>
      </c>
      <c r="N112" s="77">
        <v>3</v>
      </c>
      <c r="O112" s="21" t="e">
        <f t="shared" si="5"/>
        <v>#DIV/0!</v>
      </c>
      <c r="P112" s="21">
        <f t="shared" si="6"/>
        <v>2631.6666666666665</v>
      </c>
      <c r="Q112" s="21">
        <f t="shared" si="7"/>
        <v>2631.6666666666665</v>
      </c>
      <c r="W112" s="4" t="s">
        <v>307</v>
      </c>
      <c r="X112" s="4">
        <v>1181</v>
      </c>
      <c r="Y112" s="4">
        <v>1</v>
      </c>
      <c r="AA112" s="76" t="s">
        <v>653</v>
      </c>
      <c r="AB112" s="77">
        <v>7</v>
      </c>
    </row>
    <row r="113" spans="1:28" ht="13">
      <c r="A113" s="4">
        <v>3803</v>
      </c>
      <c r="B113" s="4" t="s">
        <v>396</v>
      </c>
      <c r="C113" s="4">
        <v>5155</v>
      </c>
      <c r="D113" s="19" t="s">
        <v>67</v>
      </c>
      <c r="E113" s="4" t="s">
        <v>50</v>
      </c>
      <c r="F113" s="4" t="s">
        <v>1185</v>
      </c>
      <c r="H113" s="76" t="s">
        <v>299</v>
      </c>
      <c r="I113" s="82"/>
      <c r="J113" s="89"/>
      <c r="K113" s="82">
        <v>9883</v>
      </c>
      <c r="L113" s="89">
        <v>5</v>
      </c>
      <c r="M113" s="82">
        <v>9883</v>
      </c>
      <c r="N113" s="77">
        <v>5</v>
      </c>
      <c r="O113" s="21" t="e">
        <f t="shared" si="5"/>
        <v>#DIV/0!</v>
      </c>
      <c r="P113" s="21">
        <f t="shared" si="6"/>
        <v>1976.6</v>
      </c>
      <c r="Q113" s="21">
        <f t="shared" si="7"/>
        <v>1976.6</v>
      </c>
      <c r="W113" s="4" t="s">
        <v>309</v>
      </c>
      <c r="X113" s="4">
        <v>4431</v>
      </c>
      <c r="Y113" s="4">
        <v>2</v>
      </c>
      <c r="AA113" s="76" t="s">
        <v>652</v>
      </c>
      <c r="AB113" s="77">
        <v>371</v>
      </c>
    </row>
    <row r="114" spans="1:28" ht="13">
      <c r="A114" s="4">
        <v>6645</v>
      </c>
      <c r="B114" s="4" t="s">
        <v>1077</v>
      </c>
      <c r="C114" s="13">
        <v>5148</v>
      </c>
      <c r="D114" s="19" t="s">
        <v>268</v>
      </c>
      <c r="E114" s="4" t="s">
        <v>112</v>
      </c>
      <c r="F114" s="4" t="s">
        <v>1185</v>
      </c>
      <c r="H114" s="76" t="s">
        <v>301</v>
      </c>
      <c r="I114" s="82"/>
      <c r="J114" s="89"/>
      <c r="K114" s="82">
        <v>3480</v>
      </c>
      <c r="L114" s="89">
        <v>2</v>
      </c>
      <c r="M114" s="82">
        <v>3480</v>
      </c>
      <c r="N114" s="77">
        <v>2</v>
      </c>
      <c r="O114" s="21" t="e">
        <f t="shared" si="5"/>
        <v>#DIV/0!</v>
      </c>
      <c r="P114" s="21">
        <f t="shared" si="6"/>
        <v>1740</v>
      </c>
      <c r="Q114" s="21">
        <f t="shared" si="7"/>
        <v>1740</v>
      </c>
      <c r="W114" s="4" t="s">
        <v>312</v>
      </c>
      <c r="X114" s="4">
        <v>137</v>
      </c>
      <c r="Y114" s="4">
        <v>1</v>
      </c>
      <c r="AA114" s="76" t="s">
        <v>482</v>
      </c>
      <c r="AB114" s="77">
        <v>2036</v>
      </c>
    </row>
    <row r="115" spans="1:28" ht="13">
      <c r="A115" s="4">
        <v>3610</v>
      </c>
      <c r="B115" s="4" t="s">
        <v>150</v>
      </c>
      <c r="C115" s="4">
        <v>5128</v>
      </c>
      <c r="D115" s="19" t="s">
        <v>149</v>
      </c>
      <c r="E115" s="4" t="s">
        <v>4</v>
      </c>
      <c r="F115" s="4" t="s">
        <v>1185</v>
      </c>
      <c r="H115" s="76" t="s">
        <v>259</v>
      </c>
      <c r="I115" s="82"/>
      <c r="J115" s="89"/>
      <c r="K115" s="82">
        <v>41156</v>
      </c>
      <c r="L115" s="89">
        <v>20</v>
      </c>
      <c r="M115" s="82">
        <v>41156</v>
      </c>
      <c r="N115" s="77">
        <v>20</v>
      </c>
      <c r="O115" s="21" t="e">
        <f t="shared" si="5"/>
        <v>#DIV/0!</v>
      </c>
      <c r="P115" s="21">
        <f t="shared" si="6"/>
        <v>2057.8000000000002</v>
      </c>
      <c r="Q115" s="21">
        <f t="shared" si="7"/>
        <v>2057.8000000000002</v>
      </c>
      <c r="W115" s="4" t="s">
        <v>314</v>
      </c>
      <c r="X115" s="4">
        <v>669</v>
      </c>
      <c r="Y115" s="4">
        <v>1</v>
      </c>
      <c r="AA115" s="76" t="s">
        <v>481</v>
      </c>
      <c r="AB115" s="77">
        <v>2857</v>
      </c>
    </row>
    <row r="116" spans="1:28" ht="13">
      <c r="A116" s="4">
        <v>3733</v>
      </c>
      <c r="B116" s="4" t="s">
        <v>352</v>
      </c>
      <c r="C116" s="4">
        <v>5118</v>
      </c>
      <c r="D116" s="19" t="s">
        <v>259</v>
      </c>
      <c r="E116" s="4" t="s">
        <v>37</v>
      </c>
      <c r="F116" s="4" t="s">
        <v>1185</v>
      </c>
      <c r="H116" s="76" t="s">
        <v>303</v>
      </c>
      <c r="I116" s="82">
        <v>16921</v>
      </c>
      <c r="J116" s="89">
        <v>1</v>
      </c>
      <c r="K116" s="82">
        <v>29747</v>
      </c>
      <c r="L116" s="89">
        <v>9</v>
      </c>
      <c r="M116" s="82">
        <v>46668</v>
      </c>
      <c r="N116" s="77">
        <v>10</v>
      </c>
      <c r="O116" s="21">
        <f t="shared" si="5"/>
        <v>16921</v>
      </c>
      <c r="P116" s="21">
        <f t="shared" si="6"/>
        <v>3305.2222222222222</v>
      </c>
      <c r="Q116" s="21">
        <f t="shared" si="7"/>
        <v>4666.8</v>
      </c>
      <c r="W116" s="4" t="s">
        <v>317</v>
      </c>
      <c r="X116" s="13">
        <v>32181</v>
      </c>
      <c r="Y116" s="4">
        <v>5</v>
      </c>
      <c r="AA116" s="76" t="s">
        <v>655</v>
      </c>
      <c r="AB116" s="77">
        <v>797</v>
      </c>
    </row>
    <row r="117" spans="1:28" ht="13">
      <c r="A117" s="4">
        <v>3647</v>
      </c>
      <c r="B117" s="4" t="s">
        <v>636</v>
      </c>
      <c r="C117" s="4">
        <v>5020</v>
      </c>
      <c r="D117" s="19" t="s">
        <v>232</v>
      </c>
      <c r="E117" s="4" t="s">
        <v>92</v>
      </c>
      <c r="F117" s="4" t="s">
        <v>1185</v>
      </c>
      <c r="H117" s="76" t="s">
        <v>148</v>
      </c>
      <c r="I117" s="82"/>
      <c r="J117" s="89"/>
      <c r="K117" s="82">
        <v>3286</v>
      </c>
      <c r="L117" s="89">
        <v>5</v>
      </c>
      <c r="M117" s="82">
        <v>3286</v>
      </c>
      <c r="N117" s="77">
        <v>5</v>
      </c>
      <c r="O117" s="21" t="e">
        <f t="shared" si="5"/>
        <v>#DIV/0!</v>
      </c>
      <c r="P117" s="21">
        <f t="shared" si="6"/>
        <v>657.2</v>
      </c>
      <c r="Q117" s="21">
        <f t="shared" si="7"/>
        <v>657.2</v>
      </c>
      <c r="W117" s="4" t="s">
        <v>319</v>
      </c>
      <c r="X117" s="4">
        <v>1642</v>
      </c>
      <c r="Y117" s="4">
        <v>3</v>
      </c>
      <c r="AA117" s="76" t="s">
        <v>627</v>
      </c>
      <c r="AB117" s="77">
        <v>1473</v>
      </c>
    </row>
    <row r="118" spans="1:28" ht="13">
      <c r="A118" s="4">
        <v>3012</v>
      </c>
      <c r="B118" s="4" t="s">
        <v>325</v>
      </c>
      <c r="C118" s="4">
        <v>5004</v>
      </c>
      <c r="D118" s="4" t="s">
        <v>259</v>
      </c>
      <c r="E118" s="4" t="s">
        <v>37</v>
      </c>
      <c r="F118" s="4" t="s">
        <v>1185</v>
      </c>
      <c r="H118" s="76" t="s">
        <v>32</v>
      </c>
      <c r="I118" s="82">
        <v>8386</v>
      </c>
      <c r="J118" s="89">
        <v>3</v>
      </c>
      <c r="K118" s="82"/>
      <c r="L118" s="89"/>
      <c r="M118" s="82">
        <v>8386</v>
      </c>
      <c r="N118" s="77">
        <v>3</v>
      </c>
      <c r="O118" s="21">
        <f t="shared" si="5"/>
        <v>2795.3333333333335</v>
      </c>
      <c r="P118" s="21" t="e">
        <f t="shared" si="6"/>
        <v>#DIV/0!</v>
      </c>
      <c r="Q118" s="21">
        <f t="shared" si="7"/>
        <v>2795.3333333333335</v>
      </c>
      <c r="W118" s="4" t="s">
        <v>321</v>
      </c>
      <c r="X118" s="4">
        <v>3916</v>
      </c>
      <c r="Y118" s="4">
        <v>4</v>
      </c>
      <c r="AA118" s="76" t="s">
        <v>167</v>
      </c>
      <c r="AB118" s="77">
        <v>298</v>
      </c>
    </row>
    <row r="119" spans="1:28" ht="13">
      <c r="A119" s="4">
        <v>6337</v>
      </c>
      <c r="B119" s="4" t="s">
        <v>1091</v>
      </c>
      <c r="C119" s="4">
        <v>5004</v>
      </c>
      <c r="D119" s="19" t="s">
        <v>245</v>
      </c>
      <c r="E119" s="4" t="s">
        <v>74</v>
      </c>
      <c r="F119" s="4" t="s">
        <v>1185</v>
      </c>
      <c r="H119" s="76" t="s">
        <v>305</v>
      </c>
      <c r="I119" s="82"/>
      <c r="J119" s="89"/>
      <c r="K119" s="82">
        <v>25596</v>
      </c>
      <c r="L119" s="89">
        <v>4</v>
      </c>
      <c r="M119" s="82">
        <v>25596</v>
      </c>
      <c r="N119" s="77">
        <v>4</v>
      </c>
      <c r="O119" s="21" t="e">
        <f t="shared" si="5"/>
        <v>#DIV/0!</v>
      </c>
      <c r="P119" s="21">
        <f t="shared" si="6"/>
        <v>6399</v>
      </c>
      <c r="Q119" s="21">
        <f t="shared" si="7"/>
        <v>6399</v>
      </c>
      <c r="W119" s="4" t="s">
        <v>273</v>
      </c>
      <c r="X119" s="13">
        <v>19279</v>
      </c>
      <c r="Y119" s="4">
        <v>4</v>
      </c>
      <c r="AA119" s="76" t="s">
        <v>360</v>
      </c>
      <c r="AB119" s="77">
        <v>3479</v>
      </c>
    </row>
    <row r="120" spans="1:28" ht="13">
      <c r="A120" s="4">
        <v>3070</v>
      </c>
      <c r="B120" s="4" t="s">
        <v>616</v>
      </c>
      <c r="C120" s="4">
        <v>4992</v>
      </c>
      <c r="D120" s="19" t="s">
        <v>230</v>
      </c>
      <c r="E120" s="4" t="s">
        <v>92</v>
      </c>
      <c r="F120" s="4" t="s">
        <v>1185</v>
      </c>
      <c r="H120" s="76" t="s">
        <v>534</v>
      </c>
      <c r="I120" s="82"/>
      <c r="J120" s="89"/>
      <c r="K120" s="82">
        <v>1067</v>
      </c>
      <c r="L120" s="89">
        <v>1</v>
      </c>
      <c r="M120" s="82">
        <v>1067</v>
      </c>
      <c r="N120" s="77">
        <v>1</v>
      </c>
      <c r="O120" s="21" t="e">
        <f t="shared" si="5"/>
        <v>#DIV/0!</v>
      </c>
      <c r="P120" s="21">
        <f t="shared" si="6"/>
        <v>1067</v>
      </c>
      <c r="Q120" s="21">
        <f t="shared" si="7"/>
        <v>1067</v>
      </c>
      <c r="W120" s="4" t="s">
        <v>110</v>
      </c>
      <c r="X120" s="13">
        <v>9322</v>
      </c>
      <c r="Y120" s="4">
        <v>1</v>
      </c>
      <c r="AA120" s="76" t="s">
        <v>682</v>
      </c>
      <c r="AB120" s="77">
        <v>215</v>
      </c>
    </row>
    <row r="121" spans="1:28" ht="13">
      <c r="A121" s="4">
        <v>3270</v>
      </c>
      <c r="B121" s="4" t="s">
        <v>849</v>
      </c>
      <c r="C121" s="4">
        <v>4976</v>
      </c>
      <c r="D121" s="19" t="s">
        <v>156</v>
      </c>
      <c r="E121" s="4" t="s">
        <v>112</v>
      </c>
      <c r="F121" s="4" t="s">
        <v>1185</v>
      </c>
      <c r="H121" s="76" t="s">
        <v>412</v>
      </c>
      <c r="I121" s="82">
        <v>6989</v>
      </c>
      <c r="J121" s="89">
        <v>1</v>
      </c>
      <c r="K121" s="82"/>
      <c r="L121" s="89"/>
      <c r="M121" s="82">
        <v>6989</v>
      </c>
      <c r="N121" s="77">
        <v>1</v>
      </c>
      <c r="O121" s="21">
        <f t="shared" si="5"/>
        <v>6989</v>
      </c>
      <c r="P121" s="21" t="e">
        <f t="shared" si="6"/>
        <v>#DIV/0!</v>
      </c>
      <c r="Q121" s="21">
        <f t="shared" si="7"/>
        <v>6989</v>
      </c>
      <c r="W121" s="4" t="s">
        <v>324</v>
      </c>
      <c r="X121" s="4">
        <v>5468</v>
      </c>
      <c r="Y121" s="4">
        <v>2</v>
      </c>
      <c r="AA121" s="76" t="s">
        <v>1215</v>
      </c>
      <c r="AB121" s="77">
        <v>2149</v>
      </c>
    </row>
    <row r="122" spans="1:28" ht="13">
      <c r="A122" s="4">
        <v>6658</v>
      </c>
      <c r="B122" s="4" t="s">
        <v>938</v>
      </c>
      <c r="C122" s="4">
        <v>4941</v>
      </c>
      <c r="D122" s="19" t="s">
        <v>124</v>
      </c>
      <c r="E122" s="4" t="s">
        <v>112</v>
      </c>
      <c r="F122" s="4" t="s">
        <v>1185</v>
      </c>
      <c r="H122" s="76" t="s">
        <v>309</v>
      </c>
      <c r="I122" s="82"/>
      <c r="J122" s="89"/>
      <c r="K122" s="82">
        <v>3299</v>
      </c>
      <c r="L122" s="89">
        <v>2</v>
      </c>
      <c r="M122" s="82">
        <v>3299</v>
      </c>
      <c r="N122" s="77">
        <v>2</v>
      </c>
      <c r="O122" s="21" t="e">
        <f t="shared" si="5"/>
        <v>#DIV/0!</v>
      </c>
      <c r="P122" s="21">
        <f t="shared" si="6"/>
        <v>1649.5</v>
      </c>
      <c r="Q122" s="21">
        <f t="shared" si="7"/>
        <v>1649.5</v>
      </c>
      <c r="W122" s="4" t="s">
        <v>329</v>
      </c>
      <c r="X122" s="13">
        <v>2501</v>
      </c>
      <c r="Y122" s="4">
        <v>1</v>
      </c>
      <c r="AA122" s="76" t="s">
        <v>1216</v>
      </c>
      <c r="AB122" s="77">
        <v>2864</v>
      </c>
    </row>
    <row r="123" spans="1:28" ht="13">
      <c r="A123" s="4">
        <v>3232</v>
      </c>
      <c r="B123" s="4" t="s">
        <v>1028</v>
      </c>
      <c r="C123" s="13">
        <v>4931</v>
      </c>
      <c r="D123" s="19" t="s">
        <v>372</v>
      </c>
      <c r="E123" s="4" t="s">
        <v>112</v>
      </c>
      <c r="F123" s="4" t="s">
        <v>1185</v>
      </c>
      <c r="H123" s="76" t="s">
        <v>406</v>
      </c>
      <c r="I123" s="82">
        <v>6870</v>
      </c>
      <c r="J123" s="89">
        <v>1</v>
      </c>
      <c r="K123" s="82"/>
      <c r="L123" s="89"/>
      <c r="M123" s="82">
        <v>6870</v>
      </c>
      <c r="N123" s="77">
        <v>1</v>
      </c>
      <c r="O123" s="21">
        <f t="shared" si="5"/>
        <v>6870</v>
      </c>
      <c r="P123" s="21" t="e">
        <f t="shared" si="6"/>
        <v>#DIV/0!</v>
      </c>
      <c r="Q123" s="21">
        <f t="shared" si="7"/>
        <v>6870</v>
      </c>
      <c r="W123" s="4" t="s">
        <v>326</v>
      </c>
      <c r="X123" s="4">
        <v>9236</v>
      </c>
      <c r="Y123" s="4">
        <v>4</v>
      </c>
      <c r="AA123" s="76" t="s">
        <v>358</v>
      </c>
      <c r="AB123" s="77">
        <v>6298</v>
      </c>
    </row>
    <row r="124" spans="1:28" ht="13">
      <c r="A124" s="4">
        <v>3561</v>
      </c>
      <c r="B124" s="4" t="s">
        <v>667</v>
      </c>
      <c r="C124" s="4">
        <v>4931</v>
      </c>
      <c r="D124" s="19" t="s">
        <v>379</v>
      </c>
      <c r="E124" s="4" t="s">
        <v>92</v>
      </c>
      <c r="F124" s="4" t="s">
        <v>1185</v>
      </c>
      <c r="H124" s="76" t="s">
        <v>837</v>
      </c>
      <c r="I124" s="82">
        <v>6441</v>
      </c>
      <c r="J124" s="89">
        <v>1</v>
      </c>
      <c r="K124" s="82"/>
      <c r="L124" s="89"/>
      <c r="M124" s="82">
        <v>6441</v>
      </c>
      <c r="N124" s="77">
        <v>1</v>
      </c>
      <c r="O124" s="21">
        <f t="shared" si="5"/>
        <v>6441</v>
      </c>
      <c r="P124" s="21" t="e">
        <f t="shared" si="6"/>
        <v>#DIV/0!</v>
      </c>
      <c r="Q124" s="21">
        <f t="shared" si="7"/>
        <v>6441</v>
      </c>
      <c r="W124" s="4" t="s">
        <v>327</v>
      </c>
      <c r="X124" s="4">
        <v>6575</v>
      </c>
      <c r="Y124" s="4">
        <v>5</v>
      </c>
      <c r="AA124" s="76" t="s">
        <v>393</v>
      </c>
      <c r="AB124" s="77">
        <v>250</v>
      </c>
    </row>
    <row r="125" spans="1:28" ht="13">
      <c r="A125" s="4">
        <v>3332</v>
      </c>
      <c r="B125" s="4" t="s">
        <v>196</v>
      </c>
      <c r="C125" s="4">
        <v>4882</v>
      </c>
      <c r="D125" s="19" t="s">
        <v>160</v>
      </c>
      <c r="E125" s="4" t="s">
        <v>20</v>
      </c>
      <c r="F125" s="4" t="s">
        <v>1185</v>
      </c>
      <c r="H125" s="76" t="s">
        <v>316</v>
      </c>
      <c r="I125" s="82">
        <v>3461</v>
      </c>
      <c r="J125" s="89">
        <v>1</v>
      </c>
      <c r="K125" s="82"/>
      <c r="L125" s="89"/>
      <c r="M125" s="82">
        <v>3461</v>
      </c>
      <c r="N125" s="77">
        <v>1</v>
      </c>
      <c r="O125" s="21">
        <f t="shared" si="5"/>
        <v>3461</v>
      </c>
      <c r="P125" s="21" t="e">
        <f t="shared" si="6"/>
        <v>#DIV/0!</v>
      </c>
      <c r="Q125" s="21">
        <f t="shared" si="7"/>
        <v>3461</v>
      </c>
      <c r="W125" s="4" t="s">
        <v>330</v>
      </c>
      <c r="X125" s="13">
        <v>5696</v>
      </c>
      <c r="Y125" s="4">
        <v>3</v>
      </c>
      <c r="AA125" s="76" t="s">
        <v>842</v>
      </c>
      <c r="AB125" s="77">
        <v>365</v>
      </c>
    </row>
    <row r="126" spans="1:28" ht="13">
      <c r="A126" s="4">
        <v>4340</v>
      </c>
      <c r="B126" s="4" t="s">
        <v>729</v>
      </c>
      <c r="C126" s="13">
        <v>4849</v>
      </c>
      <c r="D126" s="19" t="s">
        <v>93</v>
      </c>
      <c r="E126" s="4" t="s">
        <v>92</v>
      </c>
      <c r="F126" s="4" t="s">
        <v>1184</v>
      </c>
      <c r="H126" s="76" t="s">
        <v>312</v>
      </c>
      <c r="I126" s="82"/>
      <c r="J126" s="89"/>
      <c r="K126" s="82">
        <v>127</v>
      </c>
      <c r="L126" s="89">
        <v>1</v>
      </c>
      <c r="M126" s="82">
        <v>127</v>
      </c>
      <c r="N126" s="77">
        <v>1</v>
      </c>
      <c r="O126" s="21" t="e">
        <f t="shared" si="5"/>
        <v>#DIV/0!</v>
      </c>
      <c r="P126" s="21">
        <f t="shared" si="6"/>
        <v>127</v>
      </c>
      <c r="Q126" s="21">
        <f t="shared" si="7"/>
        <v>127</v>
      </c>
      <c r="W126" s="4" t="s">
        <v>331</v>
      </c>
      <c r="X126" s="4">
        <v>8536</v>
      </c>
      <c r="Y126" s="4">
        <v>3</v>
      </c>
      <c r="AA126" s="76" t="s">
        <v>1217</v>
      </c>
      <c r="AB126" s="77">
        <v>32</v>
      </c>
    </row>
    <row r="127" spans="1:28" ht="13">
      <c r="A127" s="4">
        <v>3901</v>
      </c>
      <c r="B127" s="4" t="s">
        <v>358</v>
      </c>
      <c r="C127" s="4">
        <v>4844</v>
      </c>
      <c r="D127" s="19" t="s">
        <v>259</v>
      </c>
      <c r="E127" s="4" t="s">
        <v>37</v>
      </c>
      <c r="F127" s="4" t="s">
        <v>1185</v>
      </c>
      <c r="H127" s="76" t="s">
        <v>1218</v>
      </c>
      <c r="I127" s="82"/>
      <c r="J127" s="89"/>
      <c r="K127" s="82">
        <v>209</v>
      </c>
      <c r="L127" s="89">
        <v>1</v>
      </c>
      <c r="M127" s="82">
        <v>209</v>
      </c>
      <c r="N127" s="77">
        <v>1</v>
      </c>
      <c r="O127" s="21" t="e">
        <f t="shared" si="5"/>
        <v>#DIV/0!</v>
      </c>
      <c r="P127" s="21">
        <f t="shared" si="6"/>
        <v>209</v>
      </c>
      <c r="Q127" s="21">
        <f t="shared" si="7"/>
        <v>209</v>
      </c>
      <c r="W127" s="4" t="s">
        <v>333</v>
      </c>
      <c r="X127" s="13">
        <v>61877</v>
      </c>
      <c r="Y127" s="4">
        <v>23</v>
      </c>
      <c r="AA127" s="76" t="s">
        <v>1219</v>
      </c>
      <c r="AB127" s="77">
        <v>31</v>
      </c>
    </row>
    <row r="128" spans="1:28" ht="13">
      <c r="A128" s="4">
        <v>3065</v>
      </c>
      <c r="B128" s="4" t="s">
        <v>274</v>
      </c>
      <c r="C128" s="13">
        <v>4815</v>
      </c>
      <c r="D128" s="19" t="s">
        <v>273</v>
      </c>
      <c r="E128" s="4" t="s">
        <v>37</v>
      </c>
      <c r="F128" s="4" t="s">
        <v>1185</v>
      </c>
      <c r="H128" s="76" t="s">
        <v>317</v>
      </c>
      <c r="I128" s="82"/>
      <c r="J128" s="89"/>
      <c r="K128" s="82">
        <v>29750</v>
      </c>
      <c r="L128" s="89">
        <v>4</v>
      </c>
      <c r="M128" s="82">
        <v>29750</v>
      </c>
      <c r="N128" s="77">
        <v>4</v>
      </c>
      <c r="O128" s="21" t="e">
        <f t="shared" si="5"/>
        <v>#DIV/0!</v>
      </c>
      <c r="P128" s="21">
        <f t="shared" si="6"/>
        <v>7437.5</v>
      </c>
      <c r="Q128" s="21">
        <f t="shared" si="7"/>
        <v>7437.5</v>
      </c>
      <c r="W128" s="4" t="s">
        <v>114</v>
      </c>
      <c r="X128" s="13">
        <v>94939</v>
      </c>
      <c r="Y128" s="4">
        <v>22</v>
      </c>
      <c r="AA128" s="76" t="s">
        <v>670</v>
      </c>
      <c r="AB128" s="77">
        <v>8804</v>
      </c>
    </row>
    <row r="129" spans="1:28" ht="13">
      <c r="A129" s="4">
        <v>6301</v>
      </c>
      <c r="B129" s="4" t="s">
        <v>503</v>
      </c>
      <c r="C129" s="4">
        <v>4805</v>
      </c>
      <c r="D129" s="19" t="s">
        <v>190</v>
      </c>
      <c r="E129" s="4" t="s">
        <v>74</v>
      </c>
      <c r="F129" s="4" t="s">
        <v>1185</v>
      </c>
      <c r="H129" s="76" t="s">
        <v>319</v>
      </c>
      <c r="I129" s="82"/>
      <c r="J129" s="89"/>
      <c r="K129" s="82">
        <v>1909</v>
      </c>
      <c r="L129" s="89">
        <v>3</v>
      </c>
      <c r="M129" s="82">
        <v>1909</v>
      </c>
      <c r="N129" s="77">
        <v>3</v>
      </c>
      <c r="O129" s="21" t="e">
        <f t="shared" si="5"/>
        <v>#DIV/0!</v>
      </c>
      <c r="P129" s="21">
        <f t="shared" si="6"/>
        <v>636.33333333333337</v>
      </c>
      <c r="Q129" s="21">
        <f t="shared" si="7"/>
        <v>636.33333333333337</v>
      </c>
      <c r="W129" s="4" t="s">
        <v>78</v>
      </c>
      <c r="X129" s="4">
        <v>32603</v>
      </c>
      <c r="Y129" s="4">
        <v>17</v>
      </c>
      <c r="AA129" s="76" t="s">
        <v>511</v>
      </c>
      <c r="AB129" s="77">
        <v>723</v>
      </c>
    </row>
    <row r="130" spans="1:28" ht="13">
      <c r="A130" s="4">
        <v>3312</v>
      </c>
      <c r="B130" s="4" t="s">
        <v>606</v>
      </c>
      <c r="C130" s="4">
        <v>4747</v>
      </c>
      <c r="D130" s="19" t="s">
        <v>93</v>
      </c>
      <c r="E130" s="4" t="s">
        <v>92</v>
      </c>
      <c r="F130" s="4" t="s">
        <v>1185</v>
      </c>
      <c r="H130" s="76" t="s">
        <v>1059</v>
      </c>
      <c r="I130" s="82">
        <v>12377</v>
      </c>
      <c r="J130" s="89">
        <v>1</v>
      </c>
      <c r="K130" s="82"/>
      <c r="L130" s="89"/>
      <c r="M130" s="82">
        <v>12377</v>
      </c>
      <c r="N130" s="77">
        <v>1</v>
      </c>
      <c r="O130" s="21">
        <f t="shared" si="5"/>
        <v>12377</v>
      </c>
      <c r="P130" s="21" t="e">
        <f t="shared" si="6"/>
        <v>#DIV/0!</v>
      </c>
      <c r="Q130" s="21">
        <f t="shared" si="7"/>
        <v>12377</v>
      </c>
      <c r="W130" s="4" t="s">
        <v>335</v>
      </c>
      <c r="X130" s="13">
        <v>19799</v>
      </c>
      <c r="Y130" s="4">
        <v>3</v>
      </c>
      <c r="AA130" s="76" t="s">
        <v>508</v>
      </c>
      <c r="AB130" s="77">
        <v>1679</v>
      </c>
    </row>
    <row r="131" spans="1:28" ht="13">
      <c r="A131" s="4">
        <v>3618</v>
      </c>
      <c r="B131" s="4" t="s">
        <v>680</v>
      </c>
      <c r="C131" s="4">
        <v>4702</v>
      </c>
      <c r="D131" s="19" t="s">
        <v>215</v>
      </c>
      <c r="E131" s="4" t="s">
        <v>117</v>
      </c>
      <c r="F131" s="4" t="s">
        <v>1185</v>
      </c>
      <c r="H131" s="76" t="s">
        <v>321</v>
      </c>
      <c r="I131" s="82">
        <v>21024</v>
      </c>
      <c r="J131" s="89">
        <v>2</v>
      </c>
      <c r="K131" s="82">
        <v>2417</v>
      </c>
      <c r="L131" s="89">
        <v>8</v>
      </c>
      <c r="M131" s="82">
        <v>23441</v>
      </c>
      <c r="N131" s="77">
        <v>10</v>
      </c>
      <c r="O131" s="21">
        <f t="shared" si="5"/>
        <v>10512</v>
      </c>
      <c r="P131" s="21">
        <f t="shared" si="6"/>
        <v>302.125</v>
      </c>
      <c r="Q131" s="21">
        <f t="shared" si="7"/>
        <v>2344.1</v>
      </c>
      <c r="W131" s="4" t="s">
        <v>337</v>
      </c>
      <c r="X131" s="13">
        <v>17770</v>
      </c>
      <c r="Y131" s="4">
        <v>8</v>
      </c>
      <c r="AA131" s="76" t="s">
        <v>284</v>
      </c>
      <c r="AB131" s="77">
        <v>2987</v>
      </c>
    </row>
    <row r="132" spans="1:28" ht="13">
      <c r="A132" s="4">
        <v>3254</v>
      </c>
      <c r="B132" s="4" t="s">
        <v>952</v>
      </c>
      <c r="C132" s="4">
        <v>4627</v>
      </c>
      <c r="D132" s="19" t="s">
        <v>279</v>
      </c>
      <c r="E132" s="4" t="s">
        <v>112</v>
      </c>
      <c r="F132" s="4" t="s">
        <v>1185</v>
      </c>
      <c r="H132" s="76" t="s">
        <v>273</v>
      </c>
      <c r="I132" s="82"/>
      <c r="J132" s="89"/>
      <c r="K132" s="82">
        <v>9422</v>
      </c>
      <c r="L132" s="89">
        <v>3</v>
      </c>
      <c r="M132" s="82">
        <v>9422</v>
      </c>
      <c r="N132" s="77">
        <v>3</v>
      </c>
      <c r="O132" s="21" t="e">
        <f t="shared" si="5"/>
        <v>#DIV/0!</v>
      </c>
      <c r="P132" s="21">
        <f t="shared" si="6"/>
        <v>3140.6666666666665</v>
      </c>
      <c r="Q132" s="21">
        <f t="shared" si="7"/>
        <v>3140.6666666666665</v>
      </c>
      <c r="W132" s="4" t="s">
        <v>338</v>
      </c>
      <c r="X132" s="13">
        <v>8431</v>
      </c>
      <c r="Y132" s="4">
        <v>1</v>
      </c>
      <c r="AA132" s="76" t="s">
        <v>959</v>
      </c>
      <c r="AB132" s="77">
        <v>874</v>
      </c>
    </row>
    <row r="133" spans="1:28" ht="13">
      <c r="A133" s="4">
        <v>3701</v>
      </c>
      <c r="B133" s="4" t="s">
        <v>588</v>
      </c>
      <c r="C133" s="4">
        <v>4604</v>
      </c>
      <c r="D133" s="19" t="s">
        <v>80</v>
      </c>
      <c r="E133" s="4" t="s">
        <v>74</v>
      </c>
      <c r="F133" s="4" t="s">
        <v>1185</v>
      </c>
      <c r="H133" s="76" t="s">
        <v>324</v>
      </c>
      <c r="I133" s="82"/>
      <c r="J133" s="89"/>
      <c r="K133" s="82">
        <v>5886</v>
      </c>
      <c r="L133" s="89">
        <v>2</v>
      </c>
      <c r="M133" s="82">
        <v>5886</v>
      </c>
      <c r="N133" s="77">
        <v>2</v>
      </c>
      <c r="O133" s="21" t="e">
        <f t="shared" si="5"/>
        <v>#DIV/0!</v>
      </c>
      <c r="P133" s="21">
        <f t="shared" si="6"/>
        <v>2943</v>
      </c>
      <c r="Q133" s="21">
        <f t="shared" si="7"/>
        <v>2943</v>
      </c>
      <c r="W133" s="4" t="s">
        <v>225</v>
      </c>
      <c r="X133" s="4">
        <v>3431</v>
      </c>
      <c r="Y133" s="4">
        <v>1</v>
      </c>
      <c r="AA133" s="76" t="s">
        <v>641</v>
      </c>
      <c r="AB133" s="77">
        <v>4073</v>
      </c>
    </row>
    <row r="134" spans="1:28" ht="13">
      <c r="A134" s="4">
        <v>4019</v>
      </c>
      <c r="B134" s="4" t="s">
        <v>1099</v>
      </c>
      <c r="C134" s="13">
        <v>4603</v>
      </c>
      <c r="D134" s="19" t="s">
        <v>286</v>
      </c>
      <c r="E134" s="4" t="s">
        <v>102</v>
      </c>
      <c r="F134" s="4" t="s">
        <v>1185</v>
      </c>
      <c r="H134" s="76" t="s">
        <v>329</v>
      </c>
      <c r="I134" s="82"/>
      <c r="J134" s="89"/>
      <c r="K134" s="82">
        <v>5476</v>
      </c>
      <c r="L134" s="89">
        <v>2</v>
      </c>
      <c r="M134" s="82">
        <v>5476</v>
      </c>
      <c r="N134" s="77">
        <v>2</v>
      </c>
      <c r="O134" s="21" t="e">
        <f t="shared" si="5"/>
        <v>#DIV/0!</v>
      </c>
      <c r="P134" s="21">
        <f t="shared" si="6"/>
        <v>2738</v>
      </c>
      <c r="Q134" s="21">
        <f t="shared" si="7"/>
        <v>2738</v>
      </c>
      <c r="W134" s="4" t="s">
        <v>340</v>
      </c>
      <c r="X134" s="13">
        <v>15324</v>
      </c>
      <c r="Y134" s="4">
        <v>5</v>
      </c>
      <c r="AA134" s="76" t="s">
        <v>640</v>
      </c>
      <c r="AB134" s="77">
        <v>7585</v>
      </c>
    </row>
    <row r="135" spans="1:28" ht="13">
      <c r="A135" s="4">
        <v>4104</v>
      </c>
      <c r="B135" s="4" t="s">
        <v>771</v>
      </c>
      <c r="C135" s="4">
        <v>4598</v>
      </c>
      <c r="D135" s="19" t="s">
        <v>340</v>
      </c>
      <c r="E135" s="4" t="s">
        <v>102</v>
      </c>
      <c r="F135" s="4" t="s">
        <v>1185</v>
      </c>
      <c r="H135" s="76" t="s">
        <v>326</v>
      </c>
      <c r="I135" s="82"/>
      <c r="J135" s="89"/>
      <c r="K135" s="82">
        <v>9370</v>
      </c>
      <c r="L135" s="89">
        <v>4</v>
      </c>
      <c r="M135" s="82">
        <v>9370</v>
      </c>
      <c r="N135" s="77">
        <v>4</v>
      </c>
      <c r="O135" s="21" t="e">
        <f t="shared" si="5"/>
        <v>#DIV/0!</v>
      </c>
      <c r="P135" s="21">
        <f t="shared" si="6"/>
        <v>2342.5</v>
      </c>
      <c r="Q135" s="21">
        <f t="shared" si="7"/>
        <v>2342.5</v>
      </c>
      <c r="W135" s="4" t="s">
        <v>342</v>
      </c>
      <c r="X135" s="13">
        <v>25455</v>
      </c>
      <c r="Y135" s="4">
        <v>3</v>
      </c>
      <c r="AA135" s="76" t="s">
        <v>1220</v>
      </c>
      <c r="AB135" s="77">
        <v>3</v>
      </c>
    </row>
    <row r="136" spans="1:28" ht="13">
      <c r="A136" s="4">
        <v>6659</v>
      </c>
      <c r="B136" s="4" t="s">
        <v>941</v>
      </c>
      <c r="C136" s="4">
        <v>4584</v>
      </c>
      <c r="D136" s="19" t="s">
        <v>124</v>
      </c>
      <c r="E136" s="4" t="s">
        <v>112</v>
      </c>
      <c r="F136" s="4" t="s">
        <v>1185</v>
      </c>
      <c r="H136" s="76" t="s">
        <v>327</v>
      </c>
      <c r="I136" s="82">
        <v>24</v>
      </c>
      <c r="J136" s="89">
        <v>1</v>
      </c>
      <c r="K136" s="82">
        <v>3995</v>
      </c>
      <c r="L136" s="89">
        <v>5</v>
      </c>
      <c r="M136" s="82">
        <v>4019</v>
      </c>
      <c r="N136" s="77">
        <v>6</v>
      </c>
      <c r="O136" s="21">
        <f t="shared" si="5"/>
        <v>24</v>
      </c>
      <c r="P136" s="21">
        <f t="shared" si="6"/>
        <v>799</v>
      </c>
      <c r="Q136" s="21">
        <f t="shared" si="7"/>
        <v>669.83333333333337</v>
      </c>
      <c r="W136" s="4" t="s">
        <v>343</v>
      </c>
      <c r="X136" s="4">
        <v>1983</v>
      </c>
      <c r="Y136" s="4">
        <v>2</v>
      </c>
      <c r="AA136" s="76" t="s">
        <v>355</v>
      </c>
      <c r="AB136" s="77">
        <v>1792</v>
      </c>
    </row>
    <row r="137" spans="1:28" ht="13">
      <c r="A137" s="4">
        <v>3475</v>
      </c>
      <c r="B137" s="4" t="s">
        <v>971</v>
      </c>
      <c r="C137" s="4">
        <v>4581</v>
      </c>
      <c r="D137" s="19" t="s">
        <v>303</v>
      </c>
      <c r="E137" s="4" t="s">
        <v>112</v>
      </c>
      <c r="F137" s="4" t="s">
        <v>1185</v>
      </c>
      <c r="H137" s="76" t="s">
        <v>330</v>
      </c>
      <c r="I137" s="82">
        <v>1130</v>
      </c>
      <c r="J137" s="89">
        <v>1</v>
      </c>
      <c r="K137" s="82">
        <v>654</v>
      </c>
      <c r="L137" s="89">
        <v>2</v>
      </c>
      <c r="M137" s="82">
        <v>1784</v>
      </c>
      <c r="N137" s="77">
        <v>3</v>
      </c>
      <c r="O137" s="21">
        <f t="shared" si="5"/>
        <v>1130</v>
      </c>
      <c r="P137" s="21">
        <f t="shared" si="6"/>
        <v>327</v>
      </c>
      <c r="Q137" s="21">
        <f t="shared" si="7"/>
        <v>594.66666666666663</v>
      </c>
      <c r="W137" s="4" t="s">
        <v>80</v>
      </c>
      <c r="X137" s="13">
        <v>46971</v>
      </c>
      <c r="Y137" s="4">
        <v>14</v>
      </c>
      <c r="AA137" s="76" t="s">
        <v>480</v>
      </c>
      <c r="AB137" s="77">
        <v>1644</v>
      </c>
    </row>
    <row r="138" spans="1:28" ht="13">
      <c r="A138" s="4">
        <v>3415</v>
      </c>
      <c r="B138" s="4" t="s">
        <v>270</v>
      </c>
      <c r="C138" s="4">
        <v>4570</v>
      </c>
      <c r="D138" s="19" t="s">
        <v>168</v>
      </c>
      <c r="E138" s="4" t="s">
        <v>37</v>
      </c>
      <c r="F138" s="4" t="s">
        <v>1185</v>
      </c>
      <c r="H138" s="76" t="s">
        <v>331</v>
      </c>
      <c r="I138" s="82">
        <v>6959</v>
      </c>
      <c r="J138" s="89">
        <v>1</v>
      </c>
      <c r="K138" s="82">
        <v>6038</v>
      </c>
      <c r="L138" s="89">
        <v>3</v>
      </c>
      <c r="M138" s="82">
        <v>12997</v>
      </c>
      <c r="N138" s="77">
        <v>4</v>
      </c>
      <c r="O138" s="21">
        <f t="shared" si="5"/>
        <v>6959</v>
      </c>
      <c r="P138" s="21">
        <f t="shared" si="6"/>
        <v>2012.6666666666667</v>
      </c>
      <c r="Q138" s="21">
        <f t="shared" si="7"/>
        <v>3249.25</v>
      </c>
      <c r="W138" s="4" t="s">
        <v>169</v>
      </c>
      <c r="X138" s="13">
        <v>2029</v>
      </c>
      <c r="Y138" s="4">
        <v>1</v>
      </c>
      <c r="AA138" s="76" t="s">
        <v>1221</v>
      </c>
      <c r="AB138" s="77">
        <v>1</v>
      </c>
    </row>
    <row r="139" spans="1:28" ht="13">
      <c r="A139" s="4">
        <v>4623</v>
      </c>
      <c r="B139" s="4" t="s">
        <v>910</v>
      </c>
      <c r="C139" s="4">
        <v>4550</v>
      </c>
      <c r="D139" s="19" t="s">
        <v>221</v>
      </c>
      <c r="E139" s="4" t="s">
        <v>112</v>
      </c>
      <c r="F139" s="4" t="s">
        <v>1184</v>
      </c>
      <c r="H139" s="76" t="s">
        <v>333</v>
      </c>
      <c r="I139" s="82">
        <v>115652</v>
      </c>
      <c r="J139" s="89">
        <v>4</v>
      </c>
      <c r="K139" s="82">
        <v>80613</v>
      </c>
      <c r="L139" s="89">
        <v>24</v>
      </c>
      <c r="M139" s="82">
        <v>196265</v>
      </c>
      <c r="N139" s="77">
        <v>28</v>
      </c>
      <c r="O139" s="21">
        <f t="shared" si="5"/>
        <v>28913</v>
      </c>
      <c r="P139" s="21">
        <f t="shared" si="6"/>
        <v>3358.875</v>
      </c>
      <c r="Q139" s="21">
        <f t="shared" si="7"/>
        <v>7009.4642857142853</v>
      </c>
      <c r="W139" s="4" t="s">
        <v>102</v>
      </c>
      <c r="X139" s="13">
        <v>28756</v>
      </c>
      <c r="Y139" s="4">
        <v>13</v>
      </c>
      <c r="AA139" s="76" t="s">
        <v>365</v>
      </c>
      <c r="AB139" s="77">
        <v>1975</v>
      </c>
    </row>
    <row r="140" spans="1:28" ht="13">
      <c r="A140" s="4">
        <v>3804</v>
      </c>
      <c r="B140" s="4" t="s">
        <v>399</v>
      </c>
      <c r="C140" s="4">
        <v>4531</v>
      </c>
      <c r="D140" s="19" t="s">
        <v>67</v>
      </c>
      <c r="E140" s="4" t="s">
        <v>50</v>
      </c>
      <c r="F140" s="4" t="s">
        <v>1185</v>
      </c>
      <c r="H140" s="76" t="s">
        <v>1204</v>
      </c>
      <c r="I140" s="82"/>
      <c r="J140" s="89"/>
      <c r="K140" s="82">
        <v>17979</v>
      </c>
      <c r="L140" s="89">
        <v>3</v>
      </c>
      <c r="M140" s="82">
        <v>17979</v>
      </c>
      <c r="N140" s="77">
        <v>3</v>
      </c>
      <c r="O140" s="21" t="e">
        <f t="shared" si="5"/>
        <v>#DIV/0!</v>
      </c>
      <c r="P140" s="21">
        <f t="shared" si="6"/>
        <v>5993</v>
      </c>
      <c r="Q140" s="21">
        <f t="shared" si="7"/>
        <v>5993</v>
      </c>
      <c r="W140" s="4" t="s">
        <v>347</v>
      </c>
      <c r="X140" s="13">
        <v>7441</v>
      </c>
      <c r="Y140" s="4">
        <v>1</v>
      </c>
      <c r="AA140" s="76" t="s">
        <v>818</v>
      </c>
      <c r="AB140" s="77">
        <v>5886</v>
      </c>
    </row>
    <row r="141" spans="1:28" ht="13">
      <c r="A141" s="4">
        <v>3063</v>
      </c>
      <c r="B141" s="4" t="s">
        <v>687</v>
      </c>
      <c r="C141" s="4">
        <v>4507</v>
      </c>
      <c r="D141" s="19" t="s">
        <v>235</v>
      </c>
      <c r="E141" s="4" t="s">
        <v>117</v>
      </c>
      <c r="F141" s="4" t="s">
        <v>1185</v>
      </c>
      <c r="H141" s="76" t="s">
        <v>337</v>
      </c>
      <c r="I141" s="82"/>
      <c r="J141" s="89"/>
      <c r="K141" s="82">
        <v>17956</v>
      </c>
      <c r="L141" s="89">
        <v>8</v>
      </c>
      <c r="M141" s="82">
        <v>17956</v>
      </c>
      <c r="N141" s="77">
        <v>8</v>
      </c>
      <c r="O141" s="21" t="e">
        <f t="shared" si="5"/>
        <v>#DIV/0!</v>
      </c>
      <c r="P141" s="21">
        <f t="shared" si="6"/>
        <v>2244.5</v>
      </c>
      <c r="Q141" s="21">
        <f t="shared" si="7"/>
        <v>2244.5</v>
      </c>
      <c r="W141" s="4" t="s">
        <v>349</v>
      </c>
      <c r="X141" s="4">
        <v>276</v>
      </c>
      <c r="Y141" s="4">
        <v>1</v>
      </c>
      <c r="AA141" s="76" t="s">
        <v>817</v>
      </c>
      <c r="AB141" s="77">
        <v>5792</v>
      </c>
    </row>
    <row r="142" spans="1:28" ht="14">
      <c r="A142" s="4">
        <v>6605</v>
      </c>
      <c r="B142" s="4" t="s">
        <v>868</v>
      </c>
      <c r="C142" s="4">
        <v>4426</v>
      </c>
      <c r="D142" s="22" t="s">
        <v>194</v>
      </c>
      <c r="E142" s="4" t="s">
        <v>112</v>
      </c>
      <c r="F142" s="4" t="s">
        <v>1185</v>
      </c>
      <c r="H142" s="76" t="s">
        <v>338</v>
      </c>
      <c r="I142" s="82"/>
      <c r="J142" s="89"/>
      <c r="K142" s="82">
        <v>7890</v>
      </c>
      <c r="L142" s="89">
        <v>1</v>
      </c>
      <c r="M142" s="82">
        <v>7890</v>
      </c>
      <c r="N142" s="77">
        <v>1</v>
      </c>
      <c r="O142" s="21" t="e">
        <f t="shared" si="5"/>
        <v>#DIV/0!</v>
      </c>
      <c r="P142" s="21">
        <f t="shared" si="6"/>
        <v>7890</v>
      </c>
      <c r="Q142" s="21">
        <f t="shared" si="7"/>
        <v>7890</v>
      </c>
      <c r="W142" s="4" t="s">
        <v>351</v>
      </c>
      <c r="X142" s="13">
        <v>30744</v>
      </c>
      <c r="Y142" s="4">
        <v>11</v>
      </c>
      <c r="AA142" s="76" t="s">
        <v>450</v>
      </c>
      <c r="AB142" s="77">
        <v>2026</v>
      </c>
    </row>
    <row r="143" spans="1:28" ht="13">
      <c r="A143" s="4">
        <v>3690</v>
      </c>
      <c r="B143" s="4" t="s">
        <v>923</v>
      </c>
      <c r="C143" s="4">
        <v>4412</v>
      </c>
      <c r="D143" s="19" t="s">
        <v>124</v>
      </c>
      <c r="E143" s="4" t="s">
        <v>112</v>
      </c>
      <c r="F143" s="4" t="s">
        <v>1185</v>
      </c>
      <c r="H143" s="76" t="s">
        <v>225</v>
      </c>
      <c r="I143" s="82"/>
      <c r="J143" s="89"/>
      <c r="K143" s="82">
        <v>2786</v>
      </c>
      <c r="L143" s="89">
        <v>1</v>
      </c>
      <c r="M143" s="82">
        <v>2786</v>
      </c>
      <c r="N143" s="77">
        <v>1</v>
      </c>
      <c r="O143" s="21" t="e">
        <f t="shared" si="5"/>
        <v>#DIV/0!</v>
      </c>
      <c r="P143" s="21">
        <f t="shared" si="6"/>
        <v>2786</v>
      </c>
      <c r="Q143" s="21">
        <f t="shared" si="7"/>
        <v>2786</v>
      </c>
      <c r="W143" s="4" t="s">
        <v>353</v>
      </c>
      <c r="X143" s="4">
        <v>3544</v>
      </c>
      <c r="Y143" s="4">
        <v>1</v>
      </c>
      <c r="AA143" s="76" t="s">
        <v>416</v>
      </c>
      <c r="AB143" s="77">
        <v>3024</v>
      </c>
    </row>
    <row r="144" spans="1:28" ht="13">
      <c r="A144" s="4">
        <v>3864</v>
      </c>
      <c r="B144" s="4" t="s">
        <v>900</v>
      </c>
      <c r="C144" s="4">
        <v>4400</v>
      </c>
      <c r="D144" s="19" t="s">
        <v>205</v>
      </c>
      <c r="E144" s="4" t="s">
        <v>112</v>
      </c>
      <c r="F144" s="4" t="s">
        <v>1185</v>
      </c>
      <c r="H144" s="76" t="s">
        <v>340</v>
      </c>
      <c r="I144" s="82">
        <v>99</v>
      </c>
      <c r="J144" s="89">
        <v>1</v>
      </c>
      <c r="K144" s="82">
        <v>11780</v>
      </c>
      <c r="L144" s="89">
        <v>7</v>
      </c>
      <c r="M144" s="82">
        <v>11879</v>
      </c>
      <c r="N144" s="77">
        <v>8</v>
      </c>
      <c r="O144" s="21">
        <f t="shared" si="5"/>
        <v>99</v>
      </c>
      <c r="P144" s="21">
        <f t="shared" si="6"/>
        <v>1682.8571428571429</v>
      </c>
      <c r="Q144" s="21">
        <f t="shared" si="7"/>
        <v>1484.875</v>
      </c>
      <c r="W144" s="4" t="s">
        <v>116</v>
      </c>
      <c r="X144" s="13">
        <v>4853</v>
      </c>
      <c r="Y144" s="4">
        <v>4</v>
      </c>
      <c r="AA144" s="76" t="s">
        <v>453</v>
      </c>
      <c r="AB144" s="77">
        <v>3373</v>
      </c>
    </row>
    <row r="145" spans="1:28" ht="13">
      <c r="A145" s="4">
        <v>3326</v>
      </c>
      <c r="B145" s="4" t="s">
        <v>608</v>
      </c>
      <c r="C145" s="4">
        <v>4283</v>
      </c>
      <c r="D145" s="19" t="s">
        <v>93</v>
      </c>
      <c r="E145" s="4" t="s">
        <v>92</v>
      </c>
      <c r="F145" s="4" t="s">
        <v>1185</v>
      </c>
      <c r="H145" s="76" t="s">
        <v>90</v>
      </c>
      <c r="I145" s="82">
        <v>3995</v>
      </c>
      <c r="J145" s="89">
        <v>1</v>
      </c>
      <c r="K145" s="82"/>
      <c r="L145" s="89"/>
      <c r="M145" s="82">
        <v>3995</v>
      </c>
      <c r="N145" s="77">
        <v>1</v>
      </c>
      <c r="O145" s="21">
        <f t="shared" si="5"/>
        <v>3995</v>
      </c>
      <c r="P145" s="21" t="e">
        <f t="shared" si="6"/>
        <v>#DIV/0!</v>
      </c>
      <c r="Q145" s="21">
        <f t="shared" si="7"/>
        <v>3995</v>
      </c>
      <c r="W145" s="4" t="s">
        <v>356</v>
      </c>
      <c r="X145" s="13">
        <v>10525</v>
      </c>
      <c r="Y145" s="4">
        <v>2</v>
      </c>
      <c r="AA145" s="76" t="s">
        <v>812</v>
      </c>
      <c r="AB145" s="77">
        <v>576</v>
      </c>
    </row>
    <row r="146" spans="1:28" ht="13">
      <c r="A146" s="4">
        <v>3607</v>
      </c>
      <c r="B146" s="4" t="s">
        <v>146</v>
      </c>
      <c r="C146" s="4">
        <v>4276</v>
      </c>
      <c r="D146" s="19" t="s">
        <v>145</v>
      </c>
      <c r="E146" s="4" t="s">
        <v>4</v>
      </c>
      <c r="F146" s="4" t="s">
        <v>1185</v>
      </c>
      <c r="H146" s="76" t="s">
        <v>346</v>
      </c>
      <c r="I146" s="82">
        <v>903</v>
      </c>
      <c r="J146" s="89">
        <v>1</v>
      </c>
      <c r="K146" s="82"/>
      <c r="L146" s="89"/>
      <c r="M146" s="82">
        <v>903</v>
      </c>
      <c r="N146" s="77">
        <v>1</v>
      </c>
      <c r="O146" s="21">
        <f t="shared" si="5"/>
        <v>903</v>
      </c>
      <c r="P146" s="21" t="e">
        <f t="shared" si="6"/>
        <v>#DIV/0!</v>
      </c>
      <c r="Q146" s="21">
        <f t="shared" si="7"/>
        <v>903</v>
      </c>
      <c r="W146" s="4" t="s">
        <v>359</v>
      </c>
      <c r="X146" s="4">
        <v>3753</v>
      </c>
      <c r="Y146" s="4">
        <v>2</v>
      </c>
      <c r="AA146" s="76" t="s">
        <v>811</v>
      </c>
      <c r="AB146" s="77">
        <v>1407</v>
      </c>
    </row>
    <row r="147" spans="1:28" ht="13">
      <c r="A147" s="4">
        <v>3841</v>
      </c>
      <c r="B147" s="4" t="s">
        <v>967</v>
      </c>
      <c r="C147" s="4">
        <v>4259</v>
      </c>
      <c r="D147" s="19" t="s">
        <v>282</v>
      </c>
      <c r="E147" s="4" t="s">
        <v>112</v>
      </c>
      <c r="F147" s="4" t="s">
        <v>1185</v>
      </c>
      <c r="H147" s="76" t="s">
        <v>342</v>
      </c>
      <c r="I147" s="82"/>
      <c r="J147" s="89"/>
      <c r="K147" s="82">
        <v>14537</v>
      </c>
      <c r="L147" s="89">
        <v>4</v>
      </c>
      <c r="M147" s="82">
        <v>14537</v>
      </c>
      <c r="N147" s="77">
        <v>4</v>
      </c>
      <c r="O147" s="21" t="e">
        <f t="shared" si="5"/>
        <v>#DIV/0!</v>
      </c>
      <c r="P147" s="21">
        <f t="shared" si="6"/>
        <v>3634.25</v>
      </c>
      <c r="Q147" s="21">
        <f t="shared" si="7"/>
        <v>3634.25</v>
      </c>
      <c r="W147" s="4" t="s">
        <v>44</v>
      </c>
      <c r="X147" s="13">
        <v>7377</v>
      </c>
      <c r="Y147" s="4">
        <v>1</v>
      </c>
      <c r="AA147" s="76" t="s">
        <v>810</v>
      </c>
      <c r="AB147" s="77">
        <v>451</v>
      </c>
    </row>
    <row r="148" spans="1:28" ht="13">
      <c r="A148" s="4">
        <v>6367</v>
      </c>
      <c r="B148" s="4" t="s">
        <v>918</v>
      </c>
      <c r="C148" s="13">
        <v>4248</v>
      </c>
      <c r="D148" s="19" t="s">
        <v>286</v>
      </c>
      <c r="E148" s="4" t="s">
        <v>102</v>
      </c>
      <c r="F148" s="4" t="s">
        <v>1185</v>
      </c>
      <c r="H148" s="76" t="s">
        <v>343</v>
      </c>
      <c r="I148" s="82"/>
      <c r="J148" s="89"/>
      <c r="K148" s="82">
        <v>1864</v>
      </c>
      <c r="L148" s="89">
        <v>2</v>
      </c>
      <c r="M148" s="82">
        <v>1864</v>
      </c>
      <c r="N148" s="77">
        <v>2</v>
      </c>
      <c r="O148" s="21" t="e">
        <f t="shared" si="5"/>
        <v>#DIV/0!</v>
      </c>
      <c r="P148" s="21">
        <f t="shared" si="6"/>
        <v>932</v>
      </c>
      <c r="Q148" s="21">
        <f t="shared" si="7"/>
        <v>932</v>
      </c>
      <c r="W148" s="4" t="s">
        <v>361</v>
      </c>
      <c r="X148" s="4">
        <v>13863</v>
      </c>
      <c r="Y148" s="4">
        <v>3</v>
      </c>
      <c r="AA148" s="76" t="s">
        <v>819</v>
      </c>
      <c r="AB148" s="77">
        <v>8431</v>
      </c>
    </row>
    <row r="149" spans="1:28" ht="13">
      <c r="A149" s="4">
        <v>3316</v>
      </c>
      <c r="B149" s="4" t="s">
        <v>300</v>
      </c>
      <c r="C149" s="4">
        <v>4234</v>
      </c>
      <c r="D149" s="19" t="s">
        <v>210</v>
      </c>
      <c r="E149" s="4" t="s">
        <v>37</v>
      </c>
      <c r="F149" s="4" t="s">
        <v>1185</v>
      </c>
      <c r="H149" s="76" t="s">
        <v>80</v>
      </c>
      <c r="I149" s="82">
        <v>9382</v>
      </c>
      <c r="J149" s="89">
        <v>2</v>
      </c>
      <c r="K149" s="82">
        <v>37609</v>
      </c>
      <c r="L149" s="89">
        <v>12</v>
      </c>
      <c r="M149" s="82">
        <v>46991</v>
      </c>
      <c r="N149" s="77">
        <v>14</v>
      </c>
      <c r="O149" s="21">
        <f t="shared" si="5"/>
        <v>4691</v>
      </c>
      <c r="P149" s="21">
        <f t="shared" si="6"/>
        <v>3134.0833333333335</v>
      </c>
      <c r="Q149" s="21">
        <f t="shared" si="7"/>
        <v>3356.5</v>
      </c>
      <c r="W149" s="4" t="s">
        <v>362</v>
      </c>
      <c r="X149" s="4">
        <v>3</v>
      </c>
      <c r="Y149" s="4">
        <v>1</v>
      </c>
      <c r="AA149" s="76" t="s">
        <v>821</v>
      </c>
      <c r="AB149" s="77">
        <v>1843</v>
      </c>
    </row>
    <row r="150" spans="1:28" ht="14">
      <c r="A150" s="4">
        <v>3726</v>
      </c>
      <c r="B150" s="4" t="s">
        <v>467</v>
      </c>
      <c r="C150" s="4">
        <v>4197</v>
      </c>
      <c r="D150" s="22" t="s">
        <v>337</v>
      </c>
      <c r="E150" s="4" t="s">
        <v>62</v>
      </c>
      <c r="F150" s="4" t="s">
        <v>1185</v>
      </c>
      <c r="H150" s="76" t="s">
        <v>169</v>
      </c>
      <c r="I150" s="82">
        <v>9638</v>
      </c>
      <c r="J150" s="89">
        <v>3</v>
      </c>
      <c r="K150" s="82"/>
      <c r="L150" s="89"/>
      <c r="M150" s="82">
        <v>9638</v>
      </c>
      <c r="N150" s="77">
        <v>3</v>
      </c>
      <c r="O150" s="21">
        <f t="shared" si="5"/>
        <v>3212.6666666666665</v>
      </c>
      <c r="P150" s="21" t="e">
        <f t="shared" si="6"/>
        <v>#DIV/0!</v>
      </c>
      <c r="Q150" s="21">
        <f t="shared" si="7"/>
        <v>3212.6666666666665</v>
      </c>
      <c r="W150" s="4" t="s">
        <v>364</v>
      </c>
      <c r="X150" s="13">
        <v>15027</v>
      </c>
      <c r="Y150" s="4">
        <v>1</v>
      </c>
      <c r="AA150" s="76" t="s">
        <v>900</v>
      </c>
      <c r="AB150" s="77">
        <v>5446</v>
      </c>
    </row>
    <row r="151" spans="1:28" ht="13">
      <c r="A151" s="4">
        <v>3453</v>
      </c>
      <c r="B151" s="4" t="s">
        <v>1031</v>
      </c>
      <c r="C151" s="13">
        <v>4176</v>
      </c>
      <c r="D151" s="19" t="s">
        <v>372</v>
      </c>
      <c r="E151" s="4" t="s">
        <v>112</v>
      </c>
      <c r="F151" s="4" t="s">
        <v>1185</v>
      </c>
      <c r="H151" s="76" t="s">
        <v>102</v>
      </c>
      <c r="I151" s="82">
        <v>3928</v>
      </c>
      <c r="J151" s="89">
        <v>2</v>
      </c>
      <c r="K151" s="82">
        <v>28233</v>
      </c>
      <c r="L151" s="89">
        <v>17</v>
      </c>
      <c r="M151" s="82">
        <v>32161</v>
      </c>
      <c r="N151" s="77">
        <v>19</v>
      </c>
      <c r="O151" s="21">
        <f t="shared" si="5"/>
        <v>1964</v>
      </c>
      <c r="P151" s="21">
        <f t="shared" si="6"/>
        <v>1660.7647058823529</v>
      </c>
      <c r="Q151" s="21">
        <f t="shared" si="7"/>
        <v>1692.6842105263158</v>
      </c>
      <c r="W151" s="4" t="s">
        <v>366</v>
      </c>
      <c r="X151" s="4">
        <v>12812</v>
      </c>
      <c r="Y151" s="4">
        <v>3</v>
      </c>
      <c r="AA151" s="76" t="s">
        <v>936</v>
      </c>
      <c r="AB151" s="77">
        <v>1560</v>
      </c>
    </row>
    <row r="152" spans="1:28" ht="13">
      <c r="A152" s="4">
        <v>3635</v>
      </c>
      <c r="B152" s="4" t="s">
        <v>801</v>
      </c>
      <c r="C152" s="4">
        <v>4119</v>
      </c>
      <c r="D152" s="19" t="s">
        <v>347</v>
      </c>
      <c r="E152" s="4" t="s">
        <v>102</v>
      </c>
      <c r="F152" s="4" t="s">
        <v>1185</v>
      </c>
      <c r="H152" s="76" t="s">
        <v>347</v>
      </c>
      <c r="I152" s="82"/>
      <c r="J152" s="89"/>
      <c r="K152" s="82">
        <v>4119</v>
      </c>
      <c r="L152" s="89">
        <v>1</v>
      </c>
      <c r="M152" s="82">
        <v>4119</v>
      </c>
      <c r="N152" s="77">
        <v>1</v>
      </c>
      <c r="O152" s="21" t="e">
        <f t="shared" si="5"/>
        <v>#DIV/0!</v>
      </c>
      <c r="P152" s="21">
        <f t="shared" si="6"/>
        <v>4119</v>
      </c>
      <c r="Q152" s="21">
        <f t="shared" si="7"/>
        <v>4119</v>
      </c>
      <c r="W152" s="4" t="s">
        <v>368</v>
      </c>
      <c r="X152" s="4">
        <v>11527</v>
      </c>
      <c r="Y152" s="4">
        <v>5</v>
      </c>
      <c r="AA152" s="76" t="s">
        <v>1222</v>
      </c>
      <c r="AB152" s="77">
        <v>2681</v>
      </c>
    </row>
    <row r="153" spans="1:28" ht="13">
      <c r="A153" s="4">
        <v>6660</v>
      </c>
      <c r="B153" s="4" t="s">
        <v>1107</v>
      </c>
      <c r="C153" s="4">
        <v>4113</v>
      </c>
      <c r="D153" s="19" t="s">
        <v>124</v>
      </c>
      <c r="E153" s="4" t="s">
        <v>112</v>
      </c>
      <c r="F153" s="4" t="s">
        <v>1185</v>
      </c>
      <c r="H153" s="76" t="s">
        <v>349</v>
      </c>
      <c r="I153" s="82">
        <v>6017</v>
      </c>
      <c r="J153" s="89">
        <v>1</v>
      </c>
      <c r="K153" s="82">
        <v>161</v>
      </c>
      <c r="L153" s="89">
        <v>1</v>
      </c>
      <c r="M153" s="82">
        <v>6178</v>
      </c>
      <c r="N153" s="77">
        <v>2</v>
      </c>
      <c r="O153" s="21">
        <f t="shared" si="5"/>
        <v>6017</v>
      </c>
      <c r="P153" s="21">
        <f t="shared" si="6"/>
        <v>161</v>
      </c>
      <c r="Q153" s="21">
        <f t="shared" si="7"/>
        <v>3089</v>
      </c>
      <c r="W153" s="4" t="s">
        <v>370</v>
      </c>
      <c r="X153" s="13">
        <v>10612</v>
      </c>
      <c r="Y153" s="4">
        <v>5</v>
      </c>
      <c r="AA153" s="76" t="s">
        <v>1223</v>
      </c>
      <c r="AB153" s="77">
        <v>6987</v>
      </c>
    </row>
    <row r="154" spans="1:28" ht="13">
      <c r="A154" s="4">
        <v>3527</v>
      </c>
      <c r="B154" s="4" t="s">
        <v>472</v>
      </c>
      <c r="C154" s="4">
        <v>4080</v>
      </c>
      <c r="D154" s="19" t="s">
        <v>351</v>
      </c>
      <c r="E154" s="4" t="s">
        <v>62</v>
      </c>
      <c r="F154" s="4" t="s">
        <v>1185</v>
      </c>
      <c r="H154" s="76" t="s">
        <v>351</v>
      </c>
      <c r="I154" s="82">
        <v>2927</v>
      </c>
      <c r="J154" s="89">
        <v>1</v>
      </c>
      <c r="K154" s="82">
        <v>25656</v>
      </c>
      <c r="L154" s="89">
        <v>10</v>
      </c>
      <c r="M154" s="82">
        <v>28583</v>
      </c>
      <c r="N154" s="77">
        <v>11</v>
      </c>
      <c r="O154" s="21">
        <f t="shared" si="5"/>
        <v>2927</v>
      </c>
      <c r="P154" s="21">
        <f t="shared" si="6"/>
        <v>2565.6</v>
      </c>
      <c r="Q154" s="21">
        <f t="shared" si="7"/>
        <v>2598.4545454545455</v>
      </c>
      <c r="W154" s="4" t="s">
        <v>372</v>
      </c>
      <c r="X154" s="13">
        <v>70618</v>
      </c>
      <c r="Y154" s="4">
        <v>8</v>
      </c>
      <c r="AA154" s="76" t="s">
        <v>1224</v>
      </c>
      <c r="AB154" s="77">
        <v>4838</v>
      </c>
    </row>
    <row r="155" spans="1:28" ht="13">
      <c r="A155" s="4">
        <v>6306</v>
      </c>
      <c r="B155" s="4" t="s">
        <v>527</v>
      </c>
      <c r="C155" s="4">
        <v>4072</v>
      </c>
      <c r="D155" s="19" t="s">
        <v>212</v>
      </c>
      <c r="E155" s="4" t="s">
        <v>74</v>
      </c>
      <c r="F155" s="4" t="s">
        <v>1185</v>
      </c>
      <c r="H155" s="76" t="s">
        <v>353</v>
      </c>
      <c r="I155" s="82"/>
      <c r="J155" s="89"/>
      <c r="K155" s="82">
        <v>3291</v>
      </c>
      <c r="L155" s="89">
        <v>1</v>
      </c>
      <c r="M155" s="82">
        <v>3291</v>
      </c>
      <c r="N155" s="77">
        <v>1</v>
      </c>
      <c r="O155" s="21" t="e">
        <f t="shared" si="5"/>
        <v>#DIV/0!</v>
      </c>
      <c r="P155" s="21">
        <f t="shared" si="6"/>
        <v>3291</v>
      </c>
      <c r="Q155" s="21">
        <f t="shared" si="7"/>
        <v>3291</v>
      </c>
      <c r="W155" s="4" t="s">
        <v>374</v>
      </c>
      <c r="X155" s="4">
        <v>4010</v>
      </c>
      <c r="Y155" s="4">
        <v>2</v>
      </c>
      <c r="AA155" s="76" t="s">
        <v>1225</v>
      </c>
      <c r="AB155" s="77">
        <v>5327</v>
      </c>
    </row>
    <row r="156" spans="1:28" ht="13">
      <c r="A156" s="4">
        <v>3046</v>
      </c>
      <c r="B156" s="4" t="s">
        <v>217</v>
      </c>
      <c r="C156" s="4">
        <v>4067</v>
      </c>
      <c r="D156" s="19" t="s">
        <v>189</v>
      </c>
      <c r="E156" s="4" t="s">
        <v>20</v>
      </c>
      <c r="F156" s="4" t="s">
        <v>1185</v>
      </c>
      <c r="H156" s="76" t="s">
        <v>116</v>
      </c>
      <c r="I156" s="82">
        <v>3110</v>
      </c>
      <c r="J156" s="89">
        <v>2</v>
      </c>
      <c r="K156" s="82">
        <v>887</v>
      </c>
      <c r="L156" s="89">
        <v>2</v>
      </c>
      <c r="M156" s="82">
        <v>3997</v>
      </c>
      <c r="N156" s="77">
        <v>4</v>
      </c>
      <c r="O156" s="21">
        <f t="shared" si="5"/>
        <v>1555</v>
      </c>
      <c r="P156" s="21">
        <f t="shared" si="6"/>
        <v>443.5</v>
      </c>
      <c r="Q156" s="21">
        <f t="shared" si="7"/>
        <v>999.25</v>
      </c>
      <c r="W156" s="4" t="s">
        <v>376</v>
      </c>
      <c r="X156" s="13">
        <v>14455</v>
      </c>
      <c r="Y156" s="4">
        <v>4</v>
      </c>
      <c r="AA156" s="76" t="s">
        <v>1226</v>
      </c>
      <c r="AB156" s="77">
        <v>3825</v>
      </c>
    </row>
    <row r="157" spans="1:28" ht="13">
      <c r="A157" s="4">
        <v>3620</v>
      </c>
      <c r="B157" s="4" t="s">
        <v>234</v>
      </c>
      <c r="C157" s="4">
        <v>4044</v>
      </c>
      <c r="D157" s="19" t="s">
        <v>39</v>
      </c>
      <c r="E157" s="4" t="s">
        <v>37</v>
      </c>
      <c r="F157" s="4" t="s">
        <v>1185</v>
      </c>
      <c r="H157" s="76" t="s">
        <v>356</v>
      </c>
      <c r="I157" s="82"/>
      <c r="J157" s="89"/>
      <c r="K157" s="82">
        <v>6172</v>
      </c>
      <c r="L157" s="89">
        <v>2</v>
      </c>
      <c r="M157" s="82">
        <v>6172</v>
      </c>
      <c r="N157" s="77">
        <v>2</v>
      </c>
      <c r="O157" s="21" t="e">
        <f t="shared" si="5"/>
        <v>#DIV/0!</v>
      </c>
      <c r="P157" s="21">
        <f t="shared" si="6"/>
        <v>3086</v>
      </c>
      <c r="Q157" s="21">
        <f t="shared" si="7"/>
        <v>3086</v>
      </c>
      <c r="W157" s="4" t="s">
        <v>377</v>
      </c>
      <c r="X157" s="13">
        <v>15861</v>
      </c>
      <c r="Y157" s="4">
        <v>4</v>
      </c>
      <c r="AA157" s="76" t="s">
        <v>899</v>
      </c>
      <c r="AB157" s="77">
        <v>12918</v>
      </c>
    </row>
    <row r="158" spans="1:28" ht="13">
      <c r="A158" s="4">
        <v>3554</v>
      </c>
      <c r="B158" s="4" t="s">
        <v>1006</v>
      </c>
      <c r="C158" s="4">
        <v>4026</v>
      </c>
      <c r="D158" s="19" t="s">
        <v>333</v>
      </c>
      <c r="E158" s="4" t="s">
        <v>112</v>
      </c>
      <c r="F158" s="4" t="s">
        <v>1185</v>
      </c>
      <c r="H158" s="76" t="s">
        <v>357</v>
      </c>
      <c r="I158" s="82"/>
      <c r="J158" s="89"/>
      <c r="K158" s="82">
        <v>0</v>
      </c>
      <c r="L158" s="89">
        <v>1</v>
      </c>
      <c r="M158" s="82">
        <v>0</v>
      </c>
      <c r="N158" s="77">
        <v>1</v>
      </c>
      <c r="O158" s="21" t="e">
        <f t="shared" si="5"/>
        <v>#DIV/0!</v>
      </c>
      <c r="P158" s="21">
        <f t="shared" si="6"/>
        <v>0</v>
      </c>
      <c r="Q158" s="21">
        <f t="shared" si="7"/>
        <v>0</v>
      </c>
      <c r="W158" s="4" t="s">
        <v>379</v>
      </c>
      <c r="X158" s="13">
        <v>44111</v>
      </c>
      <c r="Y158" s="4">
        <v>6</v>
      </c>
      <c r="AA158" s="76" t="s">
        <v>934</v>
      </c>
      <c r="AB158" s="77">
        <v>30</v>
      </c>
    </row>
    <row r="159" spans="1:28" ht="13">
      <c r="A159" s="4">
        <v>4652</v>
      </c>
      <c r="B159" s="4" t="s">
        <v>1062</v>
      </c>
      <c r="C159" s="13">
        <v>4006</v>
      </c>
      <c r="D159" s="19" t="s">
        <v>205</v>
      </c>
      <c r="E159" s="4" t="s">
        <v>112</v>
      </c>
      <c r="F159" s="4" t="s">
        <v>1184</v>
      </c>
      <c r="H159" s="76" t="s">
        <v>359</v>
      </c>
      <c r="I159" s="82"/>
      <c r="J159" s="89"/>
      <c r="K159" s="82">
        <v>3608</v>
      </c>
      <c r="L159" s="89">
        <v>2</v>
      </c>
      <c r="M159" s="82">
        <v>3608</v>
      </c>
      <c r="N159" s="77">
        <v>2</v>
      </c>
      <c r="O159" s="21" t="e">
        <f t="shared" si="5"/>
        <v>#DIV/0!</v>
      </c>
      <c r="P159" s="21">
        <f t="shared" si="6"/>
        <v>1804</v>
      </c>
      <c r="Q159" s="21">
        <f t="shared" si="7"/>
        <v>1804</v>
      </c>
      <c r="W159" s="4" t="s">
        <v>189</v>
      </c>
      <c r="X159" s="4">
        <v>9692</v>
      </c>
      <c r="Y159" s="4">
        <v>4</v>
      </c>
      <c r="AA159" s="76" t="s">
        <v>932</v>
      </c>
      <c r="AB159" s="77">
        <v>33</v>
      </c>
    </row>
    <row r="160" spans="1:28" ht="13">
      <c r="A160" s="4">
        <v>4628</v>
      </c>
      <c r="B160" s="4" t="s">
        <v>576</v>
      </c>
      <c r="C160" s="4">
        <v>3995</v>
      </c>
      <c r="D160" s="19" t="s">
        <v>90</v>
      </c>
      <c r="E160" s="4" t="s">
        <v>74</v>
      </c>
      <c r="F160" s="4" t="s">
        <v>1184</v>
      </c>
      <c r="H160" s="76" t="s">
        <v>44</v>
      </c>
      <c r="I160" s="82">
        <v>41399</v>
      </c>
      <c r="J160" s="89">
        <v>2</v>
      </c>
      <c r="K160" s="82">
        <v>6047</v>
      </c>
      <c r="L160" s="89">
        <v>1</v>
      </c>
      <c r="M160" s="82">
        <v>47446</v>
      </c>
      <c r="N160" s="77">
        <v>3</v>
      </c>
      <c r="O160" s="21">
        <f t="shared" si="5"/>
        <v>20699.5</v>
      </c>
      <c r="P160" s="21">
        <f t="shared" si="6"/>
        <v>6047</v>
      </c>
      <c r="Q160" s="21">
        <f t="shared" si="7"/>
        <v>15815.333333333334</v>
      </c>
      <c r="W160" s="4" t="s">
        <v>381</v>
      </c>
      <c r="X160" s="4">
        <v>2031</v>
      </c>
      <c r="Y160" s="4">
        <v>3</v>
      </c>
      <c r="AA160" s="76" t="s">
        <v>1014</v>
      </c>
      <c r="AB160" s="77">
        <v>901</v>
      </c>
    </row>
    <row r="161" spans="1:28" ht="13">
      <c r="A161" s="4">
        <v>4626</v>
      </c>
      <c r="B161" s="4" t="s">
        <v>1141</v>
      </c>
      <c r="C161" s="13">
        <v>3924</v>
      </c>
      <c r="D161" s="19" t="s">
        <v>169</v>
      </c>
      <c r="E161" s="4" t="s">
        <v>4</v>
      </c>
      <c r="F161" s="4" t="s">
        <v>1184</v>
      </c>
      <c r="H161" s="76" t="s">
        <v>361</v>
      </c>
      <c r="I161" s="82"/>
      <c r="J161" s="89"/>
      <c r="K161" s="82">
        <v>10859</v>
      </c>
      <c r="L161" s="89">
        <v>3</v>
      </c>
      <c r="M161" s="82">
        <v>10859</v>
      </c>
      <c r="N161" s="77">
        <v>3</v>
      </c>
      <c r="O161" s="21" t="e">
        <f t="shared" si="5"/>
        <v>#DIV/0!</v>
      </c>
      <c r="P161" s="21">
        <f t="shared" si="6"/>
        <v>3619.6666666666665</v>
      </c>
      <c r="Q161" s="21">
        <f t="shared" si="7"/>
        <v>3619.6666666666665</v>
      </c>
      <c r="W161" s="4" t="s">
        <v>310</v>
      </c>
      <c r="X161" s="4">
        <v>1080</v>
      </c>
      <c r="Y161" s="4">
        <v>1</v>
      </c>
      <c r="AA161" s="76" t="s">
        <v>1013</v>
      </c>
      <c r="AB161" s="77">
        <v>1925</v>
      </c>
    </row>
    <row r="162" spans="1:28" ht="13">
      <c r="A162" s="4">
        <v>4643</v>
      </c>
      <c r="B162" s="4" t="s">
        <v>410</v>
      </c>
      <c r="C162" s="13">
        <v>3911</v>
      </c>
      <c r="D162" s="19" t="s">
        <v>409</v>
      </c>
      <c r="E162" s="4" t="s">
        <v>37</v>
      </c>
      <c r="F162" s="4" t="s">
        <v>1184</v>
      </c>
      <c r="H162" s="76" t="s">
        <v>249</v>
      </c>
      <c r="I162" s="82">
        <v>12877</v>
      </c>
      <c r="J162" s="89">
        <v>2</v>
      </c>
      <c r="K162" s="82"/>
      <c r="L162" s="89"/>
      <c r="M162" s="82">
        <v>12877</v>
      </c>
      <c r="N162" s="77">
        <v>2</v>
      </c>
      <c r="O162" s="21">
        <f t="shared" si="5"/>
        <v>6438.5</v>
      </c>
      <c r="P162" s="21" t="e">
        <f t="shared" si="6"/>
        <v>#DIV/0!</v>
      </c>
      <c r="Q162" s="21">
        <f t="shared" si="7"/>
        <v>6438.5</v>
      </c>
      <c r="W162" s="4" t="s">
        <v>383</v>
      </c>
      <c r="X162" s="4">
        <v>1893</v>
      </c>
      <c r="Y162" s="4">
        <v>1</v>
      </c>
      <c r="AA162" s="76" t="s">
        <v>1012</v>
      </c>
      <c r="AB162" s="77">
        <v>3554</v>
      </c>
    </row>
    <row r="163" spans="1:28" ht="13">
      <c r="A163" s="4">
        <v>3731</v>
      </c>
      <c r="B163" s="4" t="s">
        <v>452</v>
      </c>
      <c r="C163" s="4">
        <v>3902</v>
      </c>
      <c r="D163" s="19" t="s">
        <v>298</v>
      </c>
      <c r="E163" s="4" t="s">
        <v>62</v>
      </c>
      <c r="F163" s="4" t="s">
        <v>1185</v>
      </c>
      <c r="H163" s="76" t="s">
        <v>364</v>
      </c>
      <c r="I163" s="82"/>
      <c r="J163" s="89"/>
      <c r="K163" s="82">
        <v>19232</v>
      </c>
      <c r="L163" s="89">
        <v>1</v>
      </c>
      <c r="M163" s="82">
        <v>19232</v>
      </c>
      <c r="N163" s="77">
        <v>1</v>
      </c>
      <c r="O163" s="21" t="e">
        <f t="shared" si="5"/>
        <v>#DIV/0!</v>
      </c>
      <c r="P163" s="21">
        <f t="shared" si="6"/>
        <v>19232</v>
      </c>
      <c r="Q163" s="21">
        <f t="shared" si="7"/>
        <v>19232</v>
      </c>
      <c r="W163" s="4" t="s">
        <v>386</v>
      </c>
      <c r="X163" s="13">
        <v>23758</v>
      </c>
      <c r="Y163" s="4">
        <v>10</v>
      </c>
      <c r="AA163" s="76" t="s">
        <v>1011</v>
      </c>
      <c r="AB163" s="77">
        <v>1113</v>
      </c>
    </row>
    <row r="164" spans="1:28" ht="13">
      <c r="A164" s="4">
        <v>6608</v>
      </c>
      <c r="B164" s="4" t="s">
        <v>1166</v>
      </c>
      <c r="C164" s="4">
        <v>3890</v>
      </c>
      <c r="D164" s="19" t="s">
        <v>205</v>
      </c>
      <c r="E164" s="4" t="s">
        <v>112</v>
      </c>
      <c r="F164" s="4" t="s">
        <v>1185</v>
      </c>
      <c r="H164" s="76" t="s">
        <v>366</v>
      </c>
      <c r="I164" s="82"/>
      <c r="J164" s="89"/>
      <c r="K164" s="82">
        <v>12405</v>
      </c>
      <c r="L164" s="89">
        <v>3</v>
      </c>
      <c r="M164" s="82">
        <v>12405</v>
      </c>
      <c r="N164" s="77">
        <v>3</v>
      </c>
      <c r="O164" s="21" t="e">
        <f t="shared" si="5"/>
        <v>#DIV/0!</v>
      </c>
      <c r="P164" s="21">
        <f t="shared" si="6"/>
        <v>4135</v>
      </c>
      <c r="Q164" s="21">
        <f t="shared" si="7"/>
        <v>4135</v>
      </c>
      <c r="W164" s="4" t="s">
        <v>151</v>
      </c>
      <c r="X164" s="13">
        <v>2224713</v>
      </c>
      <c r="Y164" s="4">
        <v>658</v>
      </c>
      <c r="AA164" s="76" t="s">
        <v>944</v>
      </c>
      <c r="AB164" s="77">
        <v>53</v>
      </c>
    </row>
    <row r="165" spans="1:28" ht="13">
      <c r="A165" s="4">
        <v>4618</v>
      </c>
      <c r="B165" s="4" t="s">
        <v>1034</v>
      </c>
      <c r="C165" s="13">
        <v>3880</v>
      </c>
      <c r="D165" s="19" t="s">
        <v>372</v>
      </c>
      <c r="E165" s="4" t="s">
        <v>112</v>
      </c>
      <c r="F165" s="4" t="s">
        <v>1184</v>
      </c>
      <c r="H165" s="76" t="s">
        <v>368</v>
      </c>
      <c r="I165" s="82"/>
      <c r="J165" s="89"/>
      <c r="K165" s="82">
        <v>10104</v>
      </c>
      <c r="L165" s="89">
        <v>5</v>
      </c>
      <c r="M165" s="82">
        <v>10104</v>
      </c>
      <c r="N165" s="77">
        <v>5</v>
      </c>
      <c r="O165" s="21" t="e">
        <f t="shared" si="5"/>
        <v>#DIV/0!</v>
      </c>
      <c r="P165" s="21">
        <f t="shared" si="6"/>
        <v>2020.8</v>
      </c>
      <c r="Q165" s="21">
        <f t="shared" si="7"/>
        <v>2020.8</v>
      </c>
      <c r="AA165" s="76" t="s">
        <v>1227</v>
      </c>
      <c r="AB165" s="77">
        <v>6767</v>
      </c>
    </row>
    <row r="166" spans="1:28" ht="13">
      <c r="A166" s="4">
        <v>3715</v>
      </c>
      <c r="B166" s="4" t="s">
        <v>594</v>
      </c>
      <c r="C166" s="4">
        <v>3867</v>
      </c>
      <c r="D166" s="19" t="s">
        <v>361</v>
      </c>
      <c r="E166" s="4" t="s">
        <v>74</v>
      </c>
      <c r="F166" s="4" t="s">
        <v>1185</v>
      </c>
      <c r="H166" s="76" t="s">
        <v>409</v>
      </c>
      <c r="I166" s="82">
        <v>3911</v>
      </c>
      <c r="J166" s="89">
        <v>1</v>
      </c>
      <c r="K166" s="82"/>
      <c r="L166" s="89"/>
      <c r="M166" s="82">
        <v>3911</v>
      </c>
      <c r="N166" s="77">
        <v>1</v>
      </c>
      <c r="O166" s="21">
        <f t="shared" si="5"/>
        <v>3911</v>
      </c>
      <c r="P166" s="21" t="e">
        <f t="shared" si="6"/>
        <v>#DIV/0!</v>
      </c>
      <c r="Q166" s="21">
        <f t="shared" si="7"/>
        <v>3911</v>
      </c>
      <c r="AA166" s="76" t="s">
        <v>1228</v>
      </c>
      <c r="AB166" s="77">
        <v>15027</v>
      </c>
    </row>
    <row r="167" spans="1:28" ht="13">
      <c r="A167" s="4">
        <v>3723</v>
      </c>
      <c r="B167" s="4" t="s">
        <v>442</v>
      </c>
      <c r="C167" s="4">
        <v>3825</v>
      </c>
      <c r="D167" s="19" t="s">
        <v>285</v>
      </c>
      <c r="E167" s="4" t="s">
        <v>62</v>
      </c>
      <c r="F167" s="4" t="s">
        <v>1185</v>
      </c>
      <c r="H167" s="76" t="s">
        <v>370</v>
      </c>
      <c r="I167" s="82">
        <v>1722</v>
      </c>
      <c r="J167" s="89">
        <v>1</v>
      </c>
      <c r="K167" s="82">
        <v>3353</v>
      </c>
      <c r="L167" s="89">
        <v>4</v>
      </c>
      <c r="M167" s="82">
        <v>5075</v>
      </c>
      <c r="N167" s="77">
        <v>5</v>
      </c>
      <c r="O167" s="21">
        <f t="shared" si="5"/>
        <v>1722</v>
      </c>
      <c r="P167" s="21">
        <f t="shared" si="6"/>
        <v>838.25</v>
      </c>
      <c r="Q167" s="21">
        <f t="shared" si="7"/>
        <v>1015</v>
      </c>
      <c r="AA167" s="76" t="s">
        <v>967</v>
      </c>
      <c r="AB167" s="77">
        <v>4593</v>
      </c>
    </row>
    <row r="168" spans="1:28" ht="13">
      <c r="A168" s="4">
        <v>4635</v>
      </c>
      <c r="B168" s="4" t="s">
        <v>1101</v>
      </c>
      <c r="C168" s="4">
        <v>3797</v>
      </c>
      <c r="D168" s="19" t="s">
        <v>377</v>
      </c>
      <c r="E168" s="4" t="s">
        <v>102</v>
      </c>
      <c r="F168" s="4" t="s">
        <v>1184</v>
      </c>
      <c r="H168" s="76" t="s">
        <v>397</v>
      </c>
      <c r="I168" s="82">
        <v>2159</v>
      </c>
      <c r="J168" s="89">
        <v>1</v>
      </c>
      <c r="K168" s="82"/>
      <c r="L168" s="89"/>
      <c r="M168" s="82">
        <v>2159</v>
      </c>
      <c r="N168" s="77">
        <v>1</v>
      </c>
      <c r="O168" s="21">
        <f t="shared" si="5"/>
        <v>2159</v>
      </c>
      <c r="P168" s="21" t="e">
        <f t="shared" si="6"/>
        <v>#DIV/0!</v>
      </c>
      <c r="Q168" s="21">
        <f t="shared" si="7"/>
        <v>2159</v>
      </c>
      <c r="AA168" s="76" t="s">
        <v>966</v>
      </c>
      <c r="AB168" s="77">
        <v>2349</v>
      </c>
    </row>
    <row r="169" spans="1:28" ht="13">
      <c r="A169" s="4">
        <v>3714</v>
      </c>
      <c r="B169" s="4" t="s">
        <v>593</v>
      </c>
      <c r="C169" s="4">
        <v>3791</v>
      </c>
      <c r="D169" s="19" t="s">
        <v>361</v>
      </c>
      <c r="E169" s="4" t="s">
        <v>74</v>
      </c>
      <c r="F169" s="4" t="s">
        <v>1185</v>
      </c>
      <c r="H169" s="76" t="s">
        <v>437</v>
      </c>
      <c r="I169" s="82">
        <v>776</v>
      </c>
      <c r="J169" s="89">
        <v>1</v>
      </c>
      <c r="K169" s="82"/>
      <c r="L169" s="89"/>
      <c r="M169" s="82">
        <v>776</v>
      </c>
      <c r="N169" s="77">
        <v>1</v>
      </c>
      <c r="O169" s="21">
        <f t="shared" si="5"/>
        <v>776</v>
      </c>
      <c r="P169" s="21" t="e">
        <f t="shared" si="6"/>
        <v>#DIV/0!</v>
      </c>
      <c r="Q169" s="21">
        <f t="shared" si="7"/>
        <v>776</v>
      </c>
      <c r="AA169" s="76" t="s">
        <v>965</v>
      </c>
      <c r="AB169" s="77">
        <v>343</v>
      </c>
    </row>
    <row r="170" spans="1:28" ht="13">
      <c r="A170" s="4">
        <v>4020</v>
      </c>
      <c r="B170" s="4" t="s">
        <v>797</v>
      </c>
      <c r="C170" s="4">
        <v>3705</v>
      </c>
      <c r="D170" s="19" t="s">
        <v>102</v>
      </c>
      <c r="E170" s="4" t="s">
        <v>102</v>
      </c>
      <c r="F170" s="4" t="s">
        <v>1185</v>
      </c>
      <c r="H170" s="76" t="s">
        <v>372</v>
      </c>
      <c r="I170" s="82">
        <v>4282</v>
      </c>
      <c r="J170" s="89">
        <v>2</v>
      </c>
      <c r="K170" s="82">
        <v>26077</v>
      </c>
      <c r="L170" s="89">
        <v>8</v>
      </c>
      <c r="M170" s="82">
        <v>30359</v>
      </c>
      <c r="N170" s="77">
        <v>10</v>
      </c>
      <c r="O170" s="21">
        <f t="shared" si="5"/>
        <v>2141</v>
      </c>
      <c r="P170" s="21">
        <f t="shared" si="6"/>
        <v>3259.625</v>
      </c>
      <c r="Q170" s="21">
        <f t="shared" si="7"/>
        <v>3035.9</v>
      </c>
      <c r="AA170" s="76" t="s">
        <v>964</v>
      </c>
      <c r="AB170" s="77">
        <v>84</v>
      </c>
    </row>
    <row r="171" spans="1:28" ht="13">
      <c r="A171" s="4">
        <v>4101</v>
      </c>
      <c r="B171" s="4" t="s">
        <v>747</v>
      </c>
      <c r="C171" s="13">
        <v>3638</v>
      </c>
      <c r="D171" s="19" t="s">
        <v>263</v>
      </c>
      <c r="E171" s="4" t="s">
        <v>102</v>
      </c>
      <c r="F171" s="4" t="s">
        <v>1185</v>
      </c>
      <c r="H171" s="76" t="s">
        <v>374</v>
      </c>
      <c r="I171" s="82"/>
      <c r="J171" s="89"/>
      <c r="K171" s="82">
        <v>3492</v>
      </c>
      <c r="L171" s="89">
        <v>2</v>
      </c>
      <c r="M171" s="82">
        <v>3492</v>
      </c>
      <c r="N171" s="77">
        <v>2</v>
      </c>
      <c r="O171" s="21" t="e">
        <f t="shared" si="5"/>
        <v>#DIV/0!</v>
      </c>
      <c r="P171" s="21">
        <f t="shared" si="6"/>
        <v>1746</v>
      </c>
      <c r="Q171" s="21">
        <f t="shared" si="7"/>
        <v>1746</v>
      </c>
      <c r="AA171" s="76" t="s">
        <v>841</v>
      </c>
      <c r="AB171" s="77">
        <v>3921</v>
      </c>
    </row>
    <row r="172" spans="1:28" ht="13">
      <c r="A172" s="4">
        <v>4002</v>
      </c>
      <c r="B172" s="4" t="s">
        <v>483</v>
      </c>
      <c r="C172" s="4">
        <v>3632</v>
      </c>
      <c r="D172" s="19" t="s">
        <v>368</v>
      </c>
      <c r="E172" s="4" t="s">
        <v>62</v>
      </c>
      <c r="F172" s="4" t="s">
        <v>1185</v>
      </c>
      <c r="H172" s="76" t="s">
        <v>376</v>
      </c>
      <c r="I172" s="82"/>
      <c r="J172" s="89"/>
      <c r="K172" s="82">
        <v>7612</v>
      </c>
      <c r="L172" s="89">
        <v>7</v>
      </c>
      <c r="M172" s="82">
        <v>7612</v>
      </c>
      <c r="N172" s="77">
        <v>7</v>
      </c>
      <c r="O172" s="21" t="e">
        <f t="shared" si="5"/>
        <v>#DIV/0!</v>
      </c>
      <c r="P172" s="21">
        <f t="shared" si="6"/>
        <v>1087.4285714285713</v>
      </c>
      <c r="Q172" s="21">
        <f t="shared" si="7"/>
        <v>1087.4285714285713</v>
      </c>
      <c r="AA172" s="76" t="s">
        <v>1229</v>
      </c>
      <c r="AB172" s="77">
        <v>1</v>
      </c>
    </row>
    <row r="173" spans="1:28" ht="13">
      <c r="A173" s="4">
        <v>3071</v>
      </c>
      <c r="B173" s="4" t="s">
        <v>617</v>
      </c>
      <c r="C173" s="4">
        <v>3618</v>
      </c>
      <c r="D173" s="19" t="s">
        <v>230</v>
      </c>
      <c r="E173" s="4" t="s">
        <v>92</v>
      </c>
      <c r="F173" s="4" t="s">
        <v>1185</v>
      </c>
      <c r="H173" s="76" t="s">
        <v>377</v>
      </c>
      <c r="I173" s="82">
        <v>7690</v>
      </c>
      <c r="J173" s="89">
        <v>3</v>
      </c>
      <c r="K173" s="82">
        <v>7110</v>
      </c>
      <c r="L173" s="89">
        <v>7</v>
      </c>
      <c r="M173" s="82">
        <v>14800</v>
      </c>
      <c r="N173" s="77">
        <v>10</v>
      </c>
      <c r="O173" s="21">
        <f t="shared" si="5"/>
        <v>2563.3333333333335</v>
      </c>
      <c r="P173" s="21">
        <f t="shared" si="6"/>
        <v>1015.7142857142857</v>
      </c>
      <c r="Q173" s="21">
        <f t="shared" si="7"/>
        <v>1480</v>
      </c>
      <c r="AA173" s="76" t="s">
        <v>626</v>
      </c>
      <c r="AB173" s="77">
        <v>7534</v>
      </c>
    </row>
    <row r="174" spans="1:28" ht="13">
      <c r="A174" s="4">
        <v>3091</v>
      </c>
      <c r="B174" s="4" t="s">
        <v>694</v>
      </c>
      <c r="C174" s="4">
        <v>3609</v>
      </c>
      <c r="D174" s="19" t="s">
        <v>386</v>
      </c>
      <c r="E174" s="4" t="s">
        <v>117</v>
      </c>
      <c r="F174" s="4" t="s">
        <v>1185</v>
      </c>
      <c r="H174" s="76" t="s">
        <v>379</v>
      </c>
      <c r="I174" s="82">
        <v>7876</v>
      </c>
      <c r="J174" s="89">
        <v>3</v>
      </c>
      <c r="K174" s="82">
        <v>32060</v>
      </c>
      <c r="L174" s="89">
        <v>9</v>
      </c>
      <c r="M174" s="82">
        <v>39936</v>
      </c>
      <c r="N174" s="77">
        <v>12</v>
      </c>
      <c r="O174" s="21">
        <f t="shared" si="5"/>
        <v>2625.3333333333335</v>
      </c>
      <c r="P174" s="21">
        <f t="shared" si="6"/>
        <v>3562.2222222222222</v>
      </c>
      <c r="Q174" s="21">
        <f t="shared" si="7"/>
        <v>3328</v>
      </c>
      <c r="AA174" s="76" t="s">
        <v>639</v>
      </c>
      <c r="AB174" s="77">
        <v>844</v>
      </c>
    </row>
    <row r="175" spans="1:28" ht="13">
      <c r="A175" s="4">
        <v>3233</v>
      </c>
      <c r="B175" s="4" t="s">
        <v>1029</v>
      </c>
      <c r="C175" s="13">
        <v>3595</v>
      </c>
      <c r="D175" s="19" t="s">
        <v>372</v>
      </c>
      <c r="E175" s="4" t="s">
        <v>112</v>
      </c>
      <c r="F175" s="4" t="s">
        <v>1185</v>
      </c>
      <c r="H175" s="76" t="s">
        <v>388</v>
      </c>
      <c r="I175" s="82">
        <v>8658</v>
      </c>
      <c r="J175" s="89">
        <v>1</v>
      </c>
      <c r="K175" s="82"/>
      <c r="L175" s="89"/>
      <c r="M175" s="82">
        <v>8658</v>
      </c>
      <c r="N175" s="77">
        <v>1</v>
      </c>
      <c r="O175" s="21">
        <f t="shared" si="5"/>
        <v>8658</v>
      </c>
      <c r="P175" s="21" t="e">
        <f t="shared" si="6"/>
        <v>#DIV/0!</v>
      </c>
      <c r="Q175" s="21">
        <f t="shared" si="7"/>
        <v>8658</v>
      </c>
      <c r="AA175" s="76" t="s">
        <v>663</v>
      </c>
      <c r="AB175" s="77">
        <v>441</v>
      </c>
    </row>
    <row r="176" spans="1:28" ht="13">
      <c r="A176" s="4">
        <v>3338</v>
      </c>
      <c r="B176" s="4" t="s">
        <v>567</v>
      </c>
      <c r="C176" s="4">
        <v>3593</v>
      </c>
      <c r="D176" s="19" t="s">
        <v>331</v>
      </c>
      <c r="E176" s="4" t="s">
        <v>74</v>
      </c>
      <c r="F176" s="4" t="s">
        <v>1185</v>
      </c>
      <c r="H176" s="76" t="s">
        <v>189</v>
      </c>
      <c r="I176" s="82"/>
      <c r="J176" s="89"/>
      <c r="K176" s="82">
        <v>8224</v>
      </c>
      <c r="L176" s="89">
        <v>4</v>
      </c>
      <c r="M176" s="82">
        <v>8224</v>
      </c>
      <c r="N176" s="77">
        <v>4</v>
      </c>
      <c r="O176" s="21" t="e">
        <f t="shared" si="5"/>
        <v>#DIV/0!</v>
      </c>
      <c r="P176" s="21">
        <f t="shared" si="6"/>
        <v>2056</v>
      </c>
      <c r="Q176" s="21">
        <f t="shared" si="7"/>
        <v>2056</v>
      </c>
      <c r="AA176" s="76" t="s">
        <v>662</v>
      </c>
      <c r="AB176" s="77">
        <v>283</v>
      </c>
    </row>
    <row r="177" spans="1:28" ht="13">
      <c r="A177" s="4">
        <v>3705</v>
      </c>
      <c r="B177" s="4" t="s">
        <v>589</v>
      </c>
      <c r="C177" s="4">
        <v>3555</v>
      </c>
      <c r="D177" s="19" t="s">
        <v>80</v>
      </c>
      <c r="E177" s="4" t="s">
        <v>74</v>
      </c>
      <c r="F177" s="4" t="s">
        <v>1185</v>
      </c>
      <c r="H177" s="76" t="s">
        <v>381</v>
      </c>
      <c r="I177" s="82"/>
      <c r="J177" s="89"/>
      <c r="K177" s="82">
        <v>570</v>
      </c>
      <c r="L177" s="89">
        <v>3</v>
      </c>
      <c r="M177" s="82">
        <v>570</v>
      </c>
      <c r="N177" s="77">
        <v>3</v>
      </c>
      <c r="O177" s="21" t="e">
        <f t="shared" si="5"/>
        <v>#DIV/0!</v>
      </c>
      <c r="P177" s="21">
        <f t="shared" si="6"/>
        <v>190</v>
      </c>
      <c r="Q177" s="21">
        <f t="shared" si="7"/>
        <v>190</v>
      </c>
      <c r="AA177" s="76" t="s">
        <v>661</v>
      </c>
      <c r="AB177" s="77">
        <v>1738</v>
      </c>
    </row>
    <row r="178" spans="1:28" ht="13">
      <c r="A178" s="4">
        <v>3027</v>
      </c>
      <c r="B178" s="4" t="s">
        <v>579</v>
      </c>
      <c r="C178" s="4">
        <v>3519</v>
      </c>
      <c r="D178" s="19" t="s">
        <v>80</v>
      </c>
      <c r="E178" s="4" t="s">
        <v>74</v>
      </c>
      <c r="F178" s="4" t="s">
        <v>1185</v>
      </c>
      <c r="H178" s="76" t="s">
        <v>310</v>
      </c>
      <c r="I178" s="82"/>
      <c r="J178" s="89"/>
      <c r="K178" s="82">
        <v>660</v>
      </c>
      <c r="L178" s="89">
        <v>1</v>
      </c>
      <c r="M178" s="82">
        <v>660</v>
      </c>
      <c r="N178" s="77">
        <v>1</v>
      </c>
      <c r="O178" s="21" t="e">
        <f t="shared" si="5"/>
        <v>#DIV/0!</v>
      </c>
      <c r="P178" s="21">
        <f t="shared" si="6"/>
        <v>660</v>
      </c>
      <c r="Q178" s="21">
        <f t="shared" si="7"/>
        <v>660</v>
      </c>
      <c r="AA178" s="76" t="s">
        <v>660</v>
      </c>
      <c r="AB178" s="77">
        <v>1454</v>
      </c>
    </row>
    <row r="179" spans="1:28" ht="13">
      <c r="A179" s="4">
        <v>4310</v>
      </c>
      <c r="B179" s="4" t="s">
        <v>170</v>
      </c>
      <c r="C179" s="4">
        <v>3512</v>
      </c>
      <c r="D179" s="19" t="s">
        <v>169</v>
      </c>
      <c r="E179" s="4" t="s">
        <v>4</v>
      </c>
      <c r="F179" s="4" t="s">
        <v>1184</v>
      </c>
      <c r="H179" s="76" t="s">
        <v>383</v>
      </c>
      <c r="I179" s="82"/>
      <c r="J179" s="89"/>
      <c r="K179" s="82">
        <v>1521</v>
      </c>
      <c r="L179" s="89">
        <v>1</v>
      </c>
      <c r="M179" s="82">
        <v>1521</v>
      </c>
      <c r="N179" s="77">
        <v>1</v>
      </c>
      <c r="O179" s="21" t="e">
        <f t="shared" si="5"/>
        <v>#DIV/0!</v>
      </c>
      <c r="P179" s="21">
        <f t="shared" si="6"/>
        <v>1521</v>
      </c>
      <c r="Q179" s="21">
        <f t="shared" si="7"/>
        <v>1521</v>
      </c>
      <c r="AA179" s="76" t="s">
        <v>669</v>
      </c>
      <c r="AB179" s="77">
        <v>258</v>
      </c>
    </row>
    <row r="180" spans="1:28" ht="13">
      <c r="A180" s="4">
        <v>3459</v>
      </c>
      <c r="B180" s="4" t="s">
        <v>1023</v>
      </c>
      <c r="C180" s="4">
        <v>3471</v>
      </c>
      <c r="D180" s="19" t="s">
        <v>359</v>
      </c>
      <c r="E180" s="4" t="s">
        <v>112</v>
      </c>
      <c r="F180" s="4" t="s">
        <v>1185</v>
      </c>
      <c r="H180" s="76" t="s">
        <v>385</v>
      </c>
      <c r="I180" s="82"/>
      <c r="J180" s="89"/>
      <c r="K180" s="82">
        <v>0</v>
      </c>
      <c r="L180" s="89">
        <v>1</v>
      </c>
      <c r="M180" s="82">
        <v>0</v>
      </c>
      <c r="N180" s="77">
        <v>1</v>
      </c>
      <c r="O180" s="21" t="e">
        <f t="shared" si="5"/>
        <v>#DIV/0!</v>
      </c>
      <c r="P180" s="21">
        <f t="shared" si="6"/>
        <v>0</v>
      </c>
      <c r="Q180" s="21">
        <f t="shared" si="7"/>
        <v>0</v>
      </c>
      <c r="AA180" s="76" t="s">
        <v>668</v>
      </c>
      <c r="AB180" s="77">
        <v>94</v>
      </c>
    </row>
    <row r="181" spans="1:28" ht="13">
      <c r="A181" s="4">
        <v>4621</v>
      </c>
      <c r="B181" s="4" t="s">
        <v>562</v>
      </c>
      <c r="C181" s="4">
        <v>3461</v>
      </c>
      <c r="D181" s="19" t="s">
        <v>316</v>
      </c>
      <c r="E181" s="4" t="s">
        <v>74</v>
      </c>
      <c r="F181" s="4" t="s">
        <v>1184</v>
      </c>
      <c r="H181" s="76" t="s">
        <v>386</v>
      </c>
      <c r="I181" s="82"/>
      <c r="J181" s="89"/>
      <c r="K181" s="82">
        <v>21789</v>
      </c>
      <c r="L181" s="89">
        <v>8</v>
      </c>
      <c r="M181" s="82">
        <v>21789</v>
      </c>
      <c r="N181" s="77">
        <v>8</v>
      </c>
      <c r="O181" s="21" t="e">
        <f t="shared" si="5"/>
        <v>#DIV/0!</v>
      </c>
      <c r="P181" s="21">
        <f t="shared" si="6"/>
        <v>2723.625</v>
      </c>
      <c r="Q181" s="21">
        <f t="shared" si="7"/>
        <v>2723.625</v>
      </c>
      <c r="AA181" s="76" t="s">
        <v>600</v>
      </c>
      <c r="AB181" s="77">
        <v>6914</v>
      </c>
    </row>
    <row r="182" spans="1:28" ht="13">
      <c r="A182" s="4">
        <v>4300</v>
      </c>
      <c r="B182" s="4" t="s">
        <v>591</v>
      </c>
      <c r="C182" s="4">
        <v>3436</v>
      </c>
      <c r="D182" s="19" t="s">
        <v>80</v>
      </c>
      <c r="E182" s="4" t="s">
        <v>74</v>
      </c>
      <c r="F182" s="4" t="s">
        <v>1184</v>
      </c>
      <c r="H182" s="78" t="s">
        <v>151</v>
      </c>
      <c r="I182" s="83">
        <v>527502</v>
      </c>
      <c r="J182" s="90">
        <v>110</v>
      </c>
      <c r="K182" s="83">
        <v>1647206</v>
      </c>
      <c r="L182" s="90">
        <v>701</v>
      </c>
      <c r="M182" s="83">
        <v>2174708</v>
      </c>
      <c r="N182" s="79">
        <v>811</v>
      </c>
      <c r="O182" s="21">
        <f t="shared" si="5"/>
        <v>4795.4727272727268</v>
      </c>
      <c r="P182" s="21">
        <f t="shared" si="6"/>
        <v>2349.7945791726106</v>
      </c>
      <c r="Q182" s="21">
        <f t="shared" si="7"/>
        <v>2681.5141800246611</v>
      </c>
      <c r="AA182" s="76" t="s">
        <v>599</v>
      </c>
      <c r="AB182" s="77">
        <v>6658</v>
      </c>
    </row>
    <row r="183" spans="1:28" ht="13">
      <c r="A183" s="4">
        <v>4650</v>
      </c>
      <c r="B183" s="4" t="s">
        <v>885</v>
      </c>
      <c r="C183" s="13">
        <v>3421</v>
      </c>
      <c r="D183" s="19" t="s">
        <v>377</v>
      </c>
      <c r="E183" s="4" t="s">
        <v>102</v>
      </c>
      <c r="F183" s="4" t="s">
        <v>1184</v>
      </c>
      <c r="O183" s="21" t="e">
        <f t="shared" si="5"/>
        <v>#DIV/0!</v>
      </c>
      <c r="P183" s="21" t="e">
        <f t="shared" si="6"/>
        <v>#DIV/0!</v>
      </c>
      <c r="Q183" s="21" t="e">
        <f t="shared" si="7"/>
        <v>#DIV/0!</v>
      </c>
      <c r="AA183" s="76" t="s">
        <v>794</v>
      </c>
      <c r="AB183" s="77">
        <v>909</v>
      </c>
    </row>
    <row r="184" spans="1:28" ht="13">
      <c r="A184" s="4">
        <v>4632</v>
      </c>
      <c r="B184" s="4" t="s">
        <v>673</v>
      </c>
      <c r="C184" s="13">
        <v>3408</v>
      </c>
      <c r="D184" s="19" t="s">
        <v>379</v>
      </c>
      <c r="E184" s="4" t="s">
        <v>92</v>
      </c>
      <c r="F184" s="4" t="s">
        <v>1184</v>
      </c>
      <c r="AA184" s="76" t="s">
        <v>792</v>
      </c>
      <c r="AB184" s="77">
        <v>138</v>
      </c>
    </row>
    <row r="185" spans="1:28" ht="13">
      <c r="A185" s="4">
        <v>3123</v>
      </c>
      <c r="B185" s="4" t="s">
        <v>584</v>
      </c>
      <c r="C185" s="4">
        <v>3401</v>
      </c>
      <c r="D185" s="19" t="s">
        <v>80</v>
      </c>
      <c r="E185" s="4" t="s">
        <v>74</v>
      </c>
      <c r="F185" s="4" t="s">
        <v>1185</v>
      </c>
      <c r="AA185" s="76" t="s">
        <v>790</v>
      </c>
      <c r="AB185" s="77">
        <v>3140</v>
      </c>
    </row>
    <row r="186" spans="1:28" ht="13">
      <c r="A186" s="4">
        <v>3327</v>
      </c>
      <c r="B186" s="4" t="s">
        <v>609</v>
      </c>
      <c r="C186" s="4">
        <v>3381</v>
      </c>
      <c r="D186" s="19" t="s">
        <v>93</v>
      </c>
      <c r="E186" s="4" t="s">
        <v>92</v>
      </c>
      <c r="F186" s="4" t="s">
        <v>1185</v>
      </c>
      <c r="AA186" s="76" t="s">
        <v>788</v>
      </c>
      <c r="AB186" s="77">
        <v>3887</v>
      </c>
    </row>
    <row r="187" spans="1:28" ht="13">
      <c r="A187" s="4">
        <v>3625</v>
      </c>
      <c r="B187" s="4" t="s">
        <v>306</v>
      </c>
      <c r="C187" s="4">
        <v>3340</v>
      </c>
      <c r="D187" s="19" t="s">
        <v>210</v>
      </c>
      <c r="E187" s="4" t="s">
        <v>37</v>
      </c>
      <c r="F187" s="4" t="s">
        <v>1185</v>
      </c>
      <c r="AA187" s="76" t="s">
        <v>315</v>
      </c>
      <c r="AB187" s="77">
        <v>11622</v>
      </c>
    </row>
    <row r="188" spans="1:28" ht="13">
      <c r="A188" s="4">
        <v>3476</v>
      </c>
      <c r="B188" s="4" t="s">
        <v>974</v>
      </c>
      <c r="C188" s="4">
        <v>3335</v>
      </c>
      <c r="D188" s="19" t="s">
        <v>303</v>
      </c>
      <c r="E188" s="4" t="s">
        <v>112</v>
      </c>
      <c r="F188" s="4" t="s">
        <v>1185</v>
      </c>
      <c r="AA188" s="76" t="s">
        <v>369</v>
      </c>
      <c r="AB188" s="77">
        <v>3707</v>
      </c>
    </row>
    <row r="189" spans="1:28" ht="13">
      <c r="A189" s="4">
        <v>6639</v>
      </c>
      <c r="B189" s="4" t="s">
        <v>1136</v>
      </c>
      <c r="C189" s="4">
        <v>3331</v>
      </c>
      <c r="D189" s="19" t="s">
        <v>303</v>
      </c>
      <c r="E189" s="4" t="s">
        <v>112</v>
      </c>
      <c r="F189" s="4" t="s">
        <v>1185</v>
      </c>
      <c r="AA189" s="76" t="s">
        <v>363</v>
      </c>
      <c r="AB189" s="77">
        <v>5285</v>
      </c>
    </row>
    <row r="190" spans="1:28" ht="13">
      <c r="A190" s="4">
        <v>3343</v>
      </c>
      <c r="B190" s="4" t="s">
        <v>304</v>
      </c>
      <c r="C190" s="4">
        <v>3329</v>
      </c>
      <c r="D190" s="19" t="s">
        <v>210</v>
      </c>
      <c r="E190" s="4" t="s">
        <v>37</v>
      </c>
      <c r="F190" s="4" t="s">
        <v>1185</v>
      </c>
      <c r="AA190" s="76" t="s">
        <v>676</v>
      </c>
      <c r="AB190" s="77">
        <v>489</v>
      </c>
    </row>
    <row r="191" spans="1:28" ht="13">
      <c r="A191" s="4">
        <v>3738</v>
      </c>
      <c r="B191" s="4" t="s">
        <v>428</v>
      </c>
      <c r="C191" s="4">
        <v>3329</v>
      </c>
      <c r="D191" s="19" t="s">
        <v>243</v>
      </c>
      <c r="E191" s="4" t="s">
        <v>62</v>
      </c>
      <c r="F191" s="4" t="s">
        <v>1185</v>
      </c>
      <c r="AA191" s="76" t="s">
        <v>675</v>
      </c>
      <c r="AB191" s="77">
        <v>1703</v>
      </c>
    </row>
    <row r="192" spans="1:28" ht="13">
      <c r="A192" s="4">
        <v>3687</v>
      </c>
      <c r="B192" s="4" t="s">
        <v>921</v>
      </c>
      <c r="C192" s="4">
        <v>3324</v>
      </c>
      <c r="D192" s="19" t="s">
        <v>124</v>
      </c>
      <c r="E192" s="4" t="s">
        <v>112</v>
      </c>
      <c r="F192" s="4" t="s">
        <v>1185</v>
      </c>
      <c r="AA192" s="76" t="s">
        <v>681</v>
      </c>
      <c r="AB192" s="77">
        <v>116</v>
      </c>
    </row>
    <row r="193" spans="1:28" ht="13">
      <c r="A193" s="4">
        <v>3933</v>
      </c>
      <c r="B193" s="4" t="s">
        <v>815</v>
      </c>
      <c r="C193" s="4">
        <v>3310</v>
      </c>
      <c r="D193" s="19" t="s">
        <v>296</v>
      </c>
      <c r="E193" s="4" t="s">
        <v>109</v>
      </c>
      <c r="F193" s="4" t="s">
        <v>1185</v>
      </c>
      <c r="AA193" s="76" t="s">
        <v>166</v>
      </c>
      <c r="AB193" s="77">
        <v>23</v>
      </c>
    </row>
    <row r="194" spans="1:28" ht="13">
      <c r="A194" s="4">
        <v>3688</v>
      </c>
      <c r="B194" s="4" t="s">
        <v>802</v>
      </c>
      <c r="C194" s="4">
        <v>3291</v>
      </c>
      <c r="D194" s="19" t="s">
        <v>353</v>
      </c>
      <c r="E194" s="4" t="s">
        <v>102</v>
      </c>
      <c r="F194" s="4" t="s">
        <v>1185</v>
      </c>
      <c r="AA194" s="76" t="s">
        <v>164</v>
      </c>
      <c r="AB194" s="77">
        <v>21</v>
      </c>
    </row>
    <row r="195" spans="1:28" ht="13">
      <c r="A195" s="4">
        <v>3029</v>
      </c>
      <c r="B195" s="4" t="s">
        <v>581</v>
      </c>
      <c r="C195" s="4">
        <v>3279</v>
      </c>
      <c r="D195" s="19" t="s">
        <v>80</v>
      </c>
      <c r="E195" s="4" t="s">
        <v>74</v>
      </c>
      <c r="F195" s="4" t="s">
        <v>1185</v>
      </c>
      <c r="AA195" s="76" t="s">
        <v>392</v>
      </c>
      <c r="AB195" s="77">
        <v>3399</v>
      </c>
    </row>
    <row r="196" spans="1:28" ht="13">
      <c r="A196" s="4">
        <v>4611</v>
      </c>
      <c r="B196" s="4" t="s">
        <v>1143</v>
      </c>
      <c r="C196" s="4">
        <v>3278</v>
      </c>
      <c r="D196" s="19" t="s">
        <v>32</v>
      </c>
      <c r="E196" s="4" t="s">
        <v>20</v>
      </c>
      <c r="F196" s="4" t="s">
        <v>1184</v>
      </c>
      <c r="AA196" s="76" t="s">
        <v>399</v>
      </c>
      <c r="AB196" s="77">
        <v>5066</v>
      </c>
    </row>
    <row r="197" spans="1:28" ht="13">
      <c r="A197" s="4">
        <v>4602</v>
      </c>
      <c r="B197" s="4" t="s">
        <v>514</v>
      </c>
      <c r="C197" s="4">
        <v>3268</v>
      </c>
      <c r="D197" s="19" t="s">
        <v>192</v>
      </c>
      <c r="E197" s="4" t="s">
        <v>74</v>
      </c>
      <c r="F197" s="4" t="s">
        <v>1184</v>
      </c>
      <c r="AA197" s="76" t="s">
        <v>396</v>
      </c>
      <c r="AB197" s="77">
        <v>2049</v>
      </c>
    </row>
    <row r="198" spans="1:28" ht="13">
      <c r="A198" s="4">
        <v>6631</v>
      </c>
      <c r="B198" s="4" t="s">
        <v>851</v>
      </c>
      <c r="C198" s="4">
        <v>3235</v>
      </c>
      <c r="D198" s="19" t="s">
        <v>156</v>
      </c>
      <c r="E198" s="4" t="s">
        <v>112</v>
      </c>
      <c r="F198" s="4" t="s">
        <v>1185</v>
      </c>
      <c r="AA198" s="76" t="s">
        <v>391</v>
      </c>
      <c r="AB198" s="77">
        <v>3952</v>
      </c>
    </row>
    <row r="199" spans="1:28" ht="13">
      <c r="A199" s="4">
        <v>3872</v>
      </c>
      <c r="B199" s="4" t="s">
        <v>453</v>
      </c>
      <c r="C199" s="4">
        <v>3225</v>
      </c>
      <c r="D199" s="19" t="s">
        <v>298</v>
      </c>
      <c r="E199" s="4" t="s">
        <v>62</v>
      </c>
      <c r="F199" s="4" t="s">
        <v>1185</v>
      </c>
      <c r="AA199" s="76" t="s">
        <v>390</v>
      </c>
      <c r="AB199" s="77">
        <v>5115</v>
      </c>
    </row>
    <row r="200" spans="1:28" ht="13">
      <c r="A200" s="4">
        <v>6661</v>
      </c>
      <c r="B200" s="4" t="s">
        <v>1108</v>
      </c>
      <c r="C200" s="4">
        <v>3223</v>
      </c>
      <c r="D200" s="19" t="s">
        <v>124</v>
      </c>
      <c r="E200" s="4" t="s">
        <v>112</v>
      </c>
      <c r="F200" s="4" t="s">
        <v>1185</v>
      </c>
      <c r="AA200" s="76" t="s">
        <v>209</v>
      </c>
      <c r="AB200" s="77">
        <v>14114</v>
      </c>
    </row>
    <row r="201" spans="1:28" ht="13">
      <c r="A201" s="4">
        <v>3616</v>
      </c>
      <c r="B201" s="4" t="s">
        <v>698</v>
      </c>
      <c r="C201" s="4">
        <v>3221</v>
      </c>
      <c r="D201" s="19" t="s">
        <v>386</v>
      </c>
      <c r="E201" s="4" t="s">
        <v>117</v>
      </c>
      <c r="F201" s="4" t="s">
        <v>1185</v>
      </c>
      <c r="AA201" s="76" t="s">
        <v>411</v>
      </c>
      <c r="AB201" s="77">
        <v>7936</v>
      </c>
    </row>
    <row r="202" spans="1:28" ht="13">
      <c r="A202" s="4">
        <v>3036</v>
      </c>
      <c r="B202" s="4" t="s">
        <v>592</v>
      </c>
      <c r="C202" s="4">
        <v>3201</v>
      </c>
      <c r="D202" s="19" t="s">
        <v>361</v>
      </c>
      <c r="E202" s="4" t="s">
        <v>74</v>
      </c>
      <c r="F202" s="4" t="s">
        <v>1185</v>
      </c>
      <c r="AA202" s="76" t="s">
        <v>389</v>
      </c>
      <c r="AB202" s="77">
        <v>9571</v>
      </c>
    </row>
    <row r="203" spans="1:28" ht="13">
      <c r="A203" s="4">
        <v>4341</v>
      </c>
      <c r="B203" s="4" t="s">
        <v>731</v>
      </c>
      <c r="C203" s="13">
        <v>3201</v>
      </c>
      <c r="D203" s="19" t="s">
        <v>321</v>
      </c>
      <c r="E203" s="4" t="s">
        <v>92</v>
      </c>
      <c r="F203" s="4" t="s">
        <v>1184</v>
      </c>
      <c r="AA203" s="76" t="s">
        <v>1230</v>
      </c>
      <c r="AB203" s="77">
        <v>4593</v>
      </c>
    </row>
    <row r="204" spans="1:28" ht="13">
      <c r="A204" s="4">
        <v>4010</v>
      </c>
      <c r="B204" s="4" t="s">
        <v>805</v>
      </c>
      <c r="C204" s="4">
        <v>3196</v>
      </c>
      <c r="D204" s="19" t="s">
        <v>377</v>
      </c>
      <c r="E204" s="4" t="s">
        <v>102</v>
      </c>
      <c r="F204" s="4" t="s">
        <v>1185</v>
      </c>
      <c r="AA204" s="76" t="s">
        <v>1231</v>
      </c>
      <c r="AB204" s="77">
        <v>4652</v>
      </c>
    </row>
    <row r="205" spans="1:28" ht="13">
      <c r="A205" s="4">
        <v>6345</v>
      </c>
      <c r="B205" s="4" t="s">
        <v>542</v>
      </c>
      <c r="C205" s="4">
        <v>3169</v>
      </c>
      <c r="D205" s="19" t="s">
        <v>218</v>
      </c>
      <c r="E205" s="4" t="s">
        <v>74</v>
      </c>
      <c r="F205" s="4" t="s">
        <v>1185</v>
      </c>
      <c r="AA205" s="76" t="s">
        <v>917</v>
      </c>
      <c r="AB205" s="77">
        <v>17810</v>
      </c>
    </row>
    <row r="206" spans="1:28" ht="13">
      <c r="A206" s="4">
        <v>3805</v>
      </c>
      <c r="B206" s="4" t="s">
        <v>392</v>
      </c>
      <c r="C206" s="4">
        <v>3157</v>
      </c>
      <c r="D206" s="19" t="s">
        <v>50</v>
      </c>
      <c r="E206" s="4" t="s">
        <v>50</v>
      </c>
      <c r="F206" s="4" t="s">
        <v>1185</v>
      </c>
      <c r="AA206" s="76" t="s">
        <v>916</v>
      </c>
      <c r="AB206" s="77">
        <v>16344</v>
      </c>
    </row>
    <row r="207" spans="1:28" ht="13">
      <c r="A207" s="4">
        <v>3917</v>
      </c>
      <c r="B207" s="4" t="s">
        <v>678</v>
      </c>
      <c r="C207" s="4">
        <v>3133</v>
      </c>
      <c r="D207" s="19" t="s">
        <v>203</v>
      </c>
      <c r="E207" s="4" t="s">
        <v>117</v>
      </c>
      <c r="F207" s="4" t="s">
        <v>1185</v>
      </c>
      <c r="AA207" s="76" t="s">
        <v>420</v>
      </c>
      <c r="AB207" s="77">
        <v>8011</v>
      </c>
    </row>
    <row r="208" spans="1:28" ht="13">
      <c r="A208" s="4">
        <v>3815</v>
      </c>
      <c r="B208" s="4" t="s">
        <v>369</v>
      </c>
      <c r="C208" s="4">
        <v>3120</v>
      </c>
      <c r="D208" s="19" t="s">
        <v>324</v>
      </c>
      <c r="E208" s="4" t="s">
        <v>37</v>
      </c>
      <c r="F208" s="4" t="s">
        <v>1185</v>
      </c>
      <c r="AA208" s="76" t="s">
        <v>290</v>
      </c>
      <c r="AB208" s="77">
        <v>6863</v>
      </c>
    </row>
    <row r="209" spans="1:28" ht="13">
      <c r="A209" s="4">
        <v>3676</v>
      </c>
      <c r="B209" s="4" t="s">
        <v>985</v>
      </c>
      <c r="C209" s="4">
        <v>3113</v>
      </c>
      <c r="D209" s="19" t="s">
        <v>326</v>
      </c>
      <c r="E209" s="4" t="s">
        <v>112</v>
      </c>
      <c r="F209" s="4" t="s">
        <v>1185</v>
      </c>
      <c r="AA209" s="76" t="s">
        <v>638</v>
      </c>
      <c r="AB209" s="77">
        <v>1363</v>
      </c>
    </row>
    <row r="210" spans="1:28" ht="13">
      <c r="A210" s="4">
        <v>3668</v>
      </c>
      <c r="B210" s="4" t="s">
        <v>960</v>
      </c>
      <c r="C210" s="4">
        <v>3108</v>
      </c>
      <c r="D210" s="19" t="s">
        <v>281</v>
      </c>
      <c r="E210" s="4" t="s">
        <v>112</v>
      </c>
      <c r="F210" s="4" t="s">
        <v>1185</v>
      </c>
      <c r="AA210" s="76" t="s">
        <v>758</v>
      </c>
      <c r="AB210" s="77">
        <v>6421</v>
      </c>
    </row>
    <row r="211" spans="1:28" ht="13">
      <c r="A211" s="4">
        <v>3990</v>
      </c>
      <c r="B211" s="4" t="s">
        <v>656</v>
      </c>
      <c r="C211" s="4">
        <v>3091</v>
      </c>
      <c r="D211" s="19" t="s">
        <v>255</v>
      </c>
      <c r="E211" s="4" t="s">
        <v>92</v>
      </c>
      <c r="F211" s="4" t="s">
        <v>1184</v>
      </c>
      <c r="AA211" s="76" t="s">
        <v>931</v>
      </c>
      <c r="AB211" s="77">
        <v>1636</v>
      </c>
    </row>
    <row r="212" spans="1:28" ht="14">
      <c r="A212" s="4">
        <v>3189</v>
      </c>
      <c r="B212" s="4" t="s">
        <v>462</v>
      </c>
      <c r="C212" s="4">
        <v>3080</v>
      </c>
      <c r="D212" s="22" t="s">
        <v>337</v>
      </c>
      <c r="E212" s="4" t="s">
        <v>62</v>
      </c>
      <c r="F212" s="4" t="s">
        <v>1185</v>
      </c>
      <c r="AA212" s="76" t="s">
        <v>419</v>
      </c>
      <c r="AB212" s="77">
        <v>834</v>
      </c>
    </row>
    <row r="213" spans="1:28" ht="13">
      <c r="A213" s="4">
        <v>3825</v>
      </c>
      <c r="B213" s="4" t="s">
        <v>600</v>
      </c>
      <c r="C213" s="4">
        <v>3065</v>
      </c>
      <c r="D213" s="19" t="s">
        <v>97</v>
      </c>
      <c r="E213" s="4" t="s">
        <v>92</v>
      </c>
      <c r="F213" s="4" t="s">
        <v>1185</v>
      </c>
      <c r="AA213" s="76" t="s">
        <v>429</v>
      </c>
      <c r="AB213" s="77">
        <v>8198</v>
      </c>
    </row>
    <row r="214" spans="1:28" ht="13">
      <c r="A214" s="4">
        <v>3757</v>
      </c>
      <c r="B214" s="4" t="s">
        <v>411</v>
      </c>
      <c r="C214" s="4">
        <v>3045</v>
      </c>
      <c r="D214" s="19" t="s">
        <v>370</v>
      </c>
      <c r="E214" s="4" t="s">
        <v>50</v>
      </c>
      <c r="F214" s="4" t="s">
        <v>1185</v>
      </c>
      <c r="AA214" s="76" t="s">
        <v>929</v>
      </c>
      <c r="AB214" s="77">
        <v>290</v>
      </c>
    </row>
    <row r="215" spans="1:28" ht="13">
      <c r="A215" s="4">
        <v>4311</v>
      </c>
      <c r="B215" s="4" t="s">
        <v>613</v>
      </c>
      <c r="C215" s="4">
        <v>3027</v>
      </c>
      <c r="D215" s="19" t="s">
        <v>93</v>
      </c>
      <c r="E215" s="4" t="s">
        <v>92</v>
      </c>
      <c r="F215" s="4" t="s">
        <v>1184</v>
      </c>
      <c r="AA215" s="76" t="s">
        <v>1232</v>
      </c>
      <c r="AB215" s="77">
        <v>4322</v>
      </c>
    </row>
    <row r="216" spans="1:28" ht="13">
      <c r="A216" s="4">
        <v>3722</v>
      </c>
      <c r="B216" s="4" t="s">
        <v>477</v>
      </c>
      <c r="C216" s="4">
        <v>2954</v>
      </c>
      <c r="D216" s="19" t="s">
        <v>351</v>
      </c>
      <c r="E216" s="4" t="s">
        <v>62</v>
      </c>
      <c r="F216" s="4" t="s">
        <v>1185</v>
      </c>
      <c r="AA216" s="76" t="s">
        <v>1233</v>
      </c>
      <c r="AB216" s="77">
        <v>4243</v>
      </c>
    </row>
    <row r="217" spans="1:28" ht="13">
      <c r="A217" s="4">
        <v>4613</v>
      </c>
      <c r="B217" s="4" t="s">
        <v>478</v>
      </c>
      <c r="C217" s="4">
        <v>2927</v>
      </c>
      <c r="D217" s="19" t="s">
        <v>351</v>
      </c>
      <c r="E217" s="4" t="s">
        <v>62</v>
      </c>
      <c r="F217" s="4" t="s">
        <v>1184</v>
      </c>
      <c r="AA217" s="76" t="s">
        <v>428</v>
      </c>
      <c r="AB217" s="77">
        <v>4245</v>
      </c>
    </row>
    <row r="218" spans="1:28" ht="13">
      <c r="A218" s="4">
        <v>6622</v>
      </c>
      <c r="B218" s="4" t="s">
        <v>1154</v>
      </c>
      <c r="C218" s="4">
        <v>2921</v>
      </c>
      <c r="D218" s="19" t="s">
        <v>1186</v>
      </c>
      <c r="E218" s="4" t="s">
        <v>112</v>
      </c>
      <c r="F218" s="4" t="s">
        <v>1185</v>
      </c>
      <c r="AA218" s="76" t="s">
        <v>1234</v>
      </c>
      <c r="AB218" s="77">
        <v>366</v>
      </c>
    </row>
    <row r="219" spans="1:28" ht="13">
      <c r="A219" s="4">
        <v>6715</v>
      </c>
      <c r="B219" s="4" t="s">
        <v>798</v>
      </c>
      <c r="C219" s="13">
        <v>2912</v>
      </c>
      <c r="D219" s="19" t="s">
        <v>379</v>
      </c>
      <c r="E219" s="4" t="s">
        <v>92</v>
      </c>
      <c r="F219" s="4" t="s">
        <v>1185</v>
      </c>
      <c r="AA219" s="76" t="s">
        <v>699</v>
      </c>
      <c r="AB219" s="77">
        <v>567</v>
      </c>
    </row>
    <row r="220" spans="1:28" ht="13">
      <c r="A220" s="4">
        <v>4616</v>
      </c>
      <c r="B220" s="4" t="s">
        <v>213</v>
      </c>
      <c r="C220" s="4">
        <v>2911</v>
      </c>
      <c r="D220" s="19" t="s">
        <v>32</v>
      </c>
      <c r="E220" s="4" t="s">
        <v>20</v>
      </c>
      <c r="F220" s="4" t="s">
        <v>1184</v>
      </c>
      <c r="AA220" s="76" t="s">
        <v>445</v>
      </c>
      <c r="AB220" s="77">
        <v>11349</v>
      </c>
    </row>
    <row r="221" spans="1:28" ht="13">
      <c r="A221" s="4">
        <v>3080</v>
      </c>
      <c r="B221" s="4" t="s">
        <v>693</v>
      </c>
      <c r="C221" s="4">
        <v>2901</v>
      </c>
      <c r="D221" s="19" t="s">
        <v>386</v>
      </c>
      <c r="E221" s="4" t="s">
        <v>117</v>
      </c>
      <c r="F221" s="4" t="s">
        <v>1185</v>
      </c>
      <c r="AA221" s="76" t="s">
        <v>354</v>
      </c>
      <c r="AB221" s="77">
        <v>4632</v>
      </c>
    </row>
    <row r="222" spans="1:28" ht="13">
      <c r="A222" s="4">
        <v>3468</v>
      </c>
      <c r="B222" s="4" t="s">
        <v>1002</v>
      </c>
      <c r="C222" s="4">
        <v>2899</v>
      </c>
      <c r="D222" s="19" t="s">
        <v>333</v>
      </c>
      <c r="E222" s="4" t="s">
        <v>112</v>
      </c>
      <c r="F222" s="4" t="s">
        <v>1185</v>
      </c>
      <c r="AA222" s="76" t="s">
        <v>352</v>
      </c>
      <c r="AB222" s="77">
        <v>7362</v>
      </c>
    </row>
    <row r="223" spans="1:28" ht="13">
      <c r="A223" s="4">
        <v>3097</v>
      </c>
      <c r="B223" s="4" t="s">
        <v>247</v>
      </c>
      <c r="C223" s="4">
        <v>2888</v>
      </c>
      <c r="D223" s="19" t="s">
        <v>168</v>
      </c>
      <c r="E223" s="4" t="s">
        <v>37</v>
      </c>
      <c r="F223" s="4" t="s">
        <v>1185</v>
      </c>
      <c r="AA223" s="76" t="s">
        <v>322</v>
      </c>
      <c r="AB223" s="77">
        <v>1114</v>
      </c>
    </row>
    <row r="224" spans="1:28" ht="13">
      <c r="A224" s="4">
        <v>3814</v>
      </c>
      <c r="B224" s="4" t="s">
        <v>363</v>
      </c>
      <c r="C224" s="4">
        <v>2880</v>
      </c>
      <c r="D224" s="19" t="s">
        <v>273</v>
      </c>
      <c r="E224" s="4" t="s">
        <v>37</v>
      </c>
      <c r="F224" s="4" t="s">
        <v>1185</v>
      </c>
      <c r="AA224" s="76" t="s">
        <v>452</v>
      </c>
      <c r="AB224" s="77">
        <v>4322</v>
      </c>
    </row>
    <row r="225" spans="1:28" ht="13">
      <c r="A225" s="4">
        <v>3638</v>
      </c>
      <c r="B225" s="4" t="s">
        <v>769</v>
      </c>
      <c r="C225" s="4">
        <v>2871</v>
      </c>
      <c r="D225" s="19" t="s">
        <v>340</v>
      </c>
      <c r="E225" s="4" t="s">
        <v>102</v>
      </c>
      <c r="F225" s="4" t="s">
        <v>1185</v>
      </c>
      <c r="AA225" s="76" t="s">
        <v>449</v>
      </c>
      <c r="AB225" s="77">
        <v>7048</v>
      </c>
    </row>
    <row r="226" spans="1:28" ht="13">
      <c r="A226" s="4">
        <v>4627</v>
      </c>
      <c r="B226" s="4" t="s">
        <v>1150</v>
      </c>
      <c r="C226" s="4">
        <v>2860</v>
      </c>
      <c r="D226" s="19" t="s">
        <v>379</v>
      </c>
      <c r="E226" s="4" t="s">
        <v>92</v>
      </c>
      <c r="F226" s="4" t="s">
        <v>1184</v>
      </c>
      <c r="AA226" s="76" t="s">
        <v>433</v>
      </c>
      <c r="AB226" s="77">
        <v>1289</v>
      </c>
    </row>
    <row r="227" spans="1:28" ht="13">
      <c r="A227" s="4">
        <v>4318</v>
      </c>
      <c r="B227" s="4" t="s">
        <v>1144</v>
      </c>
      <c r="C227" s="13">
        <v>2850</v>
      </c>
      <c r="D227" s="19" t="s">
        <v>249</v>
      </c>
      <c r="E227" s="4" t="s">
        <v>244</v>
      </c>
      <c r="F227" s="4" t="s">
        <v>1184</v>
      </c>
      <c r="AA227" s="76" t="s">
        <v>427</v>
      </c>
      <c r="AB227" s="77">
        <v>1682</v>
      </c>
    </row>
    <row r="228" spans="1:28" ht="14">
      <c r="A228" s="4">
        <v>3023</v>
      </c>
      <c r="B228" s="4" t="s">
        <v>461</v>
      </c>
      <c r="C228" s="4">
        <v>2834</v>
      </c>
      <c r="D228" s="22" t="s">
        <v>337</v>
      </c>
      <c r="E228" s="4" t="s">
        <v>62</v>
      </c>
      <c r="F228" s="4" t="s">
        <v>1185</v>
      </c>
      <c r="AA228" s="76" t="s">
        <v>467</v>
      </c>
      <c r="AB228" s="77">
        <v>3136</v>
      </c>
    </row>
    <row r="229" spans="1:28" ht="13">
      <c r="A229" s="4">
        <v>3632</v>
      </c>
      <c r="B229" s="4" t="s">
        <v>345</v>
      </c>
      <c r="C229" s="4">
        <v>2834</v>
      </c>
      <c r="D229" s="19" t="s">
        <v>259</v>
      </c>
      <c r="E229" s="4" t="s">
        <v>37</v>
      </c>
      <c r="F229" s="4" t="s">
        <v>1185</v>
      </c>
      <c r="AA229" s="76" t="s">
        <v>451</v>
      </c>
      <c r="AB229" s="77">
        <v>1000</v>
      </c>
    </row>
    <row r="230" spans="1:28" ht="13">
      <c r="A230" s="4">
        <v>3058</v>
      </c>
      <c r="B230" s="4" t="s">
        <v>814</v>
      </c>
      <c r="C230" s="4">
        <v>2831</v>
      </c>
      <c r="D230" s="19" t="s">
        <v>296</v>
      </c>
      <c r="E230" s="4" t="s">
        <v>109</v>
      </c>
      <c r="F230" s="4" t="s">
        <v>1185</v>
      </c>
      <c r="AA230" s="76" t="s">
        <v>444</v>
      </c>
      <c r="AB230" s="77">
        <v>1837</v>
      </c>
    </row>
    <row r="231" spans="1:28" ht="13">
      <c r="A231" s="4">
        <v>4314</v>
      </c>
      <c r="B231" s="4" t="s">
        <v>1082</v>
      </c>
      <c r="C231" s="13">
        <v>2800</v>
      </c>
      <c r="D231" s="19" t="s">
        <v>192</v>
      </c>
      <c r="E231" s="4" t="s">
        <v>74</v>
      </c>
      <c r="F231" s="4" t="s">
        <v>1184</v>
      </c>
      <c r="AA231" s="76" t="s">
        <v>442</v>
      </c>
      <c r="AB231" s="77">
        <v>3327</v>
      </c>
    </row>
    <row r="232" spans="1:28" ht="13">
      <c r="A232" s="4">
        <v>3606</v>
      </c>
      <c r="B232" s="4" t="s">
        <v>226</v>
      </c>
      <c r="C232" s="4">
        <v>2786</v>
      </c>
      <c r="D232" s="19" t="s">
        <v>225</v>
      </c>
      <c r="E232" s="4" t="s">
        <v>244</v>
      </c>
      <c r="F232" s="4" t="s">
        <v>1185</v>
      </c>
      <c r="AA232" s="76" t="s">
        <v>477</v>
      </c>
      <c r="AB232" s="77">
        <v>2251</v>
      </c>
    </row>
    <row r="233" spans="1:28" ht="13">
      <c r="A233" s="4">
        <v>3026</v>
      </c>
      <c r="B233" s="4" t="s">
        <v>578</v>
      </c>
      <c r="C233" s="4">
        <v>2785</v>
      </c>
      <c r="D233" s="19" t="s">
        <v>80</v>
      </c>
      <c r="E233" s="4" t="s">
        <v>74</v>
      </c>
      <c r="F233" s="4" t="s">
        <v>1185</v>
      </c>
      <c r="AA233" s="76" t="s">
        <v>456</v>
      </c>
      <c r="AB233" s="77">
        <v>1580</v>
      </c>
    </row>
    <row r="234" spans="1:28" ht="13">
      <c r="A234" s="4">
        <v>3626</v>
      </c>
      <c r="B234" s="4" t="s">
        <v>367</v>
      </c>
      <c r="C234" s="4">
        <v>2766</v>
      </c>
      <c r="D234" s="19" t="s">
        <v>324</v>
      </c>
      <c r="E234" s="4" t="s">
        <v>37</v>
      </c>
      <c r="F234" s="4" t="s">
        <v>1185</v>
      </c>
      <c r="AA234" s="76" t="s">
        <v>1235</v>
      </c>
      <c r="AB234" s="77">
        <v>6432</v>
      </c>
    </row>
    <row r="235" spans="1:28" ht="13">
      <c r="A235" s="4">
        <v>3019</v>
      </c>
      <c r="B235" s="4" t="s">
        <v>642</v>
      </c>
      <c r="C235" s="4">
        <v>2763</v>
      </c>
      <c r="D235" s="19" t="s">
        <v>240</v>
      </c>
      <c r="E235" s="4" t="s">
        <v>92</v>
      </c>
      <c r="F235" s="4" t="s">
        <v>1185</v>
      </c>
      <c r="AA235" s="76" t="s">
        <v>1236</v>
      </c>
      <c r="AB235" s="77">
        <v>4390</v>
      </c>
    </row>
    <row r="236" spans="1:28" ht="13">
      <c r="A236" s="4">
        <v>3678</v>
      </c>
      <c r="B236" s="4" t="s">
        <v>987</v>
      </c>
      <c r="C236" s="4">
        <v>2762</v>
      </c>
      <c r="D236" s="19" t="s">
        <v>326</v>
      </c>
      <c r="E236" s="4" t="s">
        <v>112</v>
      </c>
      <c r="F236" s="4" t="s">
        <v>1185</v>
      </c>
      <c r="AA236" s="76" t="s">
        <v>524</v>
      </c>
      <c r="AB236" s="77">
        <v>16801</v>
      </c>
    </row>
    <row r="237" spans="1:28" ht="13">
      <c r="A237" s="4">
        <v>3910</v>
      </c>
      <c r="B237" s="4" t="s">
        <v>481</v>
      </c>
      <c r="C237" s="4">
        <v>2756</v>
      </c>
      <c r="D237" s="19" t="s">
        <v>368</v>
      </c>
      <c r="E237" s="4" t="s">
        <v>62</v>
      </c>
      <c r="F237" s="4" t="s">
        <v>1185</v>
      </c>
      <c r="AA237" s="76" t="s">
        <v>1237</v>
      </c>
      <c r="AB237" s="77">
        <v>1503</v>
      </c>
    </row>
    <row r="238" spans="1:28" ht="13">
      <c r="A238" s="4">
        <v>3434</v>
      </c>
      <c r="B238" s="4" t="s">
        <v>610</v>
      </c>
      <c r="C238" s="4">
        <v>2731</v>
      </c>
      <c r="D238" s="19" t="s">
        <v>93</v>
      </c>
      <c r="E238" s="4" t="s">
        <v>92</v>
      </c>
      <c r="F238" s="4" t="s">
        <v>1185</v>
      </c>
      <c r="AA238" s="76" t="s">
        <v>594</v>
      </c>
      <c r="AB238" s="77">
        <v>5263</v>
      </c>
    </row>
    <row r="239" spans="1:28" ht="13">
      <c r="A239" s="4">
        <v>3836</v>
      </c>
      <c r="B239" s="4" t="s">
        <v>841</v>
      </c>
      <c r="C239" s="4">
        <v>2727</v>
      </c>
      <c r="D239" s="19" t="s">
        <v>1186</v>
      </c>
      <c r="E239" s="4" t="s">
        <v>112</v>
      </c>
      <c r="F239" s="4" t="s">
        <v>1185</v>
      </c>
      <c r="AA239" s="76" t="s">
        <v>593</v>
      </c>
      <c r="AB239" s="77">
        <v>4634</v>
      </c>
    </row>
    <row r="240" spans="1:28" ht="13">
      <c r="A240" s="4">
        <v>6303</v>
      </c>
      <c r="B240" s="4" t="s">
        <v>1084</v>
      </c>
      <c r="C240" s="4">
        <v>2724</v>
      </c>
      <c r="D240" s="19" t="s">
        <v>212</v>
      </c>
      <c r="E240" s="4" t="s">
        <v>74</v>
      </c>
      <c r="F240" s="4" t="s">
        <v>1185</v>
      </c>
      <c r="AA240" s="76" t="s">
        <v>1121</v>
      </c>
      <c r="AB240" s="77">
        <v>2333</v>
      </c>
    </row>
    <row r="241" spans="1:28" ht="13">
      <c r="A241" s="4">
        <v>3623</v>
      </c>
      <c r="B241" s="4" t="s">
        <v>283</v>
      </c>
      <c r="C241" s="4">
        <v>2713</v>
      </c>
      <c r="D241" s="19" t="s">
        <v>168</v>
      </c>
      <c r="E241" s="4" t="s">
        <v>37</v>
      </c>
      <c r="F241" s="4" t="s">
        <v>1185</v>
      </c>
      <c r="AA241" s="76" t="s">
        <v>560</v>
      </c>
      <c r="AB241" s="77">
        <v>2098</v>
      </c>
    </row>
    <row r="242" spans="1:28" ht="13">
      <c r="A242" s="4">
        <v>3670</v>
      </c>
      <c r="B242" s="4" t="s">
        <v>969</v>
      </c>
      <c r="C242" s="4">
        <v>2706</v>
      </c>
      <c r="D242" s="19" t="s">
        <v>288</v>
      </c>
      <c r="E242" s="4" t="s">
        <v>112</v>
      </c>
      <c r="F242" s="4" t="s">
        <v>1185</v>
      </c>
      <c r="AA242" s="76" t="s">
        <v>1238</v>
      </c>
      <c r="AB242" s="77">
        <v>3890</v>
      </c>
    </row>
    <row r="243" spans="1:28" ht="13">
      <c r="A243" s="4">
        <v>3540</v>
      </c>
      <c r="B243" s="4" t="s">
        <v>426</v>
      </c>
      <c r="C243" s="4">
        <v>2704</v>
      </c>
      <c r="D243" s="19" t="s">
        <v>243</v>
      </c>
      <c r="E243" s="4" t="s">
        <v>62</v>
      </c>
      <c r="F243" s="4" t="s">
        <v>1185</v>
      </c>
      <c r="AA243" s="76" t="s">
        <v>1145</v>
      </c>
      <c r="AB243" s="77">
        <v>5880</v>
      </c>
    </row>
    <row r="244" spans="1:28" ht="13">
      <c r="A244" s="4">
        <v>4312</v>
      </c>
      <c r="B244" s="4" t="s">
        <v>1106</v>
      </c>
      <c r="C244" s="13">
        <v>2703</v>
      </c>
      <c r="D244" s="19" t="s">
        <v>224</v>
      </c>
      <c r="E244" s="4" t="s">
        <v>112</v>
      </c>
      <c r="F244" s="4" t="s">
        <v>1184</v>
      </c>
      <c r="AA244" s="76" t="s">
        <v>590</v>
      </c>
      <c r="AB244" s="77">
        <v>1684</v>
      </c>
    </row>
    <row r="245" spans="1:28" ht="13">
      <c r="A245" s="4">
        <v>4640</v>
      </c>
      <c r="B245" s="4" t="s">
        <v>1151</v>
      </c>
      <c r="C245" s="4">
        <v>2691</v>
      </c>
      <c r="D245" s="19" t="s">
        <v>215</v>
      </c>
      <c r="E245" s="4" t="s">
        <v>117</v>
      </c>
      <c r="F245" s="4" t="s">
        <v>1184</v>
      </c>
      <c r="AA245" s="76" t="s">
        <v>589</v>
      </c>
      <c r="AB245" s="77">
        <v>3808</v>
      </c>
    </row>
    <row r="246" spans="1:28" ht="13">
      <c r="A246" s="4">
        <v>6646</v>
      </c>
      <c r="B246" s="4" t="s">
        <v>1109</v>
      </c>
      <c r="C246" s="4">
        <v>2689</v>
      </c>
      <c r="D246" s="19" t="s">
        <v>268</v>
      </c>
      <c r="E246" s="4" t="s">
        <v>112</v>
      </c>
      <c r="F246" s="4" t="s">
        <v>1185</v>
      </c>
      <c r="AA246" s="76" t="s">
        <v>588</v>
      </c>
      <c r="AB246" s="77">
        <v>4449</v>
      </c>
    </row>
    <row r="247" spans="1:28" ht="13">
      <c r="A247" s="4">
        <v>4301</v>
      </c>
      <c r="B247" s="4" t="s">
        <v>800</v>
      </c>
      <c r="C247" s="4">
        <v>2684</v>
      </c>
      <c r="D247" s="19" t="s">
        <v>102</v>
      </c>
      <c r="E247" s="4" t="s">
        <v>102</v>
      </c>
      <c r="F247" s="4" t="s">
        <v>1184</v>
      </c>
      <c r="AA247" s="76" t="s">
        <v>928</v>
      </c>
      <c r="AB247" s="77">
        <v>1207</v>
      </c>
    </row>
    <row r="248" spans="1:28" ht="13">
      <c r="A248" s="4">
        <v>3890</v>
      </c>
      <c r="B248" s="4" t="s">
        <v>284</v>
      </c>
      <c r="C248" s="4">
        <v>2672</v>
      </c>
      <c r="D248" s="19" t="s">
        <v>168</v>
      </c>
      <c r="E248" s="4" t="s">
        <v>37</v>
      </c>
      <c r="F248" s="4" t="s">
        <v>1185</v>
      </c>
      <c r="AA248" s="76" t="s">
        <v>926</v>
      </c>
      <c r="AB248" s="77">
        <v>833</v>
      </c>
    </row>
    <row r="249" spans="1:28" ht="13">
      <c r="A249" s="4">
        <v>3981</v>
      </c>
      <c r="B249" s="4" t="s">
        <v>628</v>
      </c>
      <c r="C249" s="4">
        <v>2663</v>
      </c>
      <c r="D249" s="19" t="s">
        <v>230</v>
      </c>
      <c r="E249" s="4" t="s">
        <v>92</v>
      </c>
      <c r="F249" s="4" t="s">
        <v>1184</v>
      </c>
      <c r="AA249" s="76" t="s">
        <v>925</v>
      </c>
      <c r="AB249" s="77">
        <v>883</v>
      </c>
    </row>
    <row r="250" spans="1:28" ht="13">
      <c r="A250" s="4">
        <v>3060</v>
      </c>
      <c r="B250" s="4" t="s">
        <v>184</v>
      </c>
      <c r="C250" s="4">
        <v>2659</v>
      </c>
      <c r="D250" s="19" t="s">
        <v>160</v>
      </c>
      <c r="E250" s="4" t="s">
        <v>20</v>
      </c>
      <c r="F250" s="4" t="s">
        <v>1185</v>
      </c>
      <c r="AA250" s="76" t="s">
        <v>923</v>
      </c>
      <c r="AB250" s="77">
        <v>5362</v>
      </c>
    </row>
    <row r="251" spans="1:28" ht="13">
      <c r="A251" s="4">
        <v>3677</v>
      </c>
      <c r="B251" s="4" t="s">
        <v>986</v>
      </c>
      <c r="C251" s="4">
        <v>2652</v>
      </c>
      <c r="D251" s="19" t="s">
        <v>326</v>
      </c>
      <c r="E251" s="4" t="s">
        <v>112</v>
      </c>
      <c r="F251" s="4" t="s">
        <v>1185</v>
      </c>
      <c r="AA251" s="76" t="s">
        <v>802</v>
      </c>
      <c r="AB251" s="77">
        <v>3544</v>
      </c>
    </row>
    <row r="252" spans="1:28" ht="13">
      <c r="A252" s="4">
        <v>3633</v>
      </c>
      <c r="B252" s="4" t="s">
        <v>348</v>
      </c>
      <c r="C252" s="4">
        <v>2651</v>
      </c>
      <c r="D252" s="19" t="s">
        <v>259</v>
      </c>
      <c r="E252" s="4" t="s">
        <v>37</v>
      </c>
      <c r="F252" s="4" t="s">
        <v>1185</v>
      </c>
      <c r="AA252" s="76" t="s">
        <v>921</v>
      </c>
      <c r="AB252" s="77">
        <v>4129</v>
      </c>
    </row>
    <row r="253" spans="1:28" ht="13">
      <c r="A253" s="4">
        <v>3824</v>
      </c>
      <c r="B253" s="4" t="s">
        <v>599</v>
      </c>
      <c r="C253" s="4">
        <v>2637</v>
      </c>
      <c r="D253" s="19" t="s">
        <v>97</v>
      </c>
      <c r="E253" s="4" t="s">
        <v>92</v>
      </c>
      <c r="F253" s="4" t="s">
        <v>1185</v>
      </c>
      <c r="AA253" s="76" t="s">
        <v>919</v>
      </c>
      <c r="AB253" s="77">
        <v>2009</v>
      </c>
    </row>
    <row r="254" spans="1:28" ht="13">
      <c r="A254" s="4">
        <v>3661</v>
      </c>
      <c r="B254" s="4" t="s">
        <v>1032</v>
      </c>
      <c r="C254" s="4">
        <v>2625</v>
      </c>
      <c r="D254" s="19" t="s">
        <v>372</v>
      </c>
      <c r="E254" s="4" t="s">
        <v>112</v>
      </c>
      <c r="F254" s="4" t="s">
        <v>1185</v>
      </c>
      <c r="AA254" s="76" t="s">
        <v>983</v>
      </c>
      <c r="AB254" s="77">
        <v>6829</v>
      </c>
    </row>
    <row r="255" spans="1:28" ht="13">
      <c r="A255" s="4">
        <v>3802</v>
      </c>
      <c r="B255" s="4" t="s">
        <v>391</v>
      </c>
      <c r="C255" s="4">
        <v>2574</v>
      </c>
      <c r="D255" s="19" t="s">
        <v>50</v>
      </c>
      <c r="E255" s="4" t="s">
        <v>50</v>
      </c>
      <c r="F255" s="4" t="s">
        <v>1185</v>
      </c>
      <c r="AA255" s="76" t="s">
        <v>1239</v>
      </c>
      <c r="AB255" s="77">
        <v>1</v>
      </c>
    </row>
    <row r="256" spans="1:28" ht="13">
      <c r="A256" s="4">
        <v>3543</v>
      </c>
      <c r="B256" s="4" t="s">
        <v>223</v>
      </c>
      <c r="C256" s="4">
        <v>2564</v>
      </c>
      <c r="D256" s="19" t="s">
        <v>189</v>
      </c>
      <c r="E256" s="4" t="s">
        <v>20</v>
      </c>
      <c r="F256" s="4" t="s">
        <v>1185</v>
      </c>
      <c r="AA256" s="76" t="s">
        <v>982</v>
      </c>
      <c r="AB256" s="77">
        <v>24732</v>
      </c>
    </row>
    <row r="257" spans="1:28" ht="13">
      <c r="A257" s="4">
        <v>6331</v>
      </c>
      <c r="B257" s="4" t="s">
        <v>496</v>
      </c>
      <c r="C257" s="4">
        <v>2564</v>
      </c>
      <c r="D257" s="19" t="s">
        <v>1203</v>
      </c>
      <c r="E257" s="4" t="s">
        <v>74</v>
      </c>
      <c r="F257" s="4" t="s">
        <v>1185</v>
      </c>
      <c r="AA257" s="76" t="s">
        <v>1009</v>
      </c>
      <c r="AB257" s="77">
        <v>5188</v>
      </c>
    </row>
    <row r="258" spans="1:28" ht="13">
      <c r="A258" s="4">
        <v>3566</v>
      </c>
      <c r="B258" s="4" t="s">
        <v>782</v>
      </c>
      <c r="C258" s="4">
        <v>2552</v>
      </c>
      <c r="D258" s="19" t="s">
        <v>102</v>
      </c>
      <c r="E258" s="4" t="s">
        <v>102</v>
      </c>
      <c r="F258" s="4" t="s">
        <v>1185</v>
      </c>
      <c r="AA258" s="76" t="s">
        <v>988</v>
      </c>
      <c r="AB258" s="77">
        <v>917</v>
      </c>
    </row>
    <row r="259" spans="1:28" ht="13">
      <c r="A259" s="4">
        <v>3906</v>
      </c>
      <c r="B259" s="4" t="s">
        <v>360</v>
      </c>
      <c r="C259" s="4">
        <v>2541</v>
      </c>
      <c r="D259" s="19" t="s">
        <v>259</v>
      </c>
      <c r="E259" s="4" t="s">
        <v>37</v>
      </c>
      <c r="F259" s="4" t="s">
        <v>1185</v>
      </c>
      <c r="AA259" s="76" t="s">
        <v>987</v>
      </c>
      <c r="AB259" s="77">
        <v>2997</v>
      </c>
    </row>
    <row r="260" spans="1:28" ht="13">
      <c r="A260" s="4">
        <v>3028</v>
      </c>
      <c r="B260" s="4" t="s">
        <v>580</v>
      </c>
      <c r="C260" s="4">
        <v>2524</v>
      </c>
      <c r="D260" s="19" t="s">
        <v>80</v>
      </c>
      <c r="E260" s="4" t="s">
        <v>74</v>
      </c>
      <c r="F260" s="4" t="s">
        <v>1185</v>
      </c>
      <c r="AA260" s="76" t="s">
        <v>986</v>
      </c>
      <c r="AB260" s="77">
        <v>1592</v>
      </c>
    </row>
    <row r="261" spans="1:28" ht="13">
      <c r="A261" s="4">
        <v>3637</v>
      </c>
      <c r="B261" s="4" t="s">
        <v>768</v>
      </c>
      <c r="C261" s="4">
        <v>2521</v>
      </c>
      <c r="D261" s="19" t="s">
        <v>340</v>
      </c>
      <c r="E261" s="4" t="s">
        <v>102</v>
      </c>
      <c r="F261" s="4" t="s">
        <v>1185</v>
      </c>
      <c r="AA261" s="76" t="s">
        <v>985</v>
      </c>
      <c r="AB261" s="77">
        <v>3730</v>
      </c>
    </row>
    <row r="262" spans="1:28" ht="13">
      <c r="A262" s="4">
        <v>6326</v>
      </c>
      <c r="B262" s="4" t="s">
        <v>491</v>
      </c>
      <c r="C262" s="4">
        <v>2519</v>
      </c>
      <c r="D262" s="19" t="s">
        <v>1203</v>
      </c>
      <c r="E262" s="4" t="s">
        <v>74</v>
      </c>
      <c r="F262" s="4" t="s">
        <v>1185</v>
      </c>
      <c r="AA262" s="76" t="s">
        <v>1240</v>
      </c>
      <c r="AB262" s="77">
        <v>5141</v>
      </c>
    </row>
    <row r="263" spans="1:28" ht="13">
      <c r="A263" s="4">
        <v>3818</v>
      </c>
      <c r="B263" s="4" t="s">
        <v>788</v>
      </c>
      <c r="C263" s="4">
        <v>2513</v>
      </c>
      <c r="D263" s="19" t="s">
        <v>102</v>
      </c>
      <c r="E263" s="4" t="s">
        <v>102</v>
      </c>
      <c r="F263" s="4" t="s">
        <v>1185</v>
      </c>
      <c r="AA263" s="76" t="s">
        <v>981</v>
      </c>
      <c r="AB263" s="77">
        <v>2724</v>
      </c>
    </row>
    <row r="264" spans="1:28" ht="13">
      <c r="A264" s="4">
        <v>6342</v>
      </c>
      <c r="B264" s="4" t="s">
        <v>551</v>
      </c>
      <c r="C264" s="4">
        <v>2488</v>
      </c>
      <c r="D264" s="19" t="s">
        <v>245</v>
      </c>
      <c r="E264" s="4" t="s">
        <v>74</v>
      </c>
      <c r="F264" s="4" t="s">
        <v>1185</v>
      </c>
      <c r="AA264" s="76" t="s">
        <v>980</v>
      </c>
      <c r="AB264" s="77">
        <v>1636</v>
      </c>
    </row>
    <row r="265" spans="1:28" ht="13">
      <c r="A265" s="4">
        <v>6338</v>
      </c>
      <c r="B265" s="4" t="s">
        <v>1092</v>
      </c>
      <c r="C265" s="4">
        <v>2469</v>
      </c>
      <c r="D265" s="19" t="s">
        <v>245</v>
      </c>
      <c r="E265" s="4" t="s">
        <v>74</v>
      </c>
      <c r="F265" s="4" t="s">
        <v>1185</v>
      </c>
      <c r="AA265" s="76" t="s">
        <v>979</v>
      </c>
      <c r="AB265" s="77">
        <v>14535</v>
      </c>
    </row>
    <row r="266" spans="1:28" ht="13">
      <c r="A266" s="4">
        <v>3631</v>
      </c>
      <c r="B266" s="4" t="s">
        <v>320</v>
      </c>
      <c r="C266" s="4">
        <v>2430</v>
      </c>
      <c r="D266" s="19" t="s">
        <v>301</v>
      </c>
      <c r="E266" s="4" t="s">
        <v>37</v>
      </c>
      <c r="F266" s="4" t="s">
        <v>1185</v>
      </c>
      <c r="AA266" s="76" t="s">
        <v>978</v>
      </c>
      <c r="AB266" s="77">
        <v>10132</v>
      </c>
    </row>
    <row r="267" spans="1:28" ht="13">
      <c r="A267" s="4">
        <v>3557</v>
      </c>
      <c r="B267" s="4" t="s">
        <v>158</v>
      </c>
      <c r="C267" s="4">
        <v>2416</v>
      </c>
      <c r="D267" s="19" t="s">
        <v>148</v>
      </c>
      <c r="E267" s="4" t="s">
        <v>4</v>
      </c>
      <c r="F267" s="4" t="s">
        <v>1185</v>
      </c>
      <c r="AA267" s="76" t="s">
        <v>969</v>
      </c>
      <c r="AB267" s="77">
        <v>2994</v>
      </c>
    </row>
    <row r="268" spans="1:28" ht="13">
      <c r="A268" s="4">
        <v>3262</v>
      </c>
      <c r="B268" s="4" t="s">
        <v>995</v>
      </c>
      <c r="C268" s="4">
        <v>2380</v>
      </c>
      <c r="D268" s="19" t="s">
        <v>333</v>
      </c>
      <c r="E268" s="4" t="s">
        <v>112</v>
      </c>
      <c r="F268" s="4" t="s">
        <v>1185</v>
      </c>
      <c r="AA268" s="76" t="s">
        <v>968</v>
      </c>
      <c r="AB268" s="77">
        <v>807</v>
      </c>
    </row>
    <row r="269" spans="1:28" ht="13">
      <c r="A269" s="4">
        <v>3571</v>
      </c>
      <c r="B269" s="4" t="s">
        <v>229</v>
      </c>
      <c r="C269" s="4">
        <v>2363</v>
      </c>
      <c r="D269" s="19" t="s">
        <v>39</v>
      </c>
      <c r="E269" s="4" t="s">
        <v>37</v>
      </c>
      <c r="F269" s="4" t="s">
        <v>1185</v>
      </c>
      <c r="AA269" s="76" t="s">
        <v>960</v>
      </c>
      <c r="AB269" s="77">
        <v>3119</v>
      </c>
    </row>
    <row r="270" spans="1:28" ht="13">
      <c r="A270" s="4">
        <v>4608</v>
      </c>
      <c r="B270" s="4" t="s">
        <v>1076</v>
      </c>
      <c r="C270" s="4">
        <v>2359</v>
      </c>
      <c r="D270" s="19" t="s">
        <v>243</v>
      </c>
      <c r="E270" s="4" t="s">
        <v>62</v>
      </c>
      <c r="F270" s="4" t="s">
        <v>1184</v>
      </c>
      <c r="AA270" s="76" t="s">
        <v>1027</v>
      </c>
      <c r="AB270" s="77">
        <v>6570</v>
      </c>
    </row>
    <row r="271" spans="1:28" ht="13">
      <c r="A271" s="4">
        <v>3330</v>
      </c>
      <c r="B271" s="4" t="s">
        <v>506</v>
      </c>
      <c r="C271" s="4">
        <v>2356</v>
      </c>
      <c r="D271" s="19" t="s">
        <v>192</v>
      </c>
      <c r="E271" s="4" t="s">
        <v>74</v>
      </c>
      <c r="F271" s="4" t="s">
        <v>1185</v>
      </c>
      <c r="AA271" s="76" t="s">
        <v>1026</v>
      </c>
      <c r="AB271" s="77">
        <v>6191</v>
      </c>
    </row>
    <row r="272" spans="1:28" ht="13">
      <c r="A272" s="4">
        <v>6335</v>
      </c>
      <c r="B272" s="4" t="s">
        <v>500</v>
      </c>
      <c r="C272" s="4">
        <v>2330</v>
      </c>
      <c r="D272" s="19" t="s">
        <v>1203</v>
      </c>
      <c r="E272" s="4" t="s">
        <v>74</v>
      </c>
      <c r="F272" s="4" t="s">
        <v>1185</v>
      </c>
      <c r="AA272" s="76" t="s">
        <v>963</v>
      </c>
      <c r="AB272" s="77">
        <v>1087</v>
      </c>
    </row>
    <row r="273" spans="1:28" ht="13">
      <c r="A273" s="4">
        <v>3186</v>
      </c>
      <c r="B273" s="4" t="s">
        <v>446</v>
      </c>
      <c r="C273" s="4">
        <v>2309</v>
      </c>
      <c r="D273" s="19" t="s">
        <v>292</v>
      </c>
      <c r="E273" s="4" t="s">
        <v>62</v>
      </c>
      <c r="F273" s="4" t="s">
        <v>1185</v>
      </c>
      <c r="AA273" s="76" t="s">
        <v>962</v>
      </c>
      <c r="AB273" s="77">
        <v>1803</v>
      </c>
    </row>
    <row r="274" spans="1:28" ht="13">
      <c r="A274" s="4">
        <v>3919</v>
      </c>
      <c r="B274" s="4" t="s">
        <v>295</v>
      </c>
      <c r="C274" s="4">
        <v>2298</v>
      </c>
      <c r="D274" s="19" t="s">
        <v>195</v>
      </c>
      <c r="E274" s="4" t="s">
        <v>37</v>
      </c>
      <c r="F274" s="4" t="s">
        <v>1185</v>
      </c>
      <c r="AA274" s="76" t="s">
        <v>1033</v>
      </c>
      <c r="AB274" s="77">
        <v>6731</v>
      </c>
    </row>
    <row r="275" spans="1:28" ht="13">
      <c r="A275" s="4">
        <v>3263</v>
      </c>
      <c r="B275" s="4" t="s">
        <v>996</v>
      </c>
      <c r="C275" s="4">
        <v>2258</v>
      </c>
      <c r="D275" s="19" t="s">
        <v>333</v>
      </c>
      <c r="E275" s="4" t="s">
        <v>112</v>
      </c>
      <c r="F275" s="4" t="s">
        <v>1185</v>
      </c>
      <c r="AA275" s="76" t="s">
        <v>1032</v>
      </c>
      <c r="AB275" s="77">
        <v>2751</v>
      </c>
    </row>
    <row r="276" spans="1:28" ht="13">
      <c r="A276" s="4">
        <v>3609</v>
      </c>
      <c r="B276" s="4" t="s">
        <v>154</v>
      </c>
      <c r="C276" s="4">
        <v>2258</v>
      </c>
      <c r="D276" s="19" t="s">
        <v>15</v>
      </c>
      <c r="E276" s="4" t="s">
        <v>4</v>
      </c>
      <c r="F276" s="4" t="s">
        <v>1185</v>
      </c>
      <c r="AA276" s="76" t="s">
        <v>1241</v>
      </c>
      <c r="AB276" s="77">
        <v>11235</v>
      </c>
    </row>
    <row r="277" spans="1:28" ht="13">
      <c r="A277" s="4">
        <v>3918</v>
      </c>
      <c r="B277" s="4" t="s">
        <v>291</v>
      </c>
      <c r="C277" s="4">
        <v>2257</v>
      </c>
      <c r="D277" s="19" t="s">
        <v>195</v>
      </c>
      <c r="E277" s="4" t="s">
        <v>37</v>
      </c>
      <c r="F277" s="4" t="s">
        <v>1185</v>
      </c>
      <c r="AA277" s="76" t="s">
        <v>666</v>
      </c>
      <c r="AB277" s="77">
        <v>6594</v>
      </c>
    </row>
    <row r="278" spans="1:28" ht="13">
      <c r="A278" s="4">
        <v>6309</v>
      </c>
      <c r="B278" s="4" t="s">
        <v>587</v>
      </c>
      <c r="C278" s="13">
        <v>2254</v>
      </c>
      <c r="D278" s="19" t="s">
        <v>212</v>
      </c>
      <c r="E278" s="4" t="s">
        <v>74</v>
      </c>
      <c r="F278" s="4" t="s">
        <v>1185</v>
      </c>
      <c r="AA278" s="76" t="s">
        <v>665</v>
      </c>
      <c r="AB278" s="77">
        <v>4690</v>
      </c>
    </row>
    <row r="279" spans="1:28" ht="13">
      <c r="A279" s="4">
        <v>6341</v>
      </c>
      <c r="B279" s="4" t="s">
        <v>1119</v>
      </c>
      <c r="C279" s="4">
        <v>2248</v>
      </c>
      <c r="D279" s="19" t="s">
        <v>245</v>
      </c>
      <c r="E279" s="4" t="s">
        <v>74</v>
      </c>
      <c r="F279" s="4" t="s">
        <v>1185</v>
      </c>
      <c r="AA279" s="76" t="s">
        <v>664</v>
      </c>
      <c r="AB279" s="77">
        <v>2828</v>
      </c>
    </row>
    <row r="280" spans="1:28" ht="13">
      <c r="A280" s="4">
        <v>4307</v>
      </c>
      <c r="B280" s="4" t="s">
        <v>1037</v>
      </c>
      <c r="C280" s="4">
        <v>2244</v>
      </c>
      <c r="D280" s="19" t="s">
        <v>172</v>
      </c>
      <c r="E280" s="4" t="s">
        <v>4</v>
      </c>
      <c r="F280" s="4" t="s">
        <v>1184</v>
      </c>
      <c r="AA280" s="76" t="s">
        <v>1242</v>
      </c>
      <c r="AB280" s="77">
        <v>343</v>
      </c>
    </row>
    <row r="281" spans="1:28" ht="13">
      <c r="A281" s="4">
        <v>4603</v>
      </c>
      <c r="B281" s="4" t="s">
        <v>1039</v>
      </c>
      <c r="C281" s="4">
        <v>2224</v>
      </c>
      <c r="D281" s="19" t="s">
        <v>207</v>
      </c>
      <c r="E281" s="4" t="s">
        <v>20</v>
      </c>
      <c r="F281" s="4" t="s">
        <v>1184</v>
      </c>
      <c r="AA281" s="76" t="s">
        <v>658</v>
      </c>
      <c r="AB281" s="77">
        <v>4617</v>
      </c>
    </row>
    <row r="282" spans="1:28" ht="13">
      <c r="A282" s="4">
        <v>4105</v>
      </c>
      <c r="B282" s="4" t="s">
        <v>686</v>
      </c>
      <c r="C282" s="4">
        <v>2222</v>
      </c>
      <c r="D282" s="19" t="s">
        <v>215</v>
      </c>
      <c r="E282" s="4" t="s">
        <v>117</v>
      </c>
      <c r="F282" s="4" t="s">
        <v>1185</v>
      </c>
      <c r="AA282" s="76" t="s">
        <v>657</v>
      </c>
      <c r="AB282" s="77">
        <v>2685</v>
      </c>
    </row>
    <row r="283" spans="1:28" ht="13">
      <c r="A283" s="4">
        <v>6334</v>
      </c>
      <c r="B283" s="4" t="s">
        <v>499</v>
      </c>
      <c r="C283" s="4">
        <v>2217</v>
      </c>
      <c r="D283" s="19" t="s">
        <v>1203</v>
      </c>
      <c r="E283" s="4" t="s">
        <v>74</v>
      </c>
      <c r="F283" s="4" t="s">
        <v>1185</v>
      </c>
      <c r="AA283" s="76" t="s">
        <v>651</v>
      </c>
      <c r="AB283" s="77">
        <v>4782</v>
      </c>
    </row>
    <row r="284" spans="1:28" ht="13">
      <c r="A284" s="4">
        <v>3009</v>
      </c>
      <c r="B284" s="4" t="s">
        <v>739</v>
      </c>
      <c r="C284" s="4">
        <v>2215</v>
      </c>
      <c r="D284" s="4" t="s">
        <v>171</v>
      </c>
      <c r="E284" s="4" t="s">
        <v>102</v>
      </c>
      <c r="F284" s="4" t="s">
        <v>1185</v>
      </c>
      <c r="AA284" s="76" t="s">
        <v>650</v>
      </c>
      <c r="AB284" s="77">
        <v>1509</v>
      </c>
    </row>
    <row r="285" spans="1:28" ht="13">
      <c r="A285" s="4">
        <v>4617</v>
      </c>
      <c r="B285" s="4" t="s">
        <v>1038</v>
      </c>
      <c r="C285" s="4">
        <v>2202</v>
      </c>
      <c r="D285" s="19" t="s">
        <v>169</v>
      </c>
      <c r="E285" s="4" t="s">
        <v>4</v>
      </c>
      <c r="F285" s="4" t="s">
        <v>1184</v>
      </c>
      <c r="AA285" s="76" t="s">
        <v>649</v>
      </c>
      <c r="AB285" s="77">
        <v>738</v>
      </c>
    </row>
    <row r="286" spans="1:28" ht="13">
      <c r="A286" s="4">
        <v>3852</v>
      </c>
      <c r="B286" s="4" t="s">
        <v>1012</v>
      </c>
      <c r="C286" s="4">
        <v>2201</v>
      </c>
      <c r="D286" s="19" t="s">
        <v>333</v>
      </c>
      <c r="E286" s="4" t="s">
        <v>112</v>
      </c>
      <c r="F286" s="4" t="s">
        <v>1185</v>
      </c>
      <c r="AA286" s="76" t="s">
        <v>1243</v>
      </c>
      <c r="AB286" s="77">
        <v>120</v>
      </c>
    </row>
    <row r="287" spans="1:28" ht="13">
      <c r="A287" s="4">
        <v>4604</v>
      </c>
      <c r="B287" s="4" t="s">
        <v>1040</v>
      </c>
      <c r="C287" s="4">
        <v>2197</v>
      </c>
      <c r="D287" s="19" t="s">
        <v>32</v>
      </c>
      <c r="E287" s="4" t="s">
        <v>20</v>
      </c>
      <c r="F287" s="4" t="s">
        <v>1184</v>
      </c>
      <c r="AA287" s="76" t="s">
        <v>637</v>
      </c>
      <c r="AB287" s="77">
        <v>1034</v>
      </c>
    </row>
    <row r="288" spans="1:28" ht="13">
      <c r="A288" s="4">
        <v>3819</v>
      </c>
      <c r="B288" s="4" t="s">
        <v>790</v>
      </c>
      <c r="C288" s="4">
        <v>2178</v>
      </c>
      <c r="D288" s="19" t="s">
        <v>102</v>
      </c>
      <c r="E288" s="4" t="s">
        <v>102</v>
      </c>
      <c r="F288" s="4" t="s">
        <v>1185</v>
      </c>
      <c r="AA288" s="76" t="s">
        <v>636</v>
      </c>
      <c r="AB288" s="77">
        <v>2584</v>
      </c>
    </row>
    <row r="289" spans="1:28" ht="13">
      <c r="A289" s="4">
        <v>3211</v>
      </c>
      <c r="B289" s="4" t="s">
        <v>603</v>
      </c>
      <c r="C289" s="4">
        <v>2164</v>
      </c>
      <c r="D289" s="19" t="s">
        <v>93</v>
      </c>
      <c r="E289" s="4" t="s">
        <v>92</v>
      </c>
      <c r="F289" s="4" t="s">
        <v>1185</v>
      </c>
      <c r="AA289" s="76" t="s">
        <v>635</v>
      </c>
      <c r="AB289" s="77">
        <v>856</v>
      </c>
    </row>
    <row r="290" spans="1:28" ht="13">
      <c r="A290" s="4">
        <v>3636</v>
      </c>
      <c r="B290" s="4" t="s">
        <v>740</v>
      </c>
      <c r="C290" s="4">
        <v>2163</v>
      </c>
      <c r="D290" s="19" t="s">
        <v>126</v>
      </c>
      <c r="E290" s="4" t="s">
        <v>102</v>
      </c>
      <c r="F290" s="4" t="s">
        <v>1185</v>
      </c>
      <c r="AA290" s="76" t="s">
        <v>634</v>
      </c>
      <c r="AB290" s="77">
        <v>1212</v>
      </c>
    </row>
    <row r="291" spans="1:28" ht="13">
      <c r="A291" s="4">
        <v>4325</v>
      </c>
      <c r="B291" s="4" t="s">
        <v>398</v>
      </c>
      <c r="C291" s="13">
        <v>2159</v>
      </c>
      <c r="D291" s="19" t="s">
        <v>397</v>
      </c>
      <c r="E291" s="4" t="s">
        <v>37</v>
      </c>
      <c r="F291" s="4" t="s">
        <v>1184</v>
      </c>
      <c r="AA291" s="76" t="s">
        <v>633</v>
      </c>
      <c r="AB291" s="77">
        <v>331</v>
      </c>
    </row>
    <row r="292" spans="1:28" ht="13">
      <c r="A292" s="4">
        <v>4649</v>
      </c>
      <c r="B292" s="4" t="s">
        <v>415</v>
      </c>
      <c r="C292" s="13">
        <v>2150</v>
      </c>
      <c r="D292" s="19" t="s">
        <v>175</v>
      </c>
      <c r="E292" s="4" t="s">
        <v>37</v>
      </c>
      <c r="F292" s="4" t="s">
        <v>1184</v>
      </c>
      <c r="AA292" s="76" t="s">
        <v>632</v>
      </c>
      <c r="AB292" s="77">
        <v>832</v>
      </c>
    </row>
    <row r="293" spans="1:28" ht="13">
      <c r="A293" s="4">
        <v>6621</v>
      </c>
      <c r="B293" s="4" t="s">
        <v>1104</v>
      </c>
      <c r="C293" s="4">
        <v>2146</v>
      </c>
      <c r="D293" s="19" t="s">
        <v>1186</v>
      </c>
      <c r="E293" s="4" t="s">
        <v>112</v>
      </c>
      <c r="F293" s="4" t="s">
        <v>1185</v>
      </c>
      <c r="AA293" s="76" t="s">
        <v>631</v>
      </c>
      <c r="AB293" s="77">
        <v>1674</v>
      </c>
    </row>
    <row r="294" spans="1:28" ht="13">
      <c r="A294" s="4">
        <v>3724</v>
      </c>
      <c r="B294" s="4" t="s">
        <v>444</v>
      </c>
      <c r="C294" s="4">
        <v>2142</v>
      </c>
      <c r="D294" s="19" t="s">
        <v>285</v>
      </c>
      <c r="E294" s="4" t="s">
        <v>62</v>
      </c>
      <c r="F294" s="4" t="s">
        <v>1185</v>
      </c>
      <c r="AA294" s="76" t="s">
        <v>615</v>
      </c>
      <c r="AB294" s="77">
        <v>1438</v>
      </c>
    </row>
    <row r="295" spans="1:28" ht="13">
      <c r="A295" s="4">
        <v>3916</v>
      </c>
      <c r="B295" s="4" t="s">
        <v>677</v>
      </c>
      <c r="C295" s="4">
        <v>2133</v>
      </c>
      <c r="D295" s="19" t="s">
        <v>203</v>
      </c>
      <c r="E295" s="4" t="s">
        <v>117</v>
      </c>
      <c r="F295" s="4" t="s">
        <v>1185</v>
      </c>
      <c r="AA295" s="76" t="s">
        <v>614</v>
      </c>
      <c r="AB295" s="77">
        <v>2311</v>
      </c>
    </row>
    <row r="296" spans="1:28" ht="13">
      <c r="A296" s="4">
        <v>3311</v>
      </c>
      <c r="B296" s="4" t="s">
        <v>605</v>
      </c>
      <c r="C296" s="4">
        <v>2123</v>
      </c>
      <c r="D296" s="19" t="s">
        <v>93</v>
      </c>
      <c r="E296" s="4" t="s">
        <v>92</v>
      </c>
      <c r="F296" s="4" t="s">
        <v>1185</v>
      </c>
      <c r="AA296" s="76" t="s">
        <v>769</v>
      </c>
      <c r="AB296" s="77">
        <v>4741</v>
      </c>
    </row>
    <row r="297" spans="1:28" ht="13">
      <c r="A297" s="4">
        <v>3608</v>
      </c>
      <c r="B297" s="4" t="s">
        <v>152</v>
      </c>
      <c r="C297" s="4">
        <v>2119</v>
      </c>
      <c r="D297" s="19" t="s">
        <v>15</v>
      </c>
      <c r="E297" s="4" t="s">
        <v>4</v>
      </c>
      <c r="F297" s="4" t="s">
        <v>1185</v>
      </c>
      <c r="AA297" s="76" t="s">
        <v>768</v>
      </c>
      <c r="AB297" s="77">
        <v>2958</v>
      </c>
    </row>
    <row r="298" spans="1:28" ht="13">
      <c r="A298" s="4">
        <v>3061</v>
      </c>
      <c r="B298" s="4" t="s">
        <v>187</v>
      </c>
      <c r="C298" s="4">
        <v>2116</v>
      </c>
      <c r="D298" s="19" t="s">
        <v>160</v>
      </c>
      <c r="E298" s="4" t="s">
        <v>20</v>
      </c>
      <c r="F298" s="4" t="s">
        <v>1185</v>
      </c>
      <c r="AA298" s="76" t="s">
        <v>740</v>
      </c>
      <c r="AB298" s="77">
        <v>2394</v>
      </c>
    </row>
    <row r="299" spans="1:28" ht="13">
      <c r="A299" s="4">
        <v>3886</v>
      </c>
      <c r="B299" s="4" t="s">
        <v>640</v>
      </c>
      <c r="C299" s="4">
        <v>2113</v>
      </c>
      <c r="D299" s="19" t="s">
        <v>232</v>
      </c>
      <c r="E299" s="4" t="s">
        <v>92</v>
      </c>
      <c r="F299" s="4" t="s">
        <v>1185</v>
      </c>
      <c r="AA299" s="76" t="s">
        <v>801</v>
      </c>
      <c r="AB299" s="77">
        <v>7441</v>
      </c>
    </row>
    <row r="300" spans="1:28" ht="13">
      <c r="A300" s="4">
        <v>4316</v>
      </c>
      <c r="B300" s="4" t="s">
        <v>1131</v>
      </c>
      <c r="C300" s="4">
        <v>2105</v>
      </c>
      <c r="D300" s="19" t="s">
        <v>199</v>
      </c>
      <c r="E300" s="4" t="s">
        <v>112</v>
      </c>
      <c r="F300" s="4" t="s">
        <v>1184</v>
      </c>
      <c r="AA300" s="76" t="s">
        <v>350</v>
      </c>
      <c r="AB300" s="77">
        <v>3142</v>
      </c>
    </row>
    <row r="301" spans="1:28" ht="13">
      <c r="A301" s="4">
        <v>4018</v>
      </c>
      <c r="B301" s="4" t="s">
        <v>749</v>
      </c>
      <c r="C301" s="4">
        <v>2102</v>
      </c>
      <c r="D301" s="19" t="s">
        <v>286</v>
      </c>
      <c r="E301" s="4" t="s">
        <v>102</v>
      </c>
      <c r="F301" s="4" t="s">
        <v>1185</v>
      </c>
      <c r="AA301" s="76" t="s">
        <v>348</v>
      </c>
      <c r="AB301" s="77">
        <v>3625</v>
      </c>
    </row>
    <row r="302" spans="1:28" ht="13">
      <c r="A302" s="4">
        <v>3452</v>
      </c>
      <c r="B302" s="4" t="s">
        <v>1030</v>
      </c>
      <c r="C302" s="4">
        <v>2090</v>
      </c>
      <c r="D302" s="19" t="s">
        <v>372</v>
      </c>
      <c r="E302" s="4" t="s">
        <v>112</v>
      </c>
      <c r="F302" s="4" t="s">
        <v>1185</v>
      </c>
      <c r="AA302" s="76" t="s">
        <v>345</v>
      </c>
      <c r="AB302" s="77">
        <v>3289</v>
      </c>
    </row>
    <row r="303" spans="1:28" ht="13">
      <c r="A303" s="4">
        <v>6607</v>
      </c>
      <c r="B303" s="4" t="s">
        <v>1165</v>
      </c>
      <c r="C303" s="4">
        <v>2082</v>
      </c>
      <c r="D303" s="19" t="s">
        <v>205</v>
      </c>
      <c r="E303" s="4" t="s">
        <v>112</v>
      </c>
      <c r="F303" s="4" t="s">
        <v>1185</v>
      </c>
      <c r="AA303" s="76" t="s">
        <v>320</v>
      </c>
      <c r="AB303" s="77">
        <v>2890</v>
      </c>
    </row>
    <row r="304" spans="1:28" ht="13">
      <c r="A304" s="4">
        <v>3122</v>
      </c>
      <c r="B304" s="4" t="s">
        <v>583</v>
      </c>
      <c r="C304" s="4">
        <v>2077</v>
      </c>
      <c r="D304" s="19" t="s">
        <v>80</v>
      </c>
      <c r="E304" s="4" t="s">
        <v>74</v>
      </c>
      <c r="F304" s="4" t="s">
        <v>1185</v>
      </c>
      <c r="AA304" s="76" t="s">
        <v>313</v>
      </c>
      <c r="AB304" s="77">
        <v>15861</v>
      </c>
    </row>
    <row r="305" spans="1:28" ht="13">
      <c r="A305" s="4">
        <v>3652</v>
      </c>
      <c r="B305" s="4" t="s">
        <v>651</v>
      </c>
      <c r="C305" s="4">
        <v>2077</v>
      </c>
      <c r="D305" s="19" t="s">
        <v>251</v>
      </c>
      <c r="E305" s="4" t="s">
        <v>92</v>
      </c>
      <c r="F305" s="4" t="s">
        <v>1185</v>
      </c>
      <c r="AA305" s="76" t="s">
        <v>311</v>
      </c>
      <c r="AB305" s="77">
        <v>2442</v>
      </c>
    </row>
    <row r="306" spans="1:28" ht="13">
      <c r="A306" s="4">
        <v>3685</v>
      </c>
      <c r="B306" s="4" t="s">
        <v>919</v>
      </c>
      <c r="C306" s="4">
        <v>2076</v>
      </c>
      <c r="D306" s="19" t="s">
        <v>124</v>
      </c>
      <c r="E306" s="4" t="s">
        <v>112</v>
      </c>
      <c r="F306" s="4" t="s">
        <v>1185</v>
      </c>
      <c r="AA306" s="76" t="s">
        <v>308</v>
      </c>
      <c r="AB306" s="77">
        <v>1999</v>
      </c>
    </row>
    <row r="307" spans="1:28" ht="13">
      <c r="A307" s="4">
        <v>6641</v>
      </c>
      <c r="B307" s="4" t="s">
        <v>1160</v>
      </c>
      <c r="C307" s="4">
        <v>2076</v>
      </c>
      <c r="D307" s="19" t="s">
        <v>1186</v>
      </c>
      <c r="E307" s="4" t="s">
        <v>112</v>
      </c>
      <c r="F307" s="4" t="s">
        <v>1185</v>
      </c>
      <c r="AA307" s="76" t="s">
        <v>367</v>
      </c>
      <c r="AB307" s="77">
        <v>1761</v>
      </c>
    </row>
    <row r="308" spans="1:28" ht="13">
      <c r="A308" s="4">
        <v>3068</v>
      </c>
      <c r="B308" s="4" t="s">
        <v>644</v>
      </c>
      <c r="C308" s="4">
        <v>2058</v>
      </c>
      <c r="D308" s="19" t="s">
        <v>251</v>
      </c>
      <c r="E308" s="4" t="s">
        <v>92</v>
      </c>
      <c r="F308" s="4" t="s">
        <v>1185</v>
      </c>
      <c r="AA308" s="76" t="s">
        <v>306</v>
      </c>
      <c r="AB308" s="77">
        <v>5289</v>
      </c>
    </row>
    <row r="309" spans="1:28" ht="13">
      <c r="A309" s="4">
        <v>3495</v>
      </c>
      <c r="B309" s="4" t="s">
        <v>586</v>
      </c>
      <c r="C309" s="4">
        <v>2044</v>
      </c>
      <c r="D309" s="19" t="s">
        <v>80</v>
      </c>
      <c r="E309" s="4" t="s">
        <v>74</v>
      </c>
      <c r="F309" s="4" t="s">
        <v>1185</v>
      </c>
      <c r="AA309" s="76" t="s">
        <v>283</v>
      </c>
      <c r="AB309" s="77">
        <v>2857</v>
      </c>
    </row>
    <row r="310" spans="1:28" ht="14">
      <c r="A310" s="4">
        <v>6601</v>
      </c>
      <c r="B310" s="4" t="s">
        <v>1163</v>
      </c>
      <c r="C310" s="4">
        <v>2003</v>
      </c>
      <c r="D310" s="22" t="s">
        <v>194</v>
      </c>
      <c r="E310" s="4" t="s">
        <v>112</v>
      </c>
      <c r="F310" s="4" t="s">
        <v>1185</v>
      </c>
      <c r="AA310" s="76" t="s">
        <v>371</v>
      </c>
      <c r="AB310" s="77">
        <v>7377</v>
      </c>
    </row>
    <row r="311" spans="1:28" ht="13">
      <c r="A311" s="4">
        <v>3634</v>
      </c>
      <c r="B311" s="4" t="s">
        <v>350</v>
      </c>
      <c r="C311" s="4">
        <v>1985</v>
      </c>
      <c r="D311" s="19" t="s">
        <v>259</v>
      </c>
      <c r="E311" s="4" t="s">
        <v>37</v>
      </c>
      <c r="F311" s="4" t="s">
        <v>1185</v>
      </c>
      <c r="AA311" s="76" t="s">
        <v>234</v>
      </c>
      <c r="AB311" s="77">
        <v>5439</v>
      </c>
    </row>
    <row r="312" spans="1:28" ht="13">
      <c r="A312" s="4">
        <v>6386</v>
      </c>
      <c r="B312" s="4" t="s">
        <v>743</v>
      </c>
      <c r="C312" s="13">
        <v>1980</v>
      </c>
      <c r="D312" s="19" t="s">
        <v>276</v>
      </c>
      <c r="E312" s="4" t="s">
        <v>92</v>
      </c>
      <c r="F312" s="4" t="s">
        <v>1185</v>
      </c>
      <c r="AA312" s="76" t="s">
        <v>680</v>
      </c>
      <c r="AB312" s="77">
        <v>6981</v>
      </c>
    </row>
    <row r="313" spans="1:28" ht="13">
      <c r="A313" s="4">
        <v>3331</v>
      </c>
      <c r="B313" s="4" t="s">
        <v>507</v>
      </c>
      <c r="C313" s="4">
        <v>1970</v>
      </c>
      <c r="D313" s="19" t="s">
        <v>192</v>
      </c>
      <c r="E313" s="4" t="s">
        <v>74</v>
      </c>
      <c r="F313" s="4" t="s">
        <v>1185</v>
      </c>
      <c r="AA313" s="76" t="s">
        <v>674</v>
      </c>
      <c r="AB313" s="77">
        <v>5323</v>
      </c>
    </row>
    <row r="314" spans="1:28" ht="13">
      <c r="A314" s="4">
        <v>4638</v>
      </c>
      <c r="B314" s="4" t="s">
        <v>1116</v>
      </c>
      <c r="C314" s="4">
        <v>1968</v>
      </c>
      <c r="D314" s="19" t="s">
        <v>206</v>
      </c>
      <c r="E314" s="4" t="s">
        <v>74</v>
      </c>
      <c r="F314" s="4" t="s">
        <v>1184</v>
      </c>
      <c r="AA314" s="76" t="s">
        <v>698</v>
      </c>
      <c r="AB314" s="77">
        <v>3163</v>
      </c>
    </row>
    <row r="315" spans="1:28" ht="13">
      <c r="A315" s="4">
        <v>3674</v>
      </c>
      <c r="B315" s="4" t="s">
        <v>981</v>
      </c>
      <c r="C315" s="4">
        <v>1966</v>
      </c>
      <c r="D315" s="19" t="s">
        <v>305</v>
      </c>
      <c r="E315" s="4" t="s">
        <v>112</v>
      </c>
      <c r="F315" s="4" t="s">
        <v>1185</v>
      </c>
      <c r="AA315" s="76" t="s">
        <v>689</v>
      </c>
      <c r="AB315" s="77">
        <v>5534</v>
      </c>
    </row>
    <row r="316" spans="1:28" ht="13">
      <c r="A316" s="4">
        <v>6333</v>
      </c>
      <c r="B316" s="4" t="s">
        <v>498</v>
      </c>
      <c r="C316" s="4">
        <v>1959</v>
      </c>
      <c r="D316" s="19" t="s">
        <v>1203</v>
      </c>
      <c r="E316" s="4" t="s">
        <v>74</v>
      </c>
      <c r="F316" s="4" t="s">
        <v>1185</v>
      </c>
      <c r="AA316" s="76" t="s">
        <v>688</v>
      </c>
      <c r="AB316" s="77">
        <v>15484</v>
      </c>
    </row>
    <row r="317" spans="1:28" ht="13">
      <c r="A317" s="4">
        <v>6384</v>
      </c>
      <c r="B317" s="4" t="s">
        <v>939</v>
      </c>
      <c r="C317" s="13">
        <v>1937</v>
      </c>
      <c r="D317" s="19" t="s">
        <v>299</v>
      </c>
      <c r="E317" s="4" t="s">
        <v>102</v>
      </c>
      <c r="F317" s="4" t="s">
        <v>1185</v>
      </c>
      <c r="AA317" s="76" t="s">
        <v>150</v>
      </c>
      <c r="AB317" s="77">
        <v>5928</v>
      </c>
    </row>
    <row r="318" spans="1:28" ht="13">
      <c r="A318" s="4">
        <v>4332</v>
      </c>
      <c r="B318" s="4" t="s">
        <v>832</v>
      </c>
      <c r="C318" s="13">
        <v>1912</v>
      </c>
      <c r="D318" s="19" t="s">
        <v>203</v>
      </c>
      <c r="E318" s="4" t="s">
        <v>117</v>
      </c>
      <c r="F318" s="4" t="s">
        <v>1184</v>
      </c>
      <c r="AA318" s="76" t="s">
        <v>154</v>
      </c>
      <c r="AB318" s="77">
        <v>2827</v>
      </c>
    </row>
    <row r="319" spans="1:28" ht="13">
      <c r="A319" s="4">
        <v>3553</v>
      </c>
      <c r="B319" s="4" t="s">
        <v>691</v>
      </c>
      <c r="C319" s="4">
        <v>1904</v>
      </c>
      <c r="D319" s="19" t="s">
        <v>374</v>
      </c>
      <c r="E319" s="4" t="s">
        <v>117</v>
      </c>
      <c r="F319" s="4" t="s">
        <v>1185</v>
      </c>
      <c r="AA319" s="76" t="s">
        <v>152</v>
      </c>
      <c r="AB319" s="77">
        <v>2666</v>
      </c>
    </row>
    <row r="320" spans="1:28" ht="13">
      <c r="A320" s="4">
        <v>4625</v>
      </c>
      <c r="B320" s="4" t="s">
        <v>1115</v>
      </c>
      <c r="C320" s="4">
        <v>1897</v>
      </c>
      <c r="D320" s="19" t="s">
        <v>188</v>
      </c>
      <c r="E320" s="4" t="s">
        <v>74</v>
      </c>
      <c r="F320" s="4" t="s">
        <v>1184</v>
      </c>
      <c r="AA320" s="76" t="s">
        <v>146</v>
      </c>
      <c r="AB320" s="77">
        <v>5722</v>
      </c>
    </row>
    <row r="321" spans="1:28" ht="13">
      <c r="A321" s="4">
        <v>3711</v>
      </c>
      <c r="B321" s="4" t="s">
        <v>560</v>
      </c>
      <c r="C321" s="4">
        <v>1868</v>
      </c>
      <c r="D321" s="19" t="s">
        <v>309</v>
      </c>
      <c r="E321" s="4" t="s">
        <v>74</v>
      </c>
      <c r="F321" s="4" t="s">
        <v>1185</v>
      </c>
      <c r="AA321" s="76" t="s">
        <v>226</v>
      </c>
      <c r="AB321" s="77">
        <v>3431</v>
      </c>
    </row>
    <row r="322" spans="1:28" ht="13">
      <c r="A322" s="4">
        <v>4609</v>
      </c>
      <c r="B322" s="4" t="s">
        <v>401</v>
      </c>
      <c r="C322" s="4">
        <v>1854</v>
      </c>
      <c r="D322" s="19" t="s">
        <v>67</v>
      </c>
      <c r="E322" s="4" t="s">
        <v>50</v>
      </c>
      <c r="F322" s="4" t="s">
        <v>1184</v>
      </c>
      <c r="AA322" s="76" t="s">
        <v>1244</v>
      </c>
      <c r="AB322" s="77">
        <v>27209</v>
      </c>
    </row>
    <row r="323" spans="1:28" ht="13">
      <c r="A323" s="4">
        <v>3721</v>
      </c>
      <c r="B323" s="4" t="s">
        <v>456</v>
      </c>
      <c r="C323" s="4">
        <v>1849</v>
      </c>
      <c r="D323" s="19" t="s">
        <v>319</v>
      </c>
      <c r="E323" s="4" t="s">
        <v>62</v>
      </c>
      <c r="F323" s="4" t="s">
        <v>1185</v>
      </c>
      <c r="AA323" s="76" t="s">
        <v>229</v>
      </c>
      <c r="AB323" s="77">
        <v>3656</v>
      </c>
    </row>
    <row r="324" spans="1:28" ht="13">
      <c r="A324" s="4">
        <v>6391</v>
      </c>
      <c r="B324" s="4" t="s">
        <v>746</v>
      </c>
      <c r="C324" s="13">
        <v>1827</v>
      </c>
      <c r="D324" s="19" t="s">
        <v>376</v>
      </c>
      <c r="E324" s="4" t="s">
        <v>92</v>
      </c>
      <c r="F324" s="4" t="s">
        <v>1185</v>
      </c>
      <c r="AA324" s="76" t="s">
        <v>601</v>
      </c>
      <c r="AB324" s="77">
        <v>1623</v>
      </c>
    </row>
    <row r="325" spans="1:28" ht="13">
      <c r="A325" s="4">
        <v>3887</v>
      </c>
      <c r="B325" s="4" t="s">
        <v>641</v>
      </c>
      <c r="C325" s="4">
        <v>1802</v>
      </c>
      <c r="D325" s="19" t="s">
        <v>232</v>
      </c>
      <c r="E325" s="4" t="s">
        <v>92</v>
      </c>
      <c r="F325" s="4" t="s">
        <v>1185</v>
      </c>
      <c r="AA325" s="76" t="s">
        <v>595</v>
      </c>
      <c r="AB325" s="77">
        <v>309</v>
      </c>
    </row>
    <row r="326" spans="1:28" ht="14">
      <c r="A326" s="4">
        <v>4644</v>
      </c>
      <c r="B326" s="4" t="s">
        <v>1058</v>
      </c>
      <c r="C326" s="13">
        <v>1802</v>
      </c>
      <c r="D326" s="22" t="s">
        <v>194</v>
      </c>
      <c r="E326" s="4" t="s">
        <v>112</v>
      </c>
      <c r="F326" s="4" t="s">
        <v>1184</v>
      </c>
      <c r="AA326" s="76" t="s">
        <v>786</v>
      </c>
      <c r="AB326" s="77">
        <v>42</v>
      </c>
    </row>
    <row r="327" spans="1:28" ht="13">
      <c r="A327" s="4">
        <v>3973</v>
      </c>
      <c r="B327" s="4" t="s">
        <v>1042</v>
      </c>
      <c r="C327" s="13">
        <v>1793</v>
      </c>
      <c r="D327" s="19" t="s">
        <v>116</v>
      </c>
      <c r="E327" s="4" t="s">
        <v>112</v>
      </c>
      <c r="F327" s="4" t="s">
        <v>1184</v>
      </c>
      <c r="AA327" s="76" t="s">
        <v>784</v>
      </c>
      <c r="AB327" s="77">
        <v>19</v>
      </c>
    </row>
    <row r="328" spans="1:28" ht="13">
      <c r="A328" s="4">
        <v>3559</v>
      </c>
      <c r="B328" s="4" t="s">
        <v>1007</v>
      </c>
      <c r="C328" s="4">
        <v>1791</v>
      </c>
      <c r="D328" s="19" t="s">
        <v>333</v>
      </c>
      <c r="E328" s="4" t="s">
        <v>112</v>
      </c>
      <c r="F328" s="4" t="s">
        <v>1185</v>
      </c>
      <c r="AA328" s="76" t="s">
        <v>782</v>
      </c>
      <c r="AB328" s="77">
        <v>6220</v>
      </c>
    </row>
    <row r="329" spans="1:28" ht="13">
      <c r="A329" s="4">
        <v>3658</v>
      </c>
      <c r="B329" s="4" t="s">
        <v>666</v>
      </c>
      <c r="C329" s="4">
        <v>1788</v>
      </c>
      <c r="D329" s="19" t="s">
        <v>376</v>
      </c>
      <c r="E329" s="4" t="s">
        <v>92</v>
      </c>
      <c r="F329" s="4" t="s">
        <v>1185</v>
      </c>
      <c r="AA329" s="76" t="s">
        <v>756</v>
      </c>
      <c r="AB329" s="77">
        <v>11636</v>
      </c>
    </row>
    <row r="330" spans="1:28" ht="13">
      <c r="A330" s="4">
        <v>3865</v>
      </c>
      <c r="B330" s="4" t="s">
        <v>821</v>
      </c>
      <c r="C330" s="4">
        <v>1774</v>
      </c>
      <c r="D330" s="19" t="s">
        <v>343</v>
      </c>
      <c r="E330" s="4" t="s">
        <v>109</v>
      </c>
      <c r="F330" s="4" t="s">
        <v>1185</v>
      </c>
      <c r="AA330" s="76" t="s">
        <v>751</v>
      </c>
      <c r="AB330" s="77">
        <v>55</v>
      </c>
    </row>
    <row r="331" spans="1:28" ht="13">
      <c r="A331" s="4">
        <v>3118</v>
      </c>
      <c r="B331" s="4" t="s">
        <v>710</v>
      </c>
      <c r="C331" s="4">
        <v>1773</v>
      </c>
      <c r="D331" s="19" t="s">
        <v>163</v>
      </c>
      <c r="E331" s="4" t="s">
        <v>102</v>
      </c>
      <c r="F331" s="4" t="s">
        <v>1185</v>
      </c>
      <c r="AA331" s="76" t="s">
        <v>742</v>
      </c>
      <c r="AB331" s="77">
        <v>1395</v>
      </c>
    </row>
    <row r="332" spans="1:28" ht="13">
      <c r="A332" s="4">
        <v>4622</v>
      </c>
      <c r="B332" s="4" t="s">
        <v>1132</v>
      </c>
      <c r="C332" s="4">
        <v>1772</v>
      </c>
      <c r="D332" s="19" t="s">
        <v>124</v>
      </c>
      <c r="E332" s="4" t="s">
        <v>112</v>
      </c>
      <c r="F332" s="4" t="s">
        <v>1184</v>
      </c>
      <c r="AA332" s="76" t="s">
        <v>803</v>
      </c>
      <c r="AB332" s="77">
        <v>807</v>
      </c>
    </row>
    <row r="333" spans="1:28" ht="13">
      <c r="A333" s="4">
        <v>3840</v>
      </c>
      <c r="B333" s="4" t="s">
        <v>966</v>
      </c>
      <c r="C333" s="4">
        <v>1759</v>
      </c>
      <c r="D333" s="19" t="s">
        <v>282</v>
      </c>
      <c r="E333" s="4" t="s">
        <v>112</v>
      </c>
      <c r="F333" s="4" t="s">
        <v>1185</v>
      </c>
      <c r="AA333" s="76" t="s">
        <v>667</v>
      </c>
      <c r="AB333" s="77">
        <v>9035</v>
      </c>
    </row>
    <row r="334" spans="1:28" ht="13">
      <c r="A334" s="4">
        <v>4614</v>
      </c>
      <c r="B334" s="4" t="s">
        <v>443</v>
      </c>
      <c r="C334" s="13">
        <v>1751</v>
      </c>
      <c r="D334" s="19" t="s">
        <v>50</v>
      </c>
      <c r="E334" s="4" t="s">
        <v>50</v>
      </c>
      <c r="F334" s="4" t="s">
        <v>1184</v>
      </c>
      <c r="AA334" s="76" t="s">
        <v>1008</v>
      </c>
      <c r="AB334" s="77">
        <v>9466</v>
      </c>
    </row>
    <row r="335" spans="1:28" ht="13">
      <c r="A335" s="4">
        <v>3628</v>
      </c>
      <c r="B335" s="4" t="s">
        <v>308</v>
      </c>
      <c r="C335" s="4">
        <v>1748</v>
      </c>
      <c r="D335" s="19" t="s">
        <v>210</v>
      </c>
      <c r="E335" s="4" t="s">
        <v>37</v>
      </c>
      <c r="F335" s="4" t="s">
        <v>1185</v>
      </c>
      <c r="AA335" s="76" t="s">
        <v>1007</v>
      </c>
      <c r="AB335" s="77">
        <v>255</v>
      </c>
    </row>
    <row r="336" spans="1:28" ht="13">
      <c r="A336" s="4">
        <v>3094</v>
      </c>
      <c r="B336" s="4" t="s">
        <v>696</v>
      </c>
      <c r="C336" s="4">
        <v>1746</v>
      </c>
      <c r="D336" s="19" t="s">
        <v>386</v>
      </c>
      <c r="E336" s="4" t="s">
        <v>117</v>
      </c>
      <c r="F336" s="4" t="s">
        <v>1185</v>
      </c>
      <c r="AA336" s="76" t="s">
        <v>161</v>
      </c>
      <c r="AB336" s="77">
        <v>892</v>
      </c>
    </row>
    <row r="337" spans="1:28" ht="13">
      <c r="A337" s="4">
        <v>6637</v>
      </c>
      <c r="B337" s="4" t="s">
        <v>976</v>
      </c>
      <c r="C337" s="4">
        <v>1739</v>
      </c>
      <c r="D337" s="19" t="s">
        <v>303</v>
      </c>
      <c r="E337" s="4" t="s">
        <v>112</v>
      </c>
      <c r="F337" s="4" t="s">
        <v>1185</v>
      </c>
      <c r="AA337" s="76" t="s">
        <v>158</v>
      </c>
      <c r="AB337" s="77">
        <v>3185</v>
      </c>
    </row>
    <row r="338" spans="1:28" ht="13">
      <c r="A338" s="4">
        <v>6638</v>
      </c>
      <c r="B338" s="4" t="s">
        <v>1074</v>
      </c>
      <c r="C338" s="13">
        <v>1737</v>
      </c>
      <c r="D338" s="19" t="s">
        <v>303</v>
      </c>
      <c r="E338" s="4" t="s">
        <v>112</v>
      </c>
      <c r="F338" s="4" t="s">
        <v>1185</v>
      </c>
      <c r="AA338" s="76" t="s">
        <v>280</v>
      </c>
      <c r="AB338" s="77">
        <v>1501</v>
      </c>
    </row>
    <row r="339" spans="1:28" ht="13">
      <c r="A339" s="4">
        <v>3882</v>
      </c>
      <c r="B339" s="4" t="s">
        <v>365</v>
      </c>
      <c r="C339" s="4">
        <v>1727</v>
      </c>
      <c r="D339" s="19" t="s">
        <v>273</v>
      </c>
      <c r="E339" s="4" t="s">
        <v>37</v>
      </c>
      <c r="F339" s="4" t="s">
        <v>1185</v>
      </c>
      <c r="AA339" s="76" t="s">
        <v>1006</v>
      </c>
      <c r="AB339" s="77">
        <v>1754</v>
      </c>
    </row>
    <row r="340" spans="1:28" ht="13">
      <c r="A340" s="4">
        <v>4600</v>
      </c>
      <c r="B340" s="4" t="s">
        <v>1072</v>
      </c>
      <c r="C340" s="4">
        <v>1722</v>
      </c>
      <c r="D340" s="19" t="s">
        <v>370</v>
      </c>
      <c r="E340" s="4" t="s">
        <v>50</v>
      </c>
      <c r="F340" s="4" t="s">
        <v>1184</v>
      </c>
      <c r="AA340" s="76" t="s">
        <v>691</v>
      </c>
      <c r="AB340" s="77">
        <v>2306</v>
      </c>
    </row>
    <row r="341" spans="1:28" ht="13">
      <c r="A341" s="4">
        <v>6311</v>
      </c>
      <c r="B341" s="4" t="s">
        <v>529</v>
      </c>
      <c r="C341" s="4">
        <v>1721</v>
      </c>
      <c r="D341" s="19" t="s">
        <v>212</v>
      </c>
      <c r="E341" s="4" t="s">
        <v>74</v>
      </c>
      <c r="F341" s="4" t="s">
        <v>1185</v>
      </c>
      <c r="AA341" s="76" t="s">
        <v>690</v>
      </c>
      <c r="AB341" s="77">
        <v>1704</v>
      </c>
    </row>
    <row r="342" spans="1:28" ht="13">
      <c r="A342" s="4">
        <v>3077</v>
      </c>
      <c r="B342" s="4" t="s">
        <v>692</v>
      </c>
      <c r="C342" s="4">
        <v>1720</v>
      </c>
      <c r="D342" s="19" t="s">
        <v>386</v>
      </c>
      <c r="E342" s="4" t="s">
        <v>117</v>
      </c>
      <c r="F342" s="4" t="s">
        <v>1185</v>
      </c>
      <c r="AA342" s="76" t="s">
        <v>344</v>
      </c>
      <c r="AB342" s="77">
        <v>864</v>
      </c>
    </row>
    <row r="343" spans="1:28" ht="13">
      <c r="A343" s="4">
        <v>4021</v>
      </c>
      <c r="B343" s="4" t="s">
        <v>799</v>
      </c>
      <c r="C343" s="4">
        <v>1713</v>
      </c>
      <c r="D343" s="19" t="s">
        <v>102</v>
      </c>
      <c r="E343" s="4" t="s">
        <v>102</v>
      </c>
      <c r="F343" s="4" t="s">
        <v>1185</v>
      </c>
      <c r="AA343" s="76" t="s">
        <v>275</v>
      </c>
      <c r="AB343" s="77">
        <v>64</v>
      </c>
    </row>
    <row r="344" spans="1:28" ht="13">
      <c r="A344" s="4">
        <v>3333</v>
      </c>
      <c r="B344" s="4" t="s">
        <v>198</v>
      </c>
      <c r="C344" s="4">
        <v>1706</v>
      </c>
      <c r="D344" s="19" t="s">
        <v>160</v>
      </c>
      <c r="E344" s="4" t="s">
        <v>20</v>
      </c>
      <c r="F344" s="4" t="s">
        <v>1185</v>
      </c>
      <c r="AA344" s="76" t="s">
        <v>1065</v>
      </c>
      <c r="AB344" s="77">
        <v>302</v>
      </c>
    </row>
    <row r="345" spans="1:28" ht="13">
      <c r="A345" s="4">
        <v>3629</v>
      </c>
      <c r="B345" s="4" t="s">
        <v>311</v>
      </c>
      <c r="C345" s="4">
        <v>1697</v>
      </c>
      <c r="D345" s="19" t="s">
        <v>210</v>
      </c>
      <c r="E345" s="4" t="s">
        <v>37</v>
      </c>
      <c r="F345" s="4" t="s">
        <v>1185</v>
      </c>
      <c r="AA345" s="76" t="s">
        <v>204</v>
      </c>
      <c r="AB345" s="77">
        <v>140</v>
      </c>
    </row>
    <row r="346" spans="1:28" ht="13">
      <c r="A346" s="4">
        <v>3492</v>
      </c>
      <c r="B346" s="4" t="s">
        <v>897</v>
      </c>
      <c r="C346" s="4">
        <v>1688</v>
      </c>
      <c r="D346" s="19" t="s">
        <v>205</v>
      </c>
      <c r="E346" s="4" t="s">
        <v>112</v>
      </c>
      <c r="F346" s="4" t="s">
        <v>1185</v>
      </c>
      <c r="AA346" s="76" t="s">
        <v>201</v>
      </c>
      <c r="AB346" s="77">
        <v>152</v>
      </c>
    </row>
    <row r="347" spans="1:28" ht="13">
      <c r="A347" s="4">
        <v>3319</v>
      </c>
      <c r="B347" s="4" t="s">
        <v>1001</v>
      </c>
      <c r="C347" s="4">
        <v>1686</v>
      </c>
      <c r="D347" s="19" t="s">
        <v>333</v>
      </c>
      <c r="E347" s="4" t="s">
        <v>112</v>
      </c>
      <c r="F347" s="4" t="s">
        <v>1185</v>
      </c>
      <c r="AA347" s="76" t="s">
        <v>223</v>
      </c>
      <c r="AB347" s="77">
        <v>1321</v>
      </c>
    </row>
    <row r="348" spans="1:28" ht="13">
      <c r="A348" s="4">
        <v>6613</v>
      </c>
      <c r="B348" s="4" t="s">
        <v>1067</v>
      </c>
      <c r="C348" s="13">
        <v>1684</v>
      </c>
      <c r="D348" s="19" t="s">
        <v>205</v>
      </c>
      <c r="E348" s="4" t="s">
        <v>112</v>
      </c>
      <c r="F348" s="4" t="s">
        <v>1185</v>
      </c>
      <c r="AA348" s="76" t="s">
        <v>220</v>
      </c>
      <c r="AB348" s="77">
        <v>428</v>
      </c>
    </row>
    <row r="349" spans="1:28" ht="13">
      <c r="A349" s="4">
        <v>3654</v>
      </c>
      <c r="B349" s="4" t="s">
        <v>658</v>
      </c>
      <c r="C349" s="4">
        <v>1661</v>
      </c>
      <c r="D349" s="19" t="s">
        <v>276</v>
      </c>
      <c r="E349" s="4" t="s">
        <v>92</v>
      </c>
      <c r="F349" s="4" t="s">
        <v>1185</v>
      </c>
      <c r="AA349" s="76" t="s">
        <v>426</v>
      </c>
      <c r="AB349" s="77">
        <v>4027</v>
      </c>
    </row>
    <row r="350" spans="1:28" ht="13">
      <c r="A350" s="4">
        <v>3107</v>
      </c>
      <c r="B350" s="4" t="s">
        <v>253</v>
      </c>
      <c r="C350" s="4">
        <v>1656</v>
      </c>
      <c r="D350" s="19" t="s">
        <v>168</v>
      </c>
      <c r="E350" s="4" t="s">
        <v>37</v>
      </c>
      <c r="F350" s="4" t="s">
        <v>1185</v>
      </c>
      <c r="AA350" s="76" t="s">
        <v>466</v>
      </c>
      <c r="AB350" s="77">
        <v>816</v>
      </c>
    </row>
    <row r="351" spans="1:28" ht="13">
      <c r="A351" s="4">
        <v>3256</v>
      </c>
      <c r="B351" s="4" t="s">
        <v>956</v>
      </c>
      <c r="C351" s="4">
        <v>1652</v>
      </c>
      <c r="D351" s="19" t="s">
        <v>279</v>
      </c>
      <c r="E351" s="4" t="s">
        <v>112</v>
      </c>
      <c r="F351" s="4" t="s">
        <v>1185</v>
      </c>
      <c r="AA351" s="76" t="s">
        <v>465</v>
      </c>
      <c r="AB351" s="77">
        <v>976</v>
      </c>
    </row>
    <row r="352" spans="1:28" ht="13">
      <c r="A352" s="4">
        <v>3727</v>
      </c>
      <c r="B352" s="4" t="s">
        <v>427</v>
      </c>
      <c r="C352" s="4">
        <v>1651</v>
      </c>
      <c r="D352" s="19" t="s">
        <v>243</v>
      </c>
      <c r="E352" s="4" t="s">
        <v>62</v>
      </c>
      <c r="F352" s="4" t="s">
        <v>1185</v>
      </c>
      <c r="AA352" s="76" t="s">
        <v>425</v>
      </c>
      <c r="AB352" s="77">
        <v>749</v>
      </c>
    </row>
    <row r="353" spans="1:28" ht="13">
      <c r="A353" s="4">
        <v>3197</v>
      </c>
      <c r="B353" s="4" t="s">
        <v>191</v>
      </c>
      <c r="C353" s="4">
        <v>1650</v>
      </c>
      <c r="D353" s="19" t="s">
        <v>160</v>
      </c>
      <c r="E353" s="4" t="s">
        <v>20</v>
      </c>
      <c r="F353" s="4" t="s">
        <v>1185</v>
      </c>
      <c r="AA353" s="76" t="s">
        <v>424</v>
      </c>
      <c r="AB353" s="77">
        <v>20</v>
      </c>
    </row>
    <row r="354" spans="1:28" ht="13">
      <c r="A354" s="4">
        <v>3210</v>
      </c>
      <c r="B354" s="4" t="s">
        <v>602</v>
      </c>
      <c r="C354" s="4">
        <v>1644</v>
      </c>
      <c r="D354" s="19" t="s">
        <v>93</v>
      </c>
      <c r="E354" s="4" t="s">
        <v>92</v>
      </c>
      <c r="F354" s="4" t="s">
        <v>1185</v>
      </c>
      <c r="AA354" s="76" t="s">
        <v>423</v>
      </c>
      <c r="AB354" s="77">
        <v>26</v>
      </c>
    </row>
    <row r="355" spans="1:28" ht="13">
      <c r="A355" s="4">
        <v>3420</v>
      </c>
      <c r="B355" s="4" t="s">
        <v>339</v>
      </c>
      <c r="C355" s="4">
        <v>1631</v>
      </c>
      <c r="D355" s="19" t="s">
        <v>259</v>
      </c>
      <c r="E355" s="4" t="s">
        <v>37</v>
      </c>
      <c r="F355" s="4" t="s">
        <v>1185</v>
      </c>
      <c r="AA355" s="76" t="s">
        <v>422</v>
      </c>
      <c r="AB355" s="77">
        <v>1368</v>
      </c>
    </row>
    <row r="356" spans="1:28" ht="13">
      <c r="A356" s="4">
        <v>3706</v>
      </c>
      <c r="B356" s="4" t="s">
        <v>590</v>
      </c>
      <c r="C356" s="4">
        <v>1624</v>
      </c>
      <c r="D356" s="19" t="s">
        <v>80</v>
      </c>
      <c r="E356" s="4" t="s">
        <v>74</v>
      </c>
      <c r="F356" s="4" t="s">
        <v>1185</v>
      </c>
      <c r="AA356" s="76" t="s">
        <v>448</v>
      </c>
      <c r="AB356" s="77">
        <v>309</v>
      </c>
    </row>
    <row r="357" spans="1:28" ht="13">
      <c r="A357" s="4">
        <v>6366</v>
      </c>
      <c r="B357" s="4" t="s">
        <v>915</v>
      </c>
      <c r="C357" s="13">
        <v>1610</v>
      </c>
      <c r="D357" s="19" t="s">
        <v>286</v>
      </c>
      <c r="E357" s="4" t="s">
        <v>102</v>
      </c>
      <c r="F357" s="4" t="s">
        <v>1185</v>
      </c>
      <c r="AA357" s="76" t="s">
        <v>476</v>
      </c>
      <c r="AB357" s="77">
        <v>13927</v>
      </c>
    </row>
    <row r="358" spans="1:28" ht="13">
      <c r="A358" s="4">
        <v>3109</v>
      </c>
      <c r="B358" s="4" t="s">
        <v>328</v>
      </c>
      <c r="C358" s="4">
        <v>1608</v>
      </c>
      <c r="D358" s="19" t="s">
        <v>259</v>
      </c>
      <c r="E358" s="4" t="s">
        <v>37</v>
      </c>
      <c r="F358" s="4" t="s">
        <v>1185</v>
      </c>
      <c r="AA358" s="76" t="s">
        <v>475</v>
      </c>
      <c r="AB358" s="77">
        <v>147</v>
      </c>
    </row>
    <row r="359" spans="1:28" ht="13">
      <c r="A359" s="4">
        <v>4619</v>
      </c>
      <c r="B359" s="4" t="s">
        <v>1098</v>
      </c>
      <c r="C359" s="4">
        <v>1608</v>
      </c>
      <c r="D359" s="19" t="s">
        <v>379</v>
      </c>
      <c r="E359" s="4" t="s">
        <v>92</v>
      </c>
      <c r="F359" s="4" t="s">
        <v>1184</v>
      </c>
      <c r="AA359" s="76" t="s">
        <v>474</v>
      </c>
      <c r="AB359" s="77">
        <v>28</v>
      </c>
    </row>
    <row r="360" spans="1:28" ht="13">
      <c r="A360" s="4">
        <v>6332</v>
      </c>
      <c r="B360" s="4" t="s">
        <v>497</v>
      </c>
      <c r="C360" s="4">
        <v>1598</v>
      </c>
      <c r="D360" s="19" t="s">
        <v>1203</v>
      </c>
      <c r="E360" s="4" t="s">
        <v>74</v>
      </c>
      <c r="F360" s="4" t="s">
        <v>1185</v>
      </c>
      <c r="AA360" s="76" t="s">
        <v>473</v>
      </c>
      <c r="AB360" s="77">
        <v>198</v>
      </c>
    </row>
    <row r="361" spans="1:28" ht="13">
      <c r="A361" s="4">
        <v>3340</v>
      </c>
      <c r="B361" s="4" t="s">
        <v>570</v>
      </c>
      <c r="C361" s="4">
        <v>1589</v>
      </c>
      <c r="D361" s="19" t="s">
        <v>331</v>
      </c>
      <c r="E361" s="4" t="s">
        <v>74</v>
      </c>
      <c r="F361" s="4" t="s">
        <v>1185</v>
      </c>
      <c r="AA361" s="76" t="s">
        <v>472</v>
      </c>
      <c r="AB361" s="77">
        <v>4934</v>
      </c>
    </row>
    <row r="362" spans="1:28" ht="13">
      <c r="A362" s="4">
        <v>3552</v>
      </c>
      <c r="B362" s="4" t="s">
        <v>690</v>
      </c>
      <c r="C362" s="4">
        <v>1588</v>
      </c>
      <c r="D362" s="19" t="s">
        <v>374</v>
      </c>
      <c r="E362" s="4" t="s">
        <v>117</v>
      </c>
      <c r="F362" s="4" t="s">
        <v>1185</v>
      </c>
      <c r="AA362" s="76" t="s">
        <v>471</v>
      </c>
      <c r="AB362" s="77">
        <v>388</v>
      </c>
    </row>
    <row r="363" spans="1:28" ht="13">
      <c r="A363" s="4">
        <v>3891</v>
      </c>
      <c r="B363" s="4" t="s">
        <v>508</v>
      </c>
      <c r="C363" s="4">
        <v>1588</v>
      </c>
      <c r="D363" s="19" t="s">
        <v>192</v>
      </c>
      <c r="E363" s="4" t="s">
        <v>74</v>
      </c>
      <c r="F363" s="4" t="s">
        <v>1185</v>
      </c>
      <c r="AA363" s="76" t="s">
        <v>458</v>
      </c>
      <c r="AB363" s="77">
        <v>630</v>
      </c>
    </row>
    <row r="364" spans="1:28" ht="13">
      <c r="A364" s="4">
        <v>4100</v>
      </c>
      <c r="B364" s="4" t="s">
        <v>807</v>
      </c>
      <c r="C364" s="4">
        <v>1577</v>
      </c>
      <c r="D364" s="19" t="s">
        <v>377</v>
      </c>
      <c r="E364" s="4" t="s">
        <v>102</v>
      </c>
      <c r="F364" s="4" t="s">
        <v>1185</v>
      </c>
      <c r="AA364" s="76" t="s">
        <v>457</v>
      </c>
      <c r="AB364" s="77">
        <v>234</v>
      </c>
    </row>
    <row r="365" spans="1:28" ht="13">
      <c r="A365" s="4">
        <v>3983</v>
      </c>
      <c r="B365" s="4" t="s">
        <v>1138</v>
      </c>
      <c r="C365" s="4">
        <v>1544</v>
      </c>
      <c r="D365" s="19" t="s">
        <v>333</v>
      </c>
      <c r="E365" s="4" t="s">
        <v>112</v>
      </c>
      <c r="F365" s="4" t="s">
        <v>1184</v>
      </c>
      <c r="AA365" s="76" t="s">
        <v>1245</v>
      </c>
      <c r="AB365" s="77">
        <v>7156</v>
      </c>
    </row>
    <row r="366" spans="1:28" ht="13">
      <c r="A366" s="4">
        <v>3746</v>
      </c>
      <c r="B366" s="4" t="s">
        <v>758</v>
      </c>
      <c r="C366" s="4">
        <v>1543</v>
      </c>
      <c r="D366" s="19" t="s">
        <v>299</v>
      </c>
      <c r="E366" s="4" t="s">
        <v>102</v>
      </c>
      <c r="F366" s="4" t="s">
        <v>1185</v>
      </c>
      <c r="AA366" s="76" t="s">
        <v>1246</v>
      </c>
      <c r="AB366" s="77">
        <v>197</v>
      </c>
    </row>
    <row r="367" spans="1:28" ht="13">
      <c r="A367" s="4">
        <v>3010</v>
      </c>
      <c r="B367" s="4" t="s">
        <v>1111</v>
      </c>
      <c r="C367" s="4">
        <v>1536</v>
      </c>
      <c r="D367" s="4" t="s">
        <v>259</v>
      </c>
      <c r="E367" s="4" t="s">
        <v>37</v>
      </c>
      <c r="F367" s="4" t="s">
        <v>1185</v>
      </c>
      <c r="AA367" s="76" t="s">
        <v>1247</v>
      </c>
      <c r="AB367" s="77">
        <v>617</v>
      </c>
    </row>
    <row r="368" spans="1:28" ht="13">
      <c r="A368" s="4">
        <v>3663</v>
      </c>
      <c r="B368" s="4" t="s">
        <v>962</v>
      </c>
      <c r="C368" s="4">
        <v>1525</v>
      </c>
      <c r="D368" s="19" t="s">
        <v>282</v>
      </c>
      <c r="E368" s="4" t="s">
        <v>112</v>
      </c>
      <c r="F368" s="4" t="s">
        <v>1185</v>
      </c>
      <c r="AA368" s="76" t="s">
        <v>1248</v>
      </c>
      <c r="AB368" s="77">
        <v>18150</v>
      </c>
    </row>
    <row r="369" spans="1:28" ht="13">
      <c r="A369" s="4">
        <v>3231</v>
      </c>
      <c r="B369" s="4" t="s">
        <v>1035</v>
      </c>
      <c r="C369" s="4">
        <v>1521</v>
      </c>
      <c r="D369" s="19" t="s">
        <v>383</v>
      </c>
      <c r="E369" s="4" t="s">
        <v>112</v>
      </c>
      <c r="F369" s="4" t="s">
        <v>1185</v>
      </c>
      <c r="AA369" s="76" t="s">
        <v>1249</v>
      </c>
      <c r="AB369" s="77">
        <v>2740</v>
      </c>
    </row>
    <row r="370" spans="1:28" ht="13">
      <c r="A370" s="4">
        <v>3811</v>
      </c>
      <c r="B370" s="4" t="s">
        <v>675</v>
      </c>
      <c r="C370" s="4">
        <v>1516</v>
      </c>
      <c r="D370" s="19" t="s">
        <v>159</v>
      </c>
      <c r="E370" s="4" t="s">
        <v>117</v>
      </c>
      <c r="F370" s="4" t="s">
        <v>1185</v>
      </c>
      <c r="AA370" s="76" t="s">
        <v>548</v>
      </c>
      <c r="AB370" s="77">
        <v>3366</v>
      </c>
    </row>
    <row r="371" spans="1:28" ht="13">
      <c r="A371" s="4">
        <v>3489</v>
      </c>
      <c r="B371" s="4" t="s">
        <v>891</v>
      </c>
      <c r="C371" s="4">
        <v>1512</v>
      </c>
      <c r="D371" s="19" t="s">
        <v>205</v>
      </c>
      <c r="E371" s="4" t="s">
        <v>112</v>
      </c>
      <c r="F371" s="4" t="s">
        <v>1185</v>
      </c>
      <c r="AA371" s="76" t="s">
        <v>1250</v>
      </c>
      <c r="AB371" s="77">
        <v>502</v>
      </c>
    </row>
    <row r="372" spans="1:28" ht="13">
      <c r="A372" s="4">
        <v>6684</v>
      </c>
      <c r="B372" s="4" t="s">
        <v>773</v>
      </c>
      <c r="C372" s="13">
        <v>1510</v>
      </c>
      <c r="D372" s="19" t="s">
        <v>251</v>
      </c>
      <c r="E372" s="4" t="s">
        <v>92</v>
      </c>
      <c r="F372" s="4" t="s">
        <v>1185</v>
      </c>
      <c r="AA372" s="76" t="s">
        <v>1251</v>
      </c>
      <c r="AB372" s="77">
        <v>2417</v>
      </c>
    </row>
    <row r="373" spans="1:28" ht="13">
      <c r="A373" s="4">
        <v>3271</v>
      </c>
      <c r="B373" s="4" t="s">
        <v>850</v>
      </c>
      <c r="C373" s="4">
        <v>1495</v>
      </c>
      <c r="D373" s="19" t="s">
        <v>156</v>
      </c>
      <c r="E373" s="4" t="s">
        <v>112</v>
      </c>
      <c r="F373" s="4" t="s">
        <v>1185</v>
      </c>
      <c r="AA373" s="76" t="s">
        <v>1252</v>
      </c>
      <c r="AB373" s="77">
        <v>63</v>
      </c>
    </row>
    <row r="374" spans="1:28" ht="13">
      <c r="A374" s="4">
        <v>3446</v>
      </c>
      <c r="B374" s="4" t="s">
        <v>992</v>
      </c>
      <c r="C374" s="4">
        <v>1482</v>
      </c>
      <c r="D374" s="19" t="s">
        <v>327</v>
      </c>
      <c r="E374" s="4" t="s">
        <v>112</v>
      </c>
      <c r="F374" s="4" t="s">
        <v>1185</v>
      </c>
      <c r="AA374" s="76" t="s">
        <v>523</v>
      </c>
      <c r="AB374" s="77">
        <v>104</v>
      </c>
    </row>
    <row r="375" spans="1:28" ht="13">
      <c r="A375" s="4">
        <v>3242</v>
      </c>
      <c r="B375" s="4" t="s">
        <v>857</v>
      </c>
      <c r="C375" s="4">
        <v>1471</v>
      </c>
      <c r="D375" s="4" t="s">
        <v>162</v>
      </c>
      <c r="E375" s="4" t="s">
        <v>112</v>
      </c>
      <c r="F375" s="4" t="s">
        <v>1185</v>
      </c>
      <c r="AA375" s="76" t="s">
        <v>1253</v>
      </c>
      <c r="AB375" s="77">
        <v>340</v>
      </c>
    </row>
    <row r="376" spans="1:28" ht="13">
      <c r="A376" s="4">
        <v>6319</v>
      </c>
      <c r="B376" s="4" t="s">
        <v>539</v>
      </c>
      <c r="C376" s="4">
        <v>1469</v>
      </c>
      <c r="D376" s="19" t="s">
        <v>216</v>
      </c>
      <c r="E376" s="4" t="s">
        <v>74</v>
      </c>
      <c r="F376" s="4" t="s">
        <v>1185</v>
      </c>
      <c r="AA376" s="76" t="s">
        <v>1254</v>
      </c>
      <c r="AB376" s="77">
        <v>53</v>
      </c>
    </row>
    <row r="377" spans="1:28" ht="13">
      <c r="A377" s="4">
        <v>3911</v>
      </c>
      <c r="B377" s="4" t="s">
        <v>482</v>
      </c>
      <c r="C377" s="4">
        <v>1444</v>
      </c>
      <c r="D377" s="19" t="s">
        <v>368</v>
      </c>
      <c r="E377" s="4" t="s">
        <v>62</v>
      </c>
      <c r="F377" s="4" t="s">
        <v>1185</v>
      </c>
      <c r="AA377" s="76" t="s">
        <v>522</v>
      </c>
      <c r="AB377" s="77">
        <v>65</v>
      </c>
    </row>
    <row r="378" spans="1:28" ht="13">
      <c r="A378" s="4">
        <v>3673</v>
      </c>
      <c r="B378" s="4" t="s">
        <v>980</v>
      </c>
      <c r="C378" s="4">
        <v>1439</v>
      </c>
      <c r="D378" s="19" t="s">
        <v>305</v>
      </c>
      <c r="E378" s="4" t="s">
        <v>112</v>
      </c>
      <c r="F378" s="4" t="s">
        <v>1185</v>
      </c>
      <c r="AA378" s="76" t="s">
        <v>1255</v>
      </c>
      <c r="AB378" s="77">
        <v>1048</v>
      </c>
    </row>
    <row r="379" spans="1:28" ht="13">
      <c r="A379" s="4">
        <v>6325</v>
      </c>
      <c r="B379" s="4" t="s">
        <v>490</v>
      </c>
      <c r="C379" s="4">
        <v>1432</v>
      </c>
      <c r="D379" s="19" t="s">
        <v>1203</v>
      </c>
      <c r="E379" s="4" t="s">
        <v>74</v>
      </c>
      <c r="F379" s="4" t="s">
        <v>1185</v>
      </c>
      <c r="AA379" s="76" t="s">
        <v>487</v>
      </c>
      <c r="AB379" s="77">
        <v>730</v>
      </c>
    </row>
    <row r="380" spans="1:28" ht="13">
      <c r="A380" s="4">
        <v>3712</v>
      </c>
      <c r="B380" s="4" t="s">
        <v>1121</v>
      </c>
      <c r="C380" s="4">
        <v>1431</v>
      </c>
      <c r="D380" s="19" t="s">
        <v>309</v>
      </c>
      <c r="E380" s="4" t="s">
        <v>74</v>
      </c>
      <c r="F380" s="4" t="s">
        <v>1185</v>
      </c>
      <c r="AA380" s="76" t="s">
        <v>1256</v>
      </c>
      <c r="AB380" s="77">
        <v>1412</v>
      </c>
    </row>
    <row r="381" spans="1:28" ht="13">
      <c r="A381" s="4">
        <v>3879</v>
      </c>
      <c r="B381" s="4" t="s">
        <v>450</v>
      </c>
      <c r="C381" s="4">
        <v>1379</v>
      </c>
      <c r="D381" s="19" t="s">
        <v>292</v>
      </c>
      <c r="E381" s="4" t="s">
        <v>62</v>
      </c>
      <c r="F381" s="4" t="s">
        <v>1185</v>
      </c>
      <c r="AA381" s="76" t="s">
        <v>1257</v>
      </c>
      <c r="AB381" s="77">
        <v>4589</v>
      </c>
    </row>
    <row r="382" spans="1:28" ht="13">
      <c r="A382" s="4">
        <v>3447</v>
      </c>
      <c r="B382" s="4" t="s">
        <v>993</v>
      </c>
      <c r="C382" s="4">
        <v>1378</v>
      </c>
      <c r="D382" s="19" t="s">
        <v>327</v>
      </c>
      <c r="E382" s="4" t="s">
        <v>112</v>
      </c>
      <c r="F382" s="4" t="s">
        <v>1185</v>
      </c>
      <c r="AA382" s="76" t="s">
        <v>586</v>
      </c>
      <c r="AB382" s="77">
        <v>1854</v>
      </c>
    </row>
    <row r="383" spans="1:28" ht="13">
      <c r="A383" s="4">
        <v>3656</v>
      </c>
      <c r="B383" s="4" t="s">
        <v>664</v>
      </c>
      <c r="C383" s="4">
        <v>1378</v>
      </c>
      <c r="D383" s="19" t="s">
        <v>376</v>
      </c>
      <c r="E383" s="4" t="s">
        <v>92</v>
      </c>
      <c r="F383" s="4" t="s">
        <v>1185</v>
      </c>
      <c r="AA383" s="76" t="s">
        <v>585</v>
      </c>
      <c r="AB383" s="77">
        <v>509</v>
      </c>
    </row>
    <row r="384" spans="1:28" ht="13">
      <c r="A384" s="4">
        <v>3883</v>
      </c>
      <c r="B384" s="4" t="s">
        <v>480</v>
      </c>
      <c r="C384" s="4">
        <v>1378</v>
      </c>
      <c r="D384" s="19" t="s">
        <v>368</v>
      </c>
      <c r="E384" s="4" t="s">
        <v>62</v>
      </c>
      <c r="F384" s="4" t="s">
        <v>1185</v>
      </c>
      <c r="AA384" s="76" t="s">
        <v>824</v>
      </c>
      <c r="AB384" s="77">
        <v>998</v>
      </c>
    </row>
    <row r="385" spans="1:28" ht="13">
      <c r="A385" s="4">
        <v>3020</v>
      </c>
      <c r="B385" s="4" t="s">
        <v>643</v>
      </c>
      <c r="C385" s="4">
        <v>1373</v>
      </c>
      <c r="D385" s="19" t="s">
        <v>240</v>
      </c>
      <c r="E385" s="4" t="s">
        <v>92</v>
      </c>
      <c r="F385" s="4" t="s">
        <v>1185</v>
      </c>
      <c r="AA385" s="76" t="s">
        <v>897</v>
      </c>
      <c r="AB385" s="77">
        <v>2696</v>
      </c>
    </row>
    <row r="386" spans="1:28" ht="13">
      <c r="A386" s="4">
        <v>6628</v>
      </c>
      <c r="B386" s="4" t="s">
        <v>1159</v>
      </c>
      <c r="C386" s="4">
        <v>1372</v>
      </c>
      <c r="D386" s="19" t="s">
        <v>1186</v>
      </c>
      <c r="E386" s="4" t="s">
        <v>112</v>
      </c>
      <c r="F386" s="4" t="s">
        <v>1185</v>
      </c>
      <c r="AA386" s="76" t="s">
        <v>895</v>
      </c>
      <c r="AB386" s="77">
        <v>4210</v>
      </c>
    </row>
    <row r="387" spans="1:28" ht="13">
      <c r="A387" s="4">
        <v>6350</v>
      </c>
      <c r="B387" s="4" t="s">
        <v>1087</v>
      </c>
      <c r="C387" s="4">
        <v>1354</v>
      </c>
      <c r="D387" s="19" t="s">
        <v>216</v>
      </c>
      <c r="E387" s="4" t="s">
        <v>74</v>
      </c>
      <c r="F387" s="4" t="s">
        <v>1185</v>
      </c>
      <c r="AA387" s="76" t="s">
        <v>893</v>
      </c>
      <c r="AB387" s="77">
        <v>607</v>
      </c>
    </row>
    <row r="388" spans="1:28" ht="13">
      <c r="A388" s="4">
        <v>3412</v>
      </c>
      <c r="B388" s="4" t="s">
        <v>264</v>
      </c>
      <c r="C388" s="4">
        <v>1351</v>
      </c>
      <c r="D388" s="19" t="s">
        <v>168</v>
      </c>
      <c r="E388" s="4" t="s">
        <v>37</v>
      </c>
      <c r="F388" s="4" t="s">
        <v>1185</v>
      </c>
      <c r="AA388" s="76" t="s">
        <v>891</v>
      </c>
      <c r="AB388" s="77">
        <v>1758</v>
      </c>
    </row>
    <row r="389" spans="1:28" ht="13">
      <c r="A389" s="4">
        <v>3470</v>
      </c>
      <c r="B389" s="4" t="s">
        <v>1004</v>
      </c>
      <c r="C389" s="4">
        <v>1345</v>
      </c>
      <c r="D389" s="19" t="s">
        <v>333</v>
      </c>
      <c r="E389" s="4" t="s">
        <v>112</v>
      </c>
      <c r="F389" s="4" t="s">
        <v>1185</v>
      </c>
      <c r="AA389" s="76" t="s">
        <v>889</v>
      </c>
      <c r="AB389" s="77">
        <v>285</v>
      </c>
    </row>
    <row r="390" spans="1:28" ht="13">
      <c r="A390" s="4">
        <v>3534</v>
      </c>
      <c r="B390" s="4" t="s">
        <v>422</v>
      </c>
      <c r="C390" s="4">
        <v>1341</v>
      </c>
      <c r="D390" s="19" t="s">
        <v>227</v>
      </c>
      <c r="E390" s="4" t="s">
        <v>62</v>
      </c>
      <c r="F390" s="4" t="s">
        <v>1185</v>
      </c>
      <c r="AA390" s="76" t="s">
        <v>887</v>
      </c>
      <c r="AB390" s="77">
        <v>2870</v>
      </c>
    </row>
    <row r="391" spans="1:28" ht="13">
      <c r="A391" s="4">
        <v>6392</v>
      </c>
      <c r="B391" s="4" t="s">
        <v>748</v>
      </c>
      <c r="C391" s="13">
        <v>1333</v>
      </c>
      <c r="D391" s="19" t="s">
        <v>376</v>
      </c>
      <c r="E391" s="4" t="s">
        <v>92</v>
      </c>
      <c r="F391" s="4" t="s">
        <v>1185</v>
      </c>
      <c r="AA391" s="76" t="s">
        <v>884</v>
      </c>
      <c r="AB391" s="77">
        <v>3191</v>
      </c>
    </row>
    <row r="392" spans="1:28" ht="13">
      <c r="A392" s="4">
        <v>3570</v>
      </c>
      <c r="B392" s="4" t="s">
        <v>601</v>
      </c>
      <c r="C392" s="4">
        <v>1329</v>
      </c>
      <c r="D392" s="19" t="s">
        <v>165</v>
      </c>
      <c r="E392" s="4" t="s">
        <v>92</v>
      </c>
      <c r="F392" s="4" t="s">
        <v>1185</v>
      </c>
      <c r="AA392" s="76" t="s">
        <v>908</v>
      </c>
      <c r="AB392" s="77">
        <v>8295</v>
      </c>
    </row>
    <row r="393" spans="1:28" ht="13">
      <c r="A393" s="4">
        <v>3236</v>
      </c>
      <c r="B393" s="4" t="s">
        <v>855</v>
      </c>
      <c r="C393" s="4">
        <v>1319</v>
      </c>
      <c r="D393" s="4" t="s">
        <v>162</v>
      </c>
      <c r="E393" s="4" t="s">
        <v>112</v>
      </c>
      <c r="F393" s="4" t="s">
        <v>1185</v>
      </c>
      <c r="AA393" s="76" t="s">
        <v>906</v>
      </c>
      <c r="AB393" s="77">
        <v>23221</v>
      </c>
    </row>
    <row r="394" spans="1:28" ht="13">
      <c r="A394" s="4">
        <v>4303</v>
      </c>
      <c r="B394" s="4" t="s">
        <v>1020</v>
      </c>
      <c r="C394" s="4">
        <v>1317</v>
      </c>
      <c r="D394" s="19" t="s">
        <v>116</v>
      </c>
      <c r="E394" s="4" t="s">
        <v>112</v>
      </c>
      <c r="F394" s="4" t="s">
        <v>1184</v>
      </c>
      <c r="AA394" s="76" t="s">
        <v>864</v>
      </c>
      <c r="AB394" s="77">
        <v>9</v>
      </c>
    </row>
    <row r="395" spans="1:28" ht="13">
      <c r="A395" s="4">
        <v>3469</v>
      </c>
      <c r="B395" s="4" t="s">
        <v>1003</v>
      </c>
      <c r="C395" s="4">
        <v>1307</v>
      </c>
      <c r="D395" s="19" t="s">
        <v>333</v>
      </c>
      <c r="E395" s="4" t="s">
        <v>112</v>
      </c>
      <c r="F395" s="4" t="s">
        <v>1185</v>
      </c>
      <c r="AA395" s="76" t="s">
        <v>1258</v>
      </c>
      <c r="AB395" s="77">
        <v>1227</v>
      </c>
    </row>
    <row r="396" spans="1:28" ht="13">
      <c r="A396" s="4">
        <v>4329</v>
      </c>
      <c r="B396" s="4" t="s">
        <v>725</v>
      </c>
      <c r="C396" s="13">
        <v>1307</v>
      </c>
      <c r="D396" s="19" t="s">
        <v>93</v>
      </c>
      <c r="E396" s="4" t="s">
        <v>92</v>
      </c>
      <c r="F396" s="4" t="s">
        <v>1184</v>
      </c>
      <c r="AA396" s="76" t="s">
        <v>974</v>
      </c>
      <c r="AB396" s="77">
        <v>4087</v>
      </c>
    </row>
    <row r="397" spans="1:28" ht="13">
      <c r="A397" s="4">
        <v>6655</v>
      </c>
      <c r="B397" s="4" t="s">
        <v>1174</v>
      </c>
      <c r="C397" s="4">
        <v>1305</v>
      </c>
      <c r="D397" s="19" t="s">
        <v>372</v>
      </c>
      <c r="E397" s="4" t="s">
        <v>112</v>
      </c>
      <c r="F397" s="4" t="s">
        <v>1185</v>
      </c>
      <c r="AA397" s="76" t="s">
        <v>971</v>
      </c>
      <c r="AB397" s="77">
        <v>5233</v>
      </c>
    </row>
    <row r="398" spans="1:28" ht="13">
      <c r="A398" s="4">
        <v>4322</v>
      </c>
      <c r="B398" s="4" t="s">
        <v>1152</v>
      </c>
      <c r="C398" s="4">
        <v>1301</v>
      </c>
      <c r="D398" s="19" t="s">
        <v>126</v>
      </c>
      <c r="E398" s="4" t="s">
        <v>102</v>
      </c>
      <c r="F398" s="4" t="s">
        <v>1184</v>
      </c>
      <c r="AA398" s="76" t="s">
        <v>1259</v>
      </c>
      <c r="AB398" s="77">
        <v>2389</v>
      </c>
    </row>
    <row r="399" spans="1:28" ht="13">
      <c r="A399" s="4">
        <v>3411</v>
      </c>
      <c r="B399" s="4" t="s">
        <v>261</v>
      </c>
      <c r="C399" s="4">
        <v>1300</v>
      </c>
      <c r="D399" s="19" t="s">
        <v>168</v>
      </c>
      <c r="E399" s="4" t="s">
        <v>37</v>
      </c>
      <c r="F399" s="4" t="s">
        <v>1185</v>
      </c>
      <c r="AA399" s="76" t="s">
        <v>1019</v>
      </c>
      <c r="AB399" s="77">
        <v>516</v>
      </c>
    </row>
    <row r="400" spans="1:28" ht="13">
      <c r="A400" s="4">
        <v>3187</v>
      </c>
      <c r="B400" s="4" t="s">
        <v>447</v>
      </c>
      <c r="C400" s="4">
        <v>1293</v>
      </c>
      <c r="D400" s="19" t="s">
        <v>292</v>
      </c>
      <c r="E400" s="4" t="s">
        <v>62</v>
      </c>
      <c r="F400" s="4" t="s">
        <v>1185</v>
      </c>
      <c r="AA400" s="76" t="s">
        <v>1018</v>
      </c>
      <c r="AB400" s="77">
        <v>384</v>
      </c>
    </row>
    <row r="401" spans="1:28" ht="13">
      <c r="A401" s="4">
        <v>3108</v>
      </c>
      <c r="B401" s="4" t="s">
        <v>257</v>
      </c>
      <c r="C401" s="4">
        <v>1292</v>
      </c>
      <c r="D401" s="19" t="s">
        <v>168</v>
      </c>
      <c r="E401" s="4" t="s">
        <v>37</v>
      </c>
      <c r="F401" s="4" t="s">
        <v>1185</v>
      </c>
      <c r="AA401" s="76" t="s">
        <v>1005</v>
      </c>
      <c r="AB401" s="77">
        <v>4722</v>
      </c>
    </row>
    <row r="402" spans="1:28" ht="13">
      <c r="A402" s="4">
        <v>3346</v>
      </c>
      <c r="B402" s="4" t="s">
        <v>630</v>
      </c>
      <c r="C402" s="4">
        <v>1291</v>
      </c>
      <c r="D402" s="19" t="s">
        <v>232</v>
      </c>
      <c r="E402" s="4" t="s">
        <v>92</v>
      </c>
      <c r="F402" s="4" t="s">
        <v>1185</v>
      </c>
      <c r="AA402" s="76" t="s">
        <v>1004</v>
      </c>
      <c r="AB402" s="77">
        <v>1781</v>
      </c>
    </row>
    <row r="403" spans="1:28" ht="13">
      <c r="A403" s="4">
        <v>3931</v>
      </c>
      <c r="B403" s="4" t="s">
        <v>1015</v>
      </c>
      <c r="C403" s="4">
        <v>1288</v>
      </c>
      <c r="D403" s="19" t="s">
        <v>333</v>
      </c>
      <c r="E403" s="4" t="s">
        <v>112</v>
      </c>
      <c r="F403" s="4" t="s">
        <v>1185</v>
      </c>
      <c r="AA403" s="76" t="s">
        <v>1002</v>
      </c>
      <c r="AB403" s="77">
        <v>3303</v>
      </c>
    </row>
    <row r="404" spans="1:28" ht="13">
      <c r="A404" s="4">
        <v>3038</v>
      </c>
      <c r="B404" s="4" t="s">
        <v>174</v>
      </c>
      <c r="C404" s="4">
        <v>1287</v>
      </c>
      <c r="D404" s="19" t="s">
        <v>160</v>
      </c>
      <c r="E404" s="4" t="s">
        <v>20</v>
      </c>
      <c r="F404" s="4" t="s">
        <v>1185</v>
      </c>
      <c r="AA404" s="76" t="s">
        <v>1260</v>
      </c>
      <c r="AB404" s="77">
        <v>617</v>
      </c>
    </row>
    <row r="405" spans="1:28" ht="13">
      <c r="A405" s="4">
        <v>4653</v>
      </c>
      <c r="B405" s="4" t="s">
        <v>256</v>
      </c>
      <c r="C405" s="13">
        <v>1284</v>
      </c>
      <c r="D405" s="19" t="s">
        <v>155</v>
      </c>
      <c r="E405" s="4" t="s">
        <v>244</v>
      </c>
      <c r="F405" s="4" t="s">
        <v>1184</v>
      </c>
      <c r="AA405" s="76" t="s">
        <v>862</v>
      </c>
      <c r="AB405" s="77">
        <v>229</v>
      </c>
    </row>
    <row r="406" spans="1:28" ht="13">
      <c r="A406" s="4">
        <v>3261</v>
      </c>
      <c r="B406" s="4" t="s">
        <v>994</v>
      </c>
      <c r="C406" s="4">
        <v>1254</v>
      </c>
      <c r="D406" s="19" t="s">
        <v>333</v>
      </c>
      <c r="E406" s="4" t="s">
        <v>112</v>
      </c>
      <c r="F406" s="4" t="s">
        <v>1185</v>
      </c>
      <c r="AA406" s="76" t="s">
        <v>1261</v>
      </c>
      <c r="AB406" s="77">
        <v>692</v>
      </c>
    </row>
    <row r="407" spans="1:28" ht="13">
      <c r="A407" s="4">
        <v>3728</v>
      </c>
      <c r="B407" s="4" t="s">
        <v>433</v>
      </c>
      <c r="C407" s="4">
        <v>1254</v>
      </c>
      <c r="D407" s="19" t="s">
        <v>269</v>
      </c>
      <c r="E407" s="4" t="s">
        <v>62</v>
      </c>
      <c r="F407" s="4" t="s">
        <v>1185</v>
      </c>
      <c r="AA407" s="76" t="s">
        <v>1262</v>
      </c>
      <c r="AB407" s="77">
        <v>3394</v>
      </c>
    </row>
    <row r="408" spans="1:28" ht="13">
      <c r="A408" s="4">
        <v>3240</v>
      </c>
      <c r="B408" s="4" t="s">
        <v>856</v>
      </c>
      <c r="C408" s="4">
        <v>1244</v>
      </c>
      <c r="D408" s="4" t="s">
        <v>162</v>
      </c>
      <c r="E408" s="4" t="s">
        <v>112</v>
      </c>
      <c r="F408" s="4" t="s">
        <v>1185</v>
      </c>
      <c r="AA408" s="76" t="s">
        <v>1263</v>
      </c>
      <c r="AB408" s="77">
        <v>21266</v>
      </c>
    </row>
    <row r="409" spans="1:28" ht="13">
      <c r="A409" s="4">
        <v>4305</v>
      </c>
      <c r="B409" s="4" t="s">
        <v>1100</v>
      </c>
      <c r="C409" s="4">
        <v>1244</v>
      </c>
      <c r="D409" s="19" t="s">
        <v>102</v>
      </c>
      <c r="E409" s="4" t="s">
        <v>102</v>
      </c>
      <c r="F409" s="4" t="s">
        <v>1184</v>
      </c>
      <c r="AA409" s="76" t="s">
        <v>1264</v>
      </c>
      <c r="AB409" s="77">
        <v>10667</v>
      </c>
    </row>
    <row r="410" spans="1:28" ht="13">
      <c r="A410" s="4">
        <v>6362</v>
      </c>
      <c r="B410" s="4" t="s">
        <v>907</v>
      </c>
      <c r="C410" s="13">
        <v>1237</v>
      </c>
      <c r="D410" s="19" t="s">
        <v>163</v>
      </c>
      <c r="E410" s="4" t="s">
        <v>102</v>
      </c>
      <c r="F410" s="4" t="s">
        <v>1185</v>
      </c>
      <c r="AA410" s="76" t="s">
        <v>1023</v>
      </c>
      <c r="AB410" s="77">
        <v>3536</v>
      </c>
    </row>
    <row r="411" spans="1:28" ht="13">
      <c r="A411" s="4">
        <v>3657</v>
      </c>
      <c r="B411" s="4" t="s">
        <v>665</v>
      </c>
      <c r="C411" s="4">
        <v>1236</v>
      </c>
      <c r="D411" s="19" t="s">
        <v>376</v>
      </c>
      <c r="E411" s="4" t="s">
        <v>92</v>
      </c>
      <c r="F411" s="4" t="s">
        <v>1185</v>
      </c>
      <c r="AA411" s="76" t="s">
        <v>1022</v>
      </c>
      <c r="AB411" s="77">
        <v>217</v>
      </c>
    </row>
    <row r="412" spans="1:28" ht="13">
      <c r="A412" s="4">
        <v>3696</v>
      </c>
      <c r="B412" s="4" t="s">
        <v>928</v>
      </c>
      <c r="C412" s="4">
        <v>1235</v>
      </c>
      <c r="D412" s="19" t="s">
        <v>124</v>
      </c>
      <c r="E412" s="4" t="s">
        <v>112</v>
      </c>
      <c r="F412" s="4" t="s">
        <v>1185</v>
      </c>
      <c r="AA412" s="76" t="s">
        <v>859</v>
      </c>
      <c r="AB412" s="77">
        <v>901</v>
      </c>
    </row>
    <row r="413" spans="1:28" ht="13">
      <c r="A413" s="4">
        <v>4335</v>
      </c>
      <c r="B413" s="4" t="s">
        <v>726</v>
      </c>
      <c r="C413" s="13">
        <v>1231</v>
      </c>
      <c r="D413" s="19" t="s">
        <v>93</v>
      </c>
      <c r="E413" s="4" t="s">
        <v>92</v>
      </c>
      <c r="F413" s="4" t="s">
        <v>1184</v>
      </c>
      <c r="AA413" s="76" t="s">
        <v>858</v>
      </c>
      <c r="AB413" s="77">
        <v>886</v>
      </c>
    </row>
    <row r="414" spans="1:28" ht="13">
      <c r="A414" s="4">
        <v>6626</v>
      </c>
      <c r="B414" s="4" t="s">
        <v>1128</v>
      </c>
      <c r="C414" s="4">
        <v>1228</v>
      </c>
      <c r="D414" s="19" t="s">
        <v>1186</v>
      </c>
      <c r="E414" s="4" t="s">
        <v>112</v>
      </c>
      <c r="F414" s="4" t="s">
        <v>1185</v>
      </c>
      <c r="AA414" s="76" t="s">
        <v>1031</v>
      </c>
      <c r="AB414" s="77">
        <v>15017</v>
      </c>
    </row>
    <row r="415" spans="1:28" ht="13">
      <c r="A415" s="4">
        <v>3884</v>
      </c>
      <c r="B415" s="4" t="s">
        <v>355</v>
      </c>
      <c r="C415" s="4">
        <v>1224</v>
      </c>
      <c r="D415" s="19" t="s">
        <v>259</v>
      </c>
      <c r="E415" s="4" t="s">
        <v>37</v>
      </c>
      <c r="F415" s="4" t="s">
        <v>1185</v>
      </c>
      <c r="AA415" s="76" t="s">
        <v>1030</v>
      </c>
      <c r="AB415" s="77">
        <v>8145</v>
      </c>
    </row>
    <row r="416" spans="1:28" ht="13">
      <c r="A416" s="4">
        <v>3739</v>
      </c>
      <c r="B416" s="4" t="s">
        <v>493</v>
      </c>
      <c r="C416" s="13">
        <v>1210</v>
      </c>
      <c r="D416" s="19" t="s">
        <v>243</v>
      </c>
      <c r="E416" s="4" t="s">
        <v>62</v>
      </c>
      <c r="F416" s="4" t="s">
        <v>1185</v>
      </c>
      <c r="AA416" s="76" t="s">
        <v>1265</v>
      </c>
      <c r="AB416" s="77">
        <v>1988</v>
      </c>
    </row>
    <row r="417" spans="1:28" ht="13">
      <c r="A417" s="4">
        <v>6346</v>
      </c>
      <c r="B417" s="4" t="s">
        <v>1118</v>
      </c>
      <c r="C417" s="4">
        <v>1208</v>
      </c>
      <c r="D417" s="19" t="s">
        <v>218</v>
      </c>
      <c r="E417" s="4" t="s">
        <v>74</v>
      </c>
      <c r="F417" s="4" t="s">
        <v>1185</v>
      </c>
      <c r="AA417" s="76" t="s">
        <v>1266</v>
      </c>
      <c r="AB417" s="77">
        <v>9885</v>
      </c>
    </row>
    <row r="418" spans="1:28" ht="13">
      <c r="A418" s="4">
        <v>3745</v>
      </c>
      <c r="B418" s="4" t="s">
        <v>931</v>
      </c>
      <c r="C418" s="4">
        <v>1187</v>
      </c>
      <c r="D418" s="19" t="s">
        <v>124</v>
      </c>
      <c r="E418" s="4" t="s">
        <v>112</v>
      </c>
      <c r="F418" s="4" t="s">
        <v>1185</v>
      </c>
      <c r="AA418" s="76" t="s">
        <v>1267</v>
      </c>
      <c r="AB418" s="77">
        <v>6798</v>
      </c>
    </row>
    <row r="419" spans="1:28" ht="13">
      <c r="A419" s="4">
        <v>6620</v>
      </c>
      <c r="B419" s="4" t="s">
        <v>1127</v>
      </c>
      <c r="C419" s="4">
        <v>1178</v>
      </c>
      <c r="D419" s="19" t="s">
        <v>1186</v>
      </c>
      <c r="E419" s="4" t="s">
        <v>112</v>
      </c>
      <c r="F419" s="4" t="s">
        <v>1185</v>
      </c>
      <c r="AA419" s="76" t="s">
        <v>1268</v>
      </c>
      <c r="AB419" s="77">
        <v>1481</v>
      </c>
    </row>
    <row r="420" spans="1:28" ht="13">
      <c r="A420" s="4">
        <v>6324</v>
      </c>
      <c r="B420" s="4" t="s">
        <v>489</v>
      </c>
      <c r="C420" s="4">
        <v>1171</v>
      </c>
      <c r="D420" s="19" t="s">
        <v>1203</v>
      </c>
      <c r="E420" s="4" t="s">
        <v>74</v>
      </c>
      <c r="F420" s="4" t="s">
        <v>1185</v>
      </c>
      <c r="AA420" s="76" t="s">
        <v>993</v>
      </c>
      <c r="AB420" s="77">
        <v>1433</v>
      </c>
    </row>
    <row r="421" spans="1:28" ht="13">
      <c r="A421" s="4">
        <v>6365</v>
      </c>
      <c r="B421" s="4" t="s">
        <v>914</v>
      </c>
      <c r="C421" s="13">
        <v>1157</v>
      </c>
      <c r="D421" s="19" t="s">
        <v>171</v>
      </c>
      <c r="E421" s="4" t="s">
        <v>102</v>
      </c>
      <c r="F421" s="4" t="s">
        <v>1185</v>
      </c>
      <c r="AA421" s="76" t="s">
        <v>992</v>
      </c>
      <c r="AB421" s="77">
        <v>1744</v>
      </c>
    </row>
    <row r="422" spans="1:28" ht="13">
      <c r="A422" s="4">
        <v>3740</v>
      </c>
      <c r="B422" s="4" t="s">
        <v>494</v>
      </c>
      <c r="C422" s="13">
        <v>1149</v>
      </c>
      <c r="D422" s="19" t="s">
        <v>243</v>
      </c>
      <c r="E422" s="4" t="s">
        <v>62</v>
      </c>
      <c r="F422" s="4" t="s">
        <v>1185</v>
      </c>
      <c r="AA422" s="76" t="s">
        <v>1269</v>
      </c>
      <c r="AB422" s="77">
        <v>9542</v>
      </c>
    </row>
    <row r="423" spans="1:28" ht="13">
      <c r="A423" s="4">
        <v>3982</v>
      </c>
      <c r="B423" s="4" t="s">
        <v>1043</v>
      </c>
      <c r="C423" s="13">
        <v>1145</v>
      </c>
      <c r="D423" s="19" t="s">
        <v>1186</v>
      </c>
      <c r="E423" s="4" t="s">
        <v>112</v>
      </c>
      <c r="F423" s="4" t="s">
        <v>1184</v>
      </c>
      <c r="AA423" s="76" t="s">
        <v>840</v>
      </c>
      <c r="AB423" s="77">
        <v>589</v>
      </c>
    </row>
    <row r="424" spans="1:28" ht="13">
      <c r="A424" s="4">
        <v>3095</v>
      </c>
      <c r="B424" s="4" t="s">
        <v>697</v>
      </c>
      <c r="C424" s="4">
        <v>1138</v>
      </c>
      <c r="D424" s="19" t="s">
        <v>386</v>
      </c>
      <c r="E424" s="4" t="s">
        <v>117</v>
      </c>
      <c r="F424" s="4" t="s">
        <v>1185</v>
      </c>
      <c r="AA424" s="76" t="s">
        <v>1270</v>
      </c>
      <c r="AB424" s="77">
        <v>1035</v>
      </c>
    </row>
    <row r="425" spans="1:28" ht="13">
      <c r="A425" s="4">
        <v>4607</v>
      </c>
      <c r="B425" s="4" t="s">
        <v>459</v>
      </c>
      <c r="C425" s="4">
        <v>1130</v>
      </c>
      <c r="D425" s="19" t="s">
        <v>330</v>
      </c>
      <c r="E425" s="4" t="s">
        <v>62</v>
      </c>
      <c r="F425" s="4" t="s">
        <v>1184</v>
      </c>
      <c r="AA425" s="76" t="s">
        <v>836</v>
      </c>
      <c r="AB425" s="77">
        <v>1288</v>
      </c>
    </row>
    <row r="426" spans="1:28" ht="13">
      <c r="A426" s="4">
        <v>6657</v>
      </c>
      <c r="B426" s="4" t="s">
        <v>1080</v>
      </c>
      <c r="C426" s="13">
        <v>1119</v>
      </c>
      <c r="D426" s="19" t="s">
        <v>124</v>
      </c>
      <c r="E426" s="4" t="s">
        <v>112</v>
      </c>
      <c r="F426" s="4" t="s">
        <v>1185</v>
      </c>
      <c r="AA426" s="76" t="s">
        <v>833</v>
      </c>
      <c r="AB426" s="77">
        <v>4536</v>
      </c>
    </row>
    <row r="427" spans="1:28" ht="13">
      <c r="A427" s="4">
        <v>6719</v>
      </c>
      <c r="B427" s="4" t="s">
        <v>806</v>
      </c>
      <c r="C427" s="13">
        <v>1104</v>
      </c>
      <c r="D427" s="19" t="s">
        <v>97</v>
      </c>
      <c r="E427" s="4" t="s">
        <v>92</v>
      </c>
      <c r="F427" s="4" t="s">
        <v>1185</v>
      </c>
      <c r="AA427" s="76" t="s">
        <v>648</v>
      </c>
      <c r="AB427" s="77">
        <v>5</v>
      </c>
    </row>
    <row r="428" spans="1:28" ht="13">
      <c r="A428" s="4">
        <v>3169</v>
      </c>
      <c r="B428" s="4" t="s">
        <v>546</v>
      </c>
      <c r="C428" s="4">
        <v>1103</v>
      </c>
      <c r="D428" s="19" t="s">
        <v>245</v>
      </c>
      <c r="E428" s="4" t="s">
        <v>74</v>
      </c>
      <c r="F428" s="4" t="s">
        <v>1185</v>
      </c>
      <c r="AA428" s="76" t="s">
        <v>659</v>
      </c>
      <c r="AB428" s="77">
        <v>669</v>
      </c>
    </row>
    <row r="429" spans="1:28" ht="13">
      <c r="A429" s="4">
        <v>4631</v>
      </c>
      <c r="B429" s="4" t="s">
        <v>157</v>
      </c>
      <c r="C429" s="13">
        <v>1103</v>
      </c>
      <c r="D429" s="19" t="s">
        <v>15</v>
      </c>
      <c r="E429" s="4" t="s">
        <v>4</v>
      </c>
      <c r="F429" s="4" t="s">
        <v>1184</v>
      </c>
      <c r="AA429" s="76" t="s">
        <v>1271</v>
      </c>
      <c r="AB429" s="77">
        <v>163</v>
      </c>
    </row>
    <row r="430" spans="1:28" ht="13">
      <c r="A430" s="4">
        <v>3526</v>
      </c>
      <c r="B430" s="4" t="s">
        <v>471</v>
      </c>
      <c r="C430" s="4">
        <v>1101</v>
      </c>
      <c r="D430" s="19" t="s">
        <v>351</v>
      </c>
      <c r="E430" s="4" t="s">
        <v>62</v>
      </c>
      <c r="F430" s="4" t="s">
        <v>1185</v>
      </c>
      <c r="AA430" s="76" t="s">
        <v>611</v>
      </c>
      <c r="AB430" s="77">
        <v>246</v>
      </c>
    </row>
    <row r="431" spans="1:28" ht="13">
      <c r="A431" s="4">
        <v>4315</v>
      </c>
      <c r="B431" s="4" t="s">
        <v>1041</v>
      </c>
      <c r="C431" s="4">
        <v>1099</v>
      </c>
      <c r="D431" s="19" t="s">
        <v>155</v>
      </c>
      <c r="E431" s="4" t="s">
        <v>244</v>
      </c>
      <c r="F431" s="4" t="s">
        <v>1184</v>
      </c>
      <c r="AA431" s="76" t="s">
        <v>610</v>
      </c>
      <c r="AB431" s="77">
        <v>4836</v>
      </c>
    </row>
    <row r="432" spans="1:28" ht="13">
      <c r="A432" s="4">
        <v>3269</v>
      </c>
      <c r="B432" s="4" t="s">
        <v>848</v>
      </c>
      <c r="C432" s="4">
        <v>1095</v>
      </c>
      <c r="D432" s="19" t="s">
        <v>156</v>
      </c>
      <c r="E432" s="4" t="s">
        <v>112</v>
      </c>
      <c r="F432" s="4" t="s">
        <v>1185</v>
      </c>
      <c r="AA432" s="76" t="s">
        <v>625</v>
      </c>
      <c r="AB432" s="77">
        <v>951</v>
      </c>
    </row>
    <row r="433" spans="1:28" ht="13">
      <c r="A433" s="4">
        <v>3542</v>
      </c>
      <c r="B433" s="4" t="s">
        <v>220</v>
      </c>
      <c r="C433" s="4">
        <v>1095</v>
      </c>
      <c r="D433" s="19" t="s">
        <v>189</v>
      </c>
      <c r="E433" s="4" t="s">
        <v>20</v>
      </c>
      <c r="F433" s="4" t="s">
        <v>1185</v>
      </c>
      <c r="AA433" s="76" t="s">
        <v>624</v>
      </c>
      <c r="AB433" s="77">
        <v>198</v>
      </c>
    </row>
    <row r="434" spans="1:28" ht="13">
      <c r="A434" s="4">
        <v>3908</v>
      </c>
      <c r="B434" s="4" t="s">
        <v>627</v>
      </c>
      <c r="C434" s="4">
        <v>1093</v>
      </c>
      <c r="D434" s="19" t="s">
        <v>230</v>
      </c>
      <c r="E434" s="4" t="s">
        <v>92</v>
      </c>
      <c r="F434" s="4" t="s">
        <v>1185</v>
      </c>
      <c r="AA434" s="76" t="s">
        <v>623</v>
      </c>
      <c r="AB434" s="77">
        <v>472</v>
      </c>
    </row>
    <row r="435" spans="1:28" ht="13">
      <c r="A435" s="4">
        <v>3198</v>
      </c>
      <c r="B435" s="4" t="s">
        <v>193</v>
      </c>
      <c r="C435" s="4">
        <v>1085</v>
      </c>
      <c r="D435" s="19" t="s">
        <v>160</v>
      </c>
      <c r="E435" s="4" t="s">
        <v>20</v>
      </c>
      <c r="F435" s="4" t="s">
        <v>1185</v>
      </c>
      <c r="AA435" s="76" t="s">
        <v>730</v>
      </c>
      <c r="AB435" s="77">
        <v>427</v>
      </c>
    </row>
    <row r="436" spans="1:28" ht="13">
      <c r="A436" s="4">
        <v>4654</v>
      </c>
      <c r="B436" s="4" t="s">
        <v>839</v>
      </c>
      <c r="C436" s="13">
        <v>1085</v>
      </c>
      <c r="D436" s="19" t="s">
        <v>215</v>
      </c>
      <c r="E436" s="4" t="s">
        <v>117</v>
      </c>
      <c r="F436" s="4" t="s">
        <v>1184</v>
      </c>
      <c r="AA436" s="76" t="s">
        <v>727</v>
      </c>
      <c r="AB436" s="77">
        <v>870</v>
      </c>
    </row>
    <row r="437" spans="1:28" ht="13">
      <c r="A437" s="4">
        <v>3175</v>
      </c>
      <c r="B437" s="4" t="s">
        <v>535</v>
      </c>
      <c r="C437" s="4">
        <v>1067</v>
      </c>
      <c r="D437" s="19" t="s">
        <v>534</v>
      </c>
      <c r="E437" s="4" t="s">
        <v>74</v>
      </c>
      <c r="F437" s="4" t="s">
        <v>1185</v>
      </c>
      <c r="AA437" s="76" t="s">
        <v>724</v>
      </c>
      <c r="AB437" s="77">
        <v>327</v>
      </c>
    </row>
    <row r="438" spans="1:28" ht="13">
      <c r="A438" s="4">
        <v>3128</v>
      </c>
      <c r="B438" s="4" t="s">
        <v>484</v>
      </c>
      <c r="C438" s="4">
        <v>1064</v>
      </c>
      <c r="D438" s="19" t="s">
        <v>1203</v>
      </c>
      <c r="E438" s="4" t="s">
        <v>74</v>
      </c>
      <c r="F438" s="4" t="s">
        <v>1185</v>
      </c>
      <c r="AA438" s="76" t="s">
        <v>721</v>
      </c>
      <c r="AB438" s="77">
        <v>461</v>
      </c>
    </row>
    <row r="439" spans="1:28" ht="13">
      <c r="A439" s="4">
        <v>6610</v>
      </c>
      <c r="B439" s="4" t="s">
        <v>1167</v>
      </c>
      <c r="C439" s="4">
        <v>1061</v>
      </c>
      <c r="D439" s="19" t="s">
        <v>205</v>
      </c>
      <c r="E439" s="4" t="s">
        <v>112</v>
      </c>
      <c r="F439" s="4" t="s">
        <v>1185</v>
      </c>
      <c r="AA439" s="76" t="s">
        <v>719</v>
      </c>
      <c r="AB439" s="77">
        <v>1132</v>
      </c>
    </row>
    <row r="440" spans="1:28" ht="13">
      <c r="A440" s="4">
        <v>3732</v>
      </c>
      <c r="B440" s="4" t="s">
        <v>322</v>
      </c>
      <c r="C440" s="4">
        <v>1050</v>
      </c>
      <c r="D440" s="19" t="s">
        <v>301</v>
      </c>
      <c r="E440" s="4" t="s">
        <v>37</v>
      </c>
      <c r="F440" s="4" t="s">
        <v>1185</v>
      </c>
      <c r="AA440" s="76" t="s">
        <v>718</v>
      </c>
      <c r="AB440" s="77">
        <v>1300</v>
      </c>
    </row>
    <row r="441" spans="1:28" ht="13">
      <c r="A441" s="4">
        <v>6368</v>
      </c>
      <c r="B441" s="4" t="s">
        <v>920</v>
      </c>
      <c r="C441" s="13">
        <v>1049</v>
      </c>
      <c r="D441" s="19" t="s">
        <v>340</v>
      </c>
      <c r="E441" s="4" t="s">
        <v>102</v>
      </c>
      <c r="F441" s="4" t="s">
        <v>1185</v>
      </c>
      <c r="AA441" s="76" t="s">
        <v>716</v>
      </c>
      <c r="AB441" s="77">
        <v>1001</v>
      </c>
    </row>
    <row r="442" spans="1:28" ht="13">
      <c r="A442" s="4">
        <v>6679</v>
      </c>
      <c r="B442" s="4" t="s">
        <v>761</v>
      </c>
      <c r="C442" s="13">
        <v>1047</v>
      </c>
      <c r="D442" s="19" t="s">
        <v>251</v>
      </c>
      <c r="E442" s="4" t="s">
        <v>92</v>
      </c>
      <c r="F442" s="4" t="s">
        <v>1185</v>
      </c>
      <c r="AA442" s="76" t="s">
        <v>713</v>
      </c>
      <c r="AB442" s="77">
        <v>467</v>
      </c>
    </row>
    <row r="443" spans="1:28" ht="13">
      <c r="A443" s="4">
        <v>3345</v>
      </c>
      <c r="B443" s="4" t="s">
        <v>629</v>
      </c>
      <c r="C443" s="4">
        <v>1044</v>
      </c>
      <c r="D443" s="19" t="s">
        <v>232</v>
      </c>
      <c r="E443" s="4" t="s">
        <v>92</v>
      </c>
      <c r="F443" s="4" t="s">
        <v>1185</v>
      </c>
      <c r="AA443" s="76" t="s">
        <v>341</v>
      </c>
      <c r="AB443" s="77">
        <v>193</v>
      </c>
    </row>
    <row r="444" spans="1:28" ht="13">
      <c r="A444" s="4">
        <v>6302</v>
      </c>
      <c r="B444" s="4" t="s">
        <v>1083</v>
      </c>
      <c r="C444" s="4">
        <v>1038</v>
      </c>
      <c r="D444" s="19" t="s">
        <v>212</v>
      </c>
      <c r="E444" s="4" t="s">
        <v>74</v>
      </c>
      <c r="F444" s="4" t="s">
        <v>1185</v>
      </c>
      <c r="AA444" s="76" t="s">
        <v>339</v>
      </c>
      <c r="AB444" s="77">
        <v>2058</v>
      </c>
    </row>
    <row r="445" spans="1:28" ht="13">
      <c r="A445" s="4">
        <v>3556</v>
      </c>
      <c r="B445" s="4" t="s">
        <v>280</v>
      </c>
      <c r="C445" s="4">
        <v>1012</v>
      </c>
      <c r="D445" s="19" t="s">
        <v>168</v>
      </c>
      <c r="E445" s="4" t="s">
        <v>37</v>
      </c>
      <c r="F445" s="4" t="s">
        <v>1185</v>
      </c>
      <c r="AA445" s="76" t="s">
        <v>1063</v>
      </c>
      <c r="AB445" s="77">
        <v>924</v>
      </c>
    </row>
    <row r="446" spans="1:28" ht="13">
      <c r="A446" s="4">
        <v>3972</v>
      </c>
      <c r="B446" s="4" t="s">
        <v>1148</v>
      </c>
      <c r="C446" s="4">
        <v>1009</v>
      </c>
      <c r="D446" s="19" t="s">
        <v>186</v>
      </c>
      <c r="E446" s="4" t="s">
        <v>92</v>
      </c>
      <c r="F446" s="4" t="s">
        <v>1184</v>
      </c>
      <c r="AA446" s="76" t="s">
        <v>336</v>
      </c>
      <c r="AB446" s="77">
        <v>2259</v>
      </c>
    </row>
    <row r="447" spans="1:28" ht="13">
      <c r="A447" s="4">
        <v>3405</v>
      </c>
      <c r="B447" s="4" t="s">
        <v>387</v>
      </c>
      <c r="C447" s="4">
        <v>1007</v>
      </c>
      <c r="D447" s="19" t="s">
        <v>50</v>
      </c>
      <c r="E447" s="4" t="s">
        <v>50</v>
      </c>
      <c r="F447" s="4" t="s">
        <v>1185</v>
      </c>
      <c r="AA447" s="76" t="s">
        <v>334</v>
      </c>
      <c r="AB447" s="77">
        <v>1671</v>
      </c>
    </row>
    <row r="448" spans="1:28" ht="13">
      <c r="A448" s="4">
        <v>3709</v>
      </c>
      <c r="B448" s="4" t="s">
        <v>1145</v>
      </c>
      <c r="C448" s="4">
        <v>1002</v>
      </c>
      <c r="D448" s="19" t="s">
        <v>190</v>
      </c>
      <c r="E448" s="4" t="s">
        <v>74</v>
      </c>
      <c r="F448" s="4" t="s">
        <v>1185</v>
      </c>
      <c r="AA448" s="76" t="s">
        <v>375</v>
      </c>
      <c r="AB448" s="77">
        <v>1080</v>
      </c>
    </row>
    <row r="449" spans="1:28" ht="13">
      <c r="A449" s="4">
        <v>3985</v>
      </c>
      <c r="B449" s="4" t="s">
        <v>1176</v>
      </c>
      <c r="C449" s="4">
        <v>1000</v>
      </c>
      <c r="D449" s="19" t="s">
        <v>93</v>
      </c>
      <c r="E449" s="4" t="s">
        <v>92</v>
      </c>
      <c r="F449" s="4" t="s">
        <v>1184</v>
      </c>
      <c r="AA449" s="76" t="s">
        <v>270</v>
      </c>
      <c r="AB449" s="77">
        <v>5730</v>
      </c>
    </row>
    <row r="450" spans="1:28" ht="13">
      <c r="A450" s="4">
        <v>4327</v>
      </c>
      <c r="B450" s="4" t="s">
        <v>252</v>
      </c>
      <c r="C450" s="4">
        <v>995</v>
      </c>
      <c r="D450" s="19" t="s">
        <v>155</v>
      </c>
      <c r="E450" s="4" t="s">
        <v>244</v>
      </c>
      <c r="F450" s="4" t="s">
        <v>1184</v>
      </c>
      <c r="AA450" s="76" t="s">
        <v>267</v>
      </c>
      <c r="AB450" s="77">
        <v>884</v>
      </c>
    </row>
    <row r="451" spans="1:28" ht="13">
      <c r="A451" s="4">
        <v>3315</v>
      </c>
      <c r="B451" s="4" t="s">
        <v>679</v>
      </c>
      <c r="C451" s="4">
        <v>988</v>
      </c>
      <c r="D451" s="19" t="s">
        <v>215</v>
      </c>
      <c r="E451" s="4" t="s">
        <v>117</v>
      </c>
      <c r="F451" s="4" t="s">
        <v>1185</v>
      </c>
      <c r="AA451" s="76" t="s">
        <v>264</v>
      </c>
      <c r="AB451" s="77">
        <v>1480</v>
      </c>
    </row>
    <row r="452" spans="1:28" ht="13">
      <c r="A452" s="4">
        <v>3664</v>
      </c>
      <c r="B452" s="4" t="s">
        <v>963</v>
      </c>
      <c r="C452" s="4">
        <v>987</v>
      </c>
      <c r="D452" s="19" t="s">
        <v>282</v>
      </c>
      <c r="E452" s="4" t="s">
        <v>112</v>
      </c>
      <c r="F452" s="4" t="s">
        <v>1185</v>
      </c>
      <c r="AA452" s="76" t="s">
        <v>261</v>
      </c>
      <c r="AB452" s="77">
        <v>1891</v>
      </c>
    </row>
    <row r="453" spans="1:28" ht="13">
      <c r="A453" s="4">
        <v>3491</v>
      </c>
      <c r="B453" s="4" t="s">
        <v>895</v>
      </c>
      <c r="C453" s="4">
        <v>981</v>
      </c>
      <c r="D453" s="19" t="s">
        <v>205</v>
      </c>
      <c r="E453" s="4" t="s">
        <v>112</v>
      </c>
      <c r="F453" s="4" t="s">
        <v>1185</v>
      </c>
      <c r="AA453" s="76" t="s">
        <v>1272</v>
      </c>
      <c r="AB453" s="77">
        <v>1</v>
      </c>
    </row>
    <row r="454" spans="1:28" ht="13">
      <c r="A454" s="4">
        <v>3744</v>
      </c>
      <c r="B454" s="4" t="s">
        <v>419</v>
      </c>
      <c r="C454" s="4">
        <v>976</v>
      </c>
      <c r="D454" s="19" t="s">
        <v>180</v>
      </c>
      <c r="E454" s="4" t="s">
        <v>62</v>
      </c>
      <c r="F454" s="4" t="s">
        <v>1185</v>
      </c>
      <c r="AA454" s="76" t="s">
        <v>387</v>
      </c>
      <c r="AB454" s="77">
        <v>623</v>
      </c>
    </row>
    <row r="455" spans="1:28" ht="13">
      <c r="A455" s="4">
        <v>3318</v>
      </c>
      <c r="B455" s="4" t="s">
        <v>332</v>
      </c>
      <c r="C455" s="4">
        <v>969</v>
      </c>
      <c r="D455" s="19" t="s">
        <v>259</v>
      </c>
      <c r="E455" s="4" t="s">
        <v>37</v>
      </c>
      <c r="F455" s="4" t="s">
        <v>1185</v>
      </c>
      <c r="AA455" s="76" t="s">
        <v>384</v>
      </c>
      <c r="AB455" s="77">
        <v>944</v>
      </c>
    </row>
    <row r="456" spans="1:28" ht="13">
      <c r="A456" s="4">
        <v>4633</v>
      </c>
      <c r="B456" s="4" t="s">
        <v>1139</v>
      </c>
      <c r="C456" s="4">
        <v>966</v>
      </c>
      <c r="D456" s="19" t="s">
        <v>333</v>
      </c>
      <c r="E456" s="4" t="s">
        <v>112</v>
      </c>
      <c r="F456" s="4" t="s">
        <v>1184</v>
      </c>
      <c r="AA456" s="76" t="s">
        <v>408</v>
      </c>
      <c r="AB456" s="77">
        <v>33</v>
      </c>
    </row>
    <row r="457" spans="1:28" ht="13">
      <c r="A457" s="4">
        <v>3651</v>
      </c>
      <c r="B457" s="4" t="s">
        <v>650</v>
      </c>
      <c r="C457" s="4">
        <v>964</v>
      </c>
      <c r="D457" s="19" t="s">
        <v>251</v>
      </c>
      <c r="E457" s="4" t="s">
        <v>92</v>
      </c>
      <c r="F457" s="4" t="s">
        <v>1185</v>
      </c>
      <c r="AA457" s="76" t="s">
        <v>404</v>
      </c>
      <c r="AB457" s="77">
        <v>76</v>
      </c>
    </row>
    <row r="458" spans="1:28" ht="13">
      <c r="A458" s="4">
        <v>3206</v>
      </c>
      <c r="B458" s="4" t="s">
        <v>621</v>
      </c>
      <c r="C458" s="4">
        <v>962</v>
      </c>
      <c r="D458" s="19" t="s">
        <v>230</v>
      </c>
      <c r="E458" s="4" t="s">
        <v>92</v>
      </c>
      <c r="F458" s="4" t="s">
        <v>1185</v>
      </c>
      <c r="AA458" s="76" t="s">
        <v>630</v>
      </c>
      <c r="AB458" s="77">
        <v>1247</v>
      </c>
    </row>
    <row r="459" spans="1:28" ht="13">
      <c r="A459" s="4">
        <v>3011</v>
      </c>
      <c r="B459" s="4" t="s">
        <v>323</v>
      </c>
      <c r="C459" s="4">
        <v>961</v>
      </c>
      <c r="D459" s="4" t="s">
        <v>259</v>
      </c>
      <c r="E459" s="4" t="s">
        <v>37</v>
      </c>
      <c r="F459" s="4" t="s">
        <v>1185</v>
      </c>
      <c r="AA459" s="76" t="s">
        <v>629</v>
      </c>
      <c r="AB459" s="77">
        <v>2101</v>
      </c>
    </row>
    <row r="460" spans="1:28" ht="13">
      <c r="A460" s="4">
        <v>3321</v>
      </c>
      <c r="B460" s="4" t="s">
        <v>904</v>
      </c>
      <c r="C460" s="4">
        <v>957</v>
      </c>
      <c r="D460" s="19" t="s">
        <v>221</v>
      </c>
      <c r="E460" s="4" t="s">
        <v>112</v>
      </c>
      <c r="F460" s="4" t="s">
        <v>1185</v>
      </c>
      <c r="AA460" s="76" t="s">
        <v>991</v>
      </c>
      <c r="AB460" s="77">
        <v>1250</v>
      </c>
    </row>
    <row r="461" spans="1:28" ht="13">
      <c r="A461" s="4">
        <v>3493</v>
      </c>
      <c r="B461" s="4" t="s">
        <v>824</v>
      </c>
      <c r="C461" s="4">
        <v>954</v>
      </c>
      <c r="D461" s="19" t="s">
        <v>356</v>
      </c>
      <c r="E461" s="4" t="s">
        <v>109</v>
      </c>
      <c r="F461" s="4" t="s">
        <v>1185</v>
      </c>
      <c r="AA461" s="76" t="s">
        <v>304</v>
      </c>
      <c r="AB461" s="77">
        <v>8922</v>
      </c>
    </row>
    <row r="462" spans="1:28" ht="13">
      <c r="A462" s="4">
        <v>3639</v>
      </c>
      <c r="B462" s="4" t="s">
        <v>614</v>
      </c>
      <c r="C462" s="4">
        <v>953</v>
      </c>
      <c r="D462" s="19" t="s">
        <v>200</v>
      </c>
      <c r="E462" s="4" t="s">
        <v>92</v>
      </c>
      <c r="F462" s="4" t="s">
        <v>1185</v>
      </c>
      <c r="AA462" s="76" t="s">
        <v>302</v>
      </c>
      <c r="AB462" s="77">
        <v>21944</v>
      </c>
    </row>
    <row r="463" spans="1:28" ht="13">
      <c r="A463" s="4">
        <v>3868</v>
      </c>
      <c r="B463" s="4" t="s">
        <v>811</v>
      </c>
      <c r="C463" s="4">
        <v>953</v>
      </c>
      <c r="D463" s="19" t="s">
        <v>222</v>
      </c>
      <c r="E463" s="4" t="s">
        <v>109</v>
      </c>
      <c r="F463" s="4" t="s">
        <v>1185</v>
      </c>
      <c r="AA463" s="76" t="s">
        <v>573</v>
      </c>
      <c r="AB463" s="77">
        <v>1266</v>
      </c>
    </row>
    <row r="464" spans="1:28" ht="13">
      <c r="A464" s="4">
        <v>3692</v>
      </c>
      <c r="B464" s="4" t="s">
        <v>925</v>
      </c>
      <c r="C464" s="4">
        <v>938</v>
      </c>
      <c r="D464" s="19" t="s">
        <v>124</v>
      </c>
      <c r="E464" s="4" t="s">
        <v>112</v>
      </c>
      <c r="F464" s="4" t="s">
        <v>1185</v>
      </c>
      <c r="AA464" s="76" t="s">
        <v>570</v>
      </c>
      <c r="AB464" s="77">
        <v>2532</v>
      </c>
    </row>
    <row r="465" spans="1:28" ht="13">
      <c r="A465" s="4">
        <v>4615</v>
      </c>
      <c r="B465" s="4" t="s">
        <v>211</v>
      </c>
      <c r="C465" s="4">
        <v>936</v>
      </c>
      <c r="D465" s="19" t="s">
        <v>208</v>
      </c>
      <c r="E465" s="4" t="s">
        <v>20</v>
      </c>
      <c r="F465" s="4" t="s">
        <v>1184</v>
      </c>
      <c r="AA465" s="76" t="s">
        <v>567</v>
      </c>
      <c r="AB465" s="77">
        <v>4738</v>
      </c>
    </row>
    <row r="466" spans="1:28" ht="13">
      <c r="A466" s="4">
        <v>4334</v>
      </c>
      <c r="B466" s="4" t="s">
        <v>400</v>
      </c>
      <c r="C466" s="4">
        <v>935</v>
      </c>
      <c r="D466" s="19" t="s">
        <v>238</v>
      </c>
      <c r="E466" s="4" t="s">
        <v>37</v>
      </c>
      <c r="F466" s="4" t="s">
        <v>1184</v>
      </c>
      <c r="AA466" s="76" t="s">
        <v>1273</v>
      </c>
      <c r="AB466" s="77">
        <v>4288</v>
      </c>
    </row>
    <row r="467" spans="1:28" ht="13">
      <c r="A467" s="4">
        <v>3208</v>
      </c>
      <c r="B467" s="4" t="s">
        <v>622</v>
      </c>
      <c r="C467" s="4">
        <v>922</v>
      </c>
      <c r="D467" s="19" t="s">
        <v>230</v>
      </c>
      <c r="E467" s="4" t="s">
        <v>92</v>
      </c>
      <c r="F467" s="4" t="s">
        <v>1185</v>
      </c>
      <c r="AA467" s="76" t="s">
        <v>1274</v>
      </c>
      <c r="AB467" s="77">
        <v>4767</v>
      </c>
    </row>
    <row r="468" spans="1:28" ht="13">
      <c r="A468" s="4">
        <v>3563</v>
      </c>
      <c r="B468" s="4" t="s">
        <v>742</v>
      </c>
      <c r="C468" s="4">
        <v>918</v>
      </c>
      <c r="D468" s="19" t="s">
        <v>197</v>
      </c>
      <c r="E468" s="4" t="s">
        <v>102</v>
      </c>
      <c r="F468" s="4" t="s">
        <v>1185</v>
      </c>
      <c r="AA468" s="76" t="s">
        <v>198</v>
      </c>
      <c r="AB468" s="77">
        <v>2898</v>
      </c>
    </row>
    <row r="469" spans="1:28" ht="13">
      <c r="A469" s="4">
        <v>3129</v>
      </c>
      <c r="B469" s="4" t="s">
        <v>485</v>
      </c>
      <c r="C469" s="4">
        <v>917</v>
      </c>
      <c r="D469" s="19" t="s">
        <v>1203</v>
      </c>
      <c r="E469" s="4" t="s">
        <v>74</v>
      </c>
      <c r="F469" s="4" t="s">
        <v>1185</v>
      </c>
      <c r="AA469" s="76" t="s">
        <v>196</v>
      </c>
      <c r="AB469" s="77">
        <v>8444</v>
      </c>
    </row>
    <row r="470" spans="1:28" ht="13">
      <c r="A470" s="4">
        <v>3645</v>
      </c>
      <c r="B470" s="4" t="s">
        <v>634</v>
      </c>
      <c r="C470" s="4">
        <v>917</v>
      </c>
      <c r="D470" s="19" t="s">
        <v>232</v>
      </c>
      <c r="E470" s="4" t="s">
        <v>92</v>
      </c>
      <c r="F470" s="4" t="s">
        <v>1185</v>
      </c>
      <c r="AA470" s="76" t="s">
        <v>507</v>
      </c>
      <c r="AB470" s="77">
        <v>2934</v>
      </c>
    </row>
    <row r="471" spans="1:28" ht="13">
      <c r="A471" s="4">
        <v>4620</v>
      </c>
      <c r="B471" s="4" t="s">
        <v>1113</v>
      </c>
      <c r="C471" s="4">
        <v>903</v>
      </c>
      <c r="D471" s="19" t="s">
        <v>346</v>
      </c>
      <c r="E471" s="4" t="s">
        <v>62</v>
      </c>
      <c r="F471" s="4" t="s">
        <v>1184</v>
      </c>
      <c r="AA471" s="76" t="s">
        <v>506</v>
      </c>
      <c r="AB471" s="77">
        <v>3535</v>
      </c>
    </row>
    <row r="472" spans="1:28" ht="13">
      <c r="A472" s="4">
        <v>3252</v>
      </c>
      <c r="B472" s="4" t="s">
        <v>950</v>
      </c>
      <c r="C472" s="4">
        <v>901</v>
      </c>
      <c r="D472" s="19" t="s">
        <v>279</v>
      </c>
      <c r="E472" s="4" t="s">
        <v>112</v>
      </c>
      <c r="F472" s="4" t="s">
        <v>1185</v>
      </c>
      <c r="AA472" s="76" t="s">
        <v>1173</v>
      </c>
      <c r="AB472" s="77">
        <v>822</v>
      </c>
    </row>
    <row r="473" spans="1:28" ht="13">
      <c r="A473" s="4">
        <v>3285</v>
      </c>
      <c r="B473" s="4" t="s">
        <v>970</v>
      </c>
      <c r="C473" s="4">
        <v>896</v>
      </c>
      <c r="D473" s="19" t="s">
        <v>303</v>
      </c>
      <c r="E473" s="4" t="s">
        <v>112</v>
      </c>
      <c r="F473" s="4" t="s">
        <v>1185</v>
      </c>
      <c r="AA473" s="76" t="s">
        <v>382</v>
      </c>
      <c r="AB473" s="77">
        <v>28671</v>
      </c>
    </row>
    <row r="474" spans="1:28" ht="13">
      <c r="A474" s="4">
        <v>3007</v>
      </c>
      <c r="B474" s="4" t="s">
        <v>479</v>
      </c>
      <c r="C474" s="4">
        <v>894</v>
      </c>
      <c r="D474" s="4" t="s">
        <v>368</v>
      </c>
      <c r="E474" s="4" t="s">
        <v>62</v>
      </c>
      <c r="F474" s="4" t="s">
        <v>1185</v>
      </c>
      <c r="AA474" s="76" t="s">
        <v>609</v>
      </c>
      <c r="AB474" s="77">
        <v>324</v>
      </c>
    </row>
    <row r="475" spans="1:28" ht="13">
      <c r="A475" s="4">
        <v>3082</v>
      </c>
      <c r="B475" s="4" t="s">
        <v>505</v>
      </c>
      <c r="C475" s="4">
        <v>891</v>
      </c>
      <c r="D475" s="19" t="s">
        <v>192</v>
      </c>
      <c r="E475" s="4" t="s">
        <v>74</v>
      </c>
      <c r="F475" s="4" t="s">
        <v>1185</v>
      </c>
      <c r="AA475" s="76" t="s">
        <v>608</v>
      </c>
      <c r="AB475" s="77">
        <v>290</v>
      </c>
    </row>
    <row r="476" spans="1:28" ht="13">
      <c r="A476" s="4">
        <v>3404</v>
      </c>
      <c r="B476" s="4" t="s">
        <v>384</v>
      </c>
      <c r="C476" s="4">
        <v>886</v>
      </c>
      <c r="D476" s="19" t="s">
        <v>50</v>
      </c>
      <c r="E476" s="4" t="s">
        <v>50</v>
      </c>
      <c r="F476" s="4" t="s">
        <v>1185</v>
      </c>
      <c r="AA476" s="76" t="s">
        <v>607</v>
      </c>
      <c r="AB476" s="77">
        <v>948</v>
      </c>
    </row>
    <row r="477" spans="1:28" ht="13">
      <c r="A477" s="4">
        <v>3914</v>
      </c>
      <c r="B477" s="4" t="s">
        <v>287</v>
      </c>
      <c r="C477" s="4">
        <v>876</v>
      </c>
      <c r="D477" s="19" t="s">
        <v>168</v>
      </c>
      <c r="E477" s="4" t="s">
        <v>37</v>
      </c>
      <c r="F477" s="4" t="s">
        <v>1185</v>
      </c>
      <c r="AA477" s="76" t="s">
        <v>394</v>
      </c>
      <c r="AB477" s="77">
        <v>387</v>
      </c>
    </row>
    <row r="478" spans="1:28" ht="13">
      <c r="A478" s="4">
        <v>3432</v>
      </c>
      <c r="B478" s="4" t="s">
        <v>625</v>
      </c>
      <c r="C478" s="4">
        <v>867</v>
      </c>
      <c r="D478" s="19" t="s">
        <v>230</v>
      </c>
      <c r="E478" s="4" t="s">
        <v>92</v>
      </c>
      <c r="F478" s="4" t="s">
        <v>1185</v>
      </c>
      <c r="AA478" s="76" t="s">
        <v>772</v>
      </c>
      <c r="AB478" s="77">
        <v>106</v>
      </c>
    </row>
    <row r="479" spans="1:28" ht="13">
      <c r="A479" s="4">
        <v>6308</v>
      </c>
      <c r="B479" s="4" t="s">
        <v>1117</v>
      </c>
      <c r="C479" s="4">
        <v>866</v>
      </c>
      <c r="D479" s="19" t="s">
        <v>212</v>
      </c>
      <c r="E479" s="4" t="s">
        <v>74</v>
      </c>
      <c r="F479" s="4" t="s">
        <v>1185</v>
      </c>
      <c r="AA479" s="76" t="s">
        <v>904</v>
      </c>
      <c r="AB479" s="77">
        <v>440</v>
      </c>
    </row>
    <row r="480" spans="1:28" ht="13">
      <c r="A480" s="4">
        <v>6388</v>
      </c>
      <c r="B480" s="4" t="s">
        <v>942</v>
      </c>
      <c r="C480" s="4">
        <v>863</v>
      </c>
      <c r="D480" s="19" t="s">
        <v>377</v>
      </c>
      <c r="E480" s="4" t="s">
        <v>102</v>
      </c>
      <c r="F480" s="4" t="s">
        <v>1185</v>
      </c>
      <c r="AA480" s="76" t="s">
        <v>961</v>
      </c>
      <c r="AB480" s="77">
        <v>437</v>
      </c>
    </row>
    <row r="481" spans="1:28" ht="13">
      <c r="A481" s="4">
        <v>6396</v>
      </c>
      <c r="B481" s="4" t="s">
        <v>945</v>
      </c>
      <c r="C481" s="4">
        <v>859</v>
      </c>
      <c r="D481" s="19" t="s">
        <v>342</v>
      </c>
      <c r="E481" s="4" t="s">
        <v>102</v>
      </c>
      <c r="F481" s="4" t="s">
        <v>1185</v>
      </c>
      <c r="AA481" s="76" t="s">
        <v>1001</v>
      </c>
      <c r="AB481" s="77">
        <v>1048</v>
      </c>
    </row>
    <row r="482" spans="1:28" ht="13">
      <c r="A482" s="4">
        <v>3414</v>
      </c>
      <c r="B482" s="4" t="s">
        <v>267</v>
      </c>
      <c r="C482" s="4">
        <v>857</v>
      </c>
      <c r="D482" s="19" t="s">
        <v>168</v>
      </c>
      <c r="E482" s="4" t="s">
        <v>37</v>
      </c>
      <c r="F482" s="4" t="s">
        <v>1185</v>
      </c>
      <c r="AA482" s="76" t="s">
        <v>332</v>
      </c>
      <c r="AB482" s="77">
        <v>1601</v>
      </c>
    </row>
    <row r="483" spans="1:28" ht="13">
      <c r="A483" s="4">
        <v>3669</v>
      </c>
      <c r="B483" s="4" t="s">
        <v>968</v>
      </c>
      <c r="C483" s="4">
        <v>857</v>
      </c>
      <c r="D483" s="19" t="s">
        <v>288</v>
      </c>
      <c r="E483" s="4" t="s">
        <v>112</v>
      </c>
      <c r="F483" s="4" t="s">
        <v>1185</v>
      </c>
      <c r="AA483" s="76" t="s">
        <v>300</v>
      </c>
      <c r="AB483" s="77">
        <v>5986</v>
      </c>
    </row>
    <row r="484" spans="1:28" ht="13">
      <c r="A484" s="4">
        <v>3341</v>
      </c>
      <c r="B484" s="4" t="s">
        <v>573</v>
      </c>
      <c r="C484" s="4">
        <v>856</v>
      </c>
      <c r="D484" s="19" t="s">
        <v>331</v>
      </c>
      <c r="E484" s="4" t="s">
        <v>74</v>
      </c>
      <c r="F484" s="4" t="s">
        <v>1185</v>
      </c>
      <c r="AA484" s="76" t="s">
        <v>679</v>
      </c>
      <c r="AB484" s="77">
        <v>1602</v>
      </c>
    </row>
    <row r="485" spans="1:28" ht="13">
      <c r="A485" s="4">
        <v>3642</v>
      </c>
      <c r="B485" s="4" t="s">
        <v>631</v>
      </c>
      <c r="C485" s="4">
        <v>856</v>
      </c>
      <c r="D485" s="19" t="s">
        <v>232</v>
      </c>
      <c r="E485" s="4" t="s">
        <v>92</v>
      </c>
      <c r="F485" s="4" t="s">
        <v>1185</v>
      </c>
      <c r="AA485" s="76" t="s">
        <v>1275</v>
      </c>
      <c r="AB485" s="77">
        <v>198</v>
      </c>
    </row>
    <row r="486" spans="1:28" ht="13">
      <c r="A486" s="4">
        <v>3653</v>
      </c>
      <c r="B486" s="4" t="s">
        <v>657</v>
      </c>
      <c r="C486" s="4">
        <v>854</v>
      </c>
      <c r="D486" s="19" t="s">
        <v>260</v>
      </c>
      <c r="E486" s="4" t="s">
        <v>92</v>
      </c>
      <c r="F486" s="4" t="s">
        <v>1185</v>
      </c>
      <c r="AA486" s="76" t="s">
        <v>1276</v>
      </c>
      <c r="AB486" s="77">
        <v>421</v>
      </c>
    </row>
    <row r="487" spans="1:28" ht="13">
      <c r="A487" s="4">
        <v>3988</v>
      </c>
      <c r="B487" s="4" t="s">
        <v>501</v>
      </c>
      <c r="C487" s="4">
        <v>854</v>
      </c>
      <c r="D487" s="19" t="s">
        <v>185</v>
      </c>
      <c r="E487" s="4" t="s">
        <v>74</v>
      </c>
      <c r="F487" s="4" t="s">
        <v>1184</v>
      </c>
      <c r="AA487" s="76" t="s">
        <v>606</v>
      </c>
      <c r="AB487" s="77">
        <v>1055</v>
      </c>
    </row>
    <row r="488" spans="1:28" ht="13">
      <c r="A488" s="4">
        <v>6718</v>
      </c>
      <c r="B488" s="4" t="s">
        <v>804</v>
      </c>
      <c r="C488" s="4">
        <v>850</v>
      </c>
      <c r="D488" s="19" t="s">
        <v>97</v>
      </c>
      <c r="E488" s="4" t="s">
        <v>92</v>
      </c>
      <c r="F488" s="4" t="s">
        <v>1185</v>
      </c>
      <c r="AA488" s="76" t="s">
        <v>605</v>
      </c>
      <c r="AB488" s="77">
        <v>1495</v>
      </c>
    </row>
    <row r="489" spans="1:28" ht="13">
      <c r="A489" s="4">
        <v>3679</v>
      </c>
      <c r="B489" s="4" t="s">
        <v>988</v>
      </c>
      <c r="C489" s="4">
        <v>843</v>
      </c>
      <c r="D489" s="19" t="s">
        <v>326</v>
      </c>
      <c r="E489" s="4" t="s">
        <v>112</v>
      </c>
      <c r="F489" s="4" t="s">
        <v>1185</v>
      </c>
      <c r="AA489" s="76" t="s">
        <v>1122</v>
      </c>
      <c r="AB489" s="77">
        <v>74</v>
      </c>
    </row>
    <row r="490" spans="1:28" ht="13">
      <c r="A490" s="4">
        <v>3648</v>
      </c>
      <c r="B490" s="4" t="s">
        <v>637</v>
      </c>
      <c r="C490" s="4">
        <v>841</v>
      </c>
      <c r="D490" s="19" t="s">
        <v>232</v>
      </c>
      <c r="E490" s="4" t="s">
        <v>92</v>
      </c>
      <c r="F490" s="4" t="s">
        <v>1185</v>
      </c>
      <c r="AA490" s="76" t="s">
        <v>598</v>
      </c>
      <c r="AB490" s="77">
        <v>749</v>
      </c>
    </row>
    <row r="491" spans="1:28" ht="13">
      <c r="A491" s="4">
        <v>3551</v>
      </c>
      <c r="B491" s="4" t="s">
        <v>344</v>
      </c>
      <c r="C491" s="4">
        <v>839</v>
      </c>
      <c r="D491" s="19" t="s">
        <v>259</v>
      </c>
      <c r="E491" s="4" t="s">
        <v>37</v>
      </c>
      <c r="F491" s="4" t="s">
        <v>1185</v>
      </c>
      <c r="AA491" s="76" t="s">
        <v>596</v>
      </c>
      <c r="AB491" s="77">
        <v>1511</v>
      </c>
    </row>
    <row r="492" spans="1:28" ht="13">
      <c r="A492" s="4">
        <v>3050</v>
      </c>
      <c r="B492" s="4" t="s">
        <v>297</v>
      </c>
      <c r="C492" s="4">
        <v>832</v>
      </c>
      <c r="D492" s="19" t="s">
        <v>210</v>
      </c>
      <c r="E492" s="4" t="s">
        <v>37</v>
      </c>
      <c r="F492" s="4" t="s">
        <v>1185</v>
      </c>
      <c r="AA492" s="76" t="s">
        <v>881</v>
      </c>
      <c r="AB492" s="77">
        <v>137</v>
      </c>
    </row>
    <row r="493" spans="1:28" ht="13">
      <c r="A493" s="4">
        <v>3455</v>
      </c>
      <c r="B493" s="4" t="s">
        <v>859</v>
      </c>
      <c r="C493" s="4">
        <v>821</v>
      </c>
      <c r="D493" s="4" t="s">
        <v>162</v>
      </c>
      <c r="E493" s="4" t="s">
        <v>112</v>
      </c>
      <c r="F493" s="4" t="s">
        <v>1185</v>
      </c>
      <c r="AA493" s="76" t="s">
        <v>1277</v>
      </c>
      <c r="AB493" s="77">
        <v>896</v>
      </c>
    </row>
    <row r="494" spans="1:28" ht="13">
      <c r="A494" s="4">
        <v>6630</v>
      </c>
      <c r="B494" s="4" t="s">
        <v>1137</v>
      </c>
      <c r="C494" s="4">
        <v>818</v>
      </c>
      <c r="D494" s="19" t="s">
        <v>317</v>
      </c>
      <c r="E494" s="4" t="s">
        <v>112</v>
      </c>
      <c r="F494" s="4" t="s">
        <v>1185</v>
      </c>
      <c r="AA494" s="76" t="s">
        <v>878</v>
      </c>
      <c r="AB494" s="77">
        <v>501</v>
      </c>
    </row>
    <row r="495" spans="1:28" ht="13">
      <c r="A495" s="4">
        <v>6317</v>
      </c>
      <c r="B495" s="4" t="s">
        <v>537</v>
      </c>
      <c r="C495" s="4">
        <v>817</v>
      </c>
      <c r="D495" s="19" t="s">
        <v>216</v>
      </c>
      <c r="E495" s="4" t="s">
        <v>74</v>
      </c>
      <c r="F495" s="4" t="s">
        <v>1185</v>
      </c>
      <c r="AA495" s="76" t="s">
        <v>875</v>
      </c>
      <c r="AB495" s="77">
        <v>158</v>
      </c>
    </row>
    <row r="496" spans="1:28" ht="13">
      <c r="A496" s="4">
        <v>3500</v>
      </c>
      <c r="B496" s="4" t="s">
        <v>487</v>
      </c>
      <c r="C496" s="4">
        <v>809</v>
      </c>
      <c r="D496" s="19" t="s">
        <v>1203</v>
      </c>
      <c r="E496" s="4" t="s">
        <v>74</v>
      </c>
      <c r="F496" s="4" t="s">
        <v>1185</v>
      </c>
      <c r="AA496" s="76" t="s">
        <v>874</v>
      </c>
      <c r="AB496" s="77">
        <v>483</v>
      </c>
    </row>
    <row r="497" spans="1:28" ht="13">
      <c r="A497" s="4">
        <v>3454</v>
      </c>
      <c r="B497" s="4" t="s">
        <v>858</v>
      </c>
      <c r="C497" s="4">
        <v>807</v>
      </c>
      <c r="D497" s="4" t="s">
        <v>162</v>
      </c>
      <c r="E497" s="4" t="s">
        <v>112</v>
      </c>
      <c r="F497" s="4" t="s">
        <v>1185</v>
      </c>
      <c r="AA497" s="76" t="s">
        <v>873</v>
      </c>
      <c r="AB497" s="77">
        <v>673</v>
      </c>
    </row>
    <row r="498" spans="1:28" ht="13">
      <c r="A498" s="4">
        <v>6632</v>
      </c>
      <c r="B498" s="4" t="s">
        <v>1105</v>
      </c>
      <c r="C498" s="4">
        <v>778</v>
      </c>
      <c r="D498" s="19" t="s">
        <v>156</v>
      </c>
      <c r="E498" s="4" t="s">
        <v>112</v>
      </c>
      <c r="F498" s="4" t="s">
        <v>1185</v>
      </c>
      <c r="AA498" s="76" t="s">
        <v>872</v>
      </c>
      <c r="AB498" s="77">
        <v>814</v>
      </c>
    </row>
    <row r="499" spans="1:28" ht="13">
      <c r="A499" s="4">
        <v>4336</v>
      </c>
      <c r="B499" s="4" t="s">
        <v>438</v>
      </c>
      <c r="C499" s="4">
        <v>776</v>
      </c>
      <c r="D499" s="19" t="s">
        <v>437</v>
      </c>
      <c r="E499" s="4" t="s">
        <v>50</v>
      </c>
      <c r="F499" s="4" t="s">
        <v>1184</v>
      </c>
      <c r="AA499" s="76" t="s">
        <v>1278</v>
      </c>
      <c r="AB499" s="77">
        <v>1386</v>
      </c>
    </row>
    <row r="500" spans="1:28" ht="13">
      <c r="A500" s="4">
        <v>3418</v>
      </c>
      <c r="B500" s="4" t="s">
        <v>336</v>
      </c>
      <c r="C500" s="4">
        <v>768</v>
      </c>
      <c r="D500" s="19" t="s">
        <v>259</v>
      </c>
      <c r="E500" s="4" t="s">
        <v>37</v>
      </c>
      <c r="F500" s="4" t="s">
        <v>1185</v>
      </c>
      <c r="AA500" s="76" t="s">
        <v>871</v>
      </c>
      <c r="AB500" s="77">
        <v>878</v>
      </c>
    </row>
    <row r="501" spans="1:28" ht="13">
      <c r="A501" s="4">
        <v>3725</v>
      </c>
      <c r="B501" s="4" t="s">
        <v>451</v>
      </c>
      <c r="C501" s="4">
        <v>768</v>
      </c>
      <c r="D501" s="19" t="s">
        <v>298</v>
      </c>
      <c r="E501" s="4" t="s">
        <v>62</v>
      </c>
      <c r="F501" s="4" t="s">
        <v>1185</v>
      </c>
      <c r="AA501" s="76" t="s">
        <v>902</v>
      </c>
      <c r="AB501" s="77">
        <v>1518</v>
      </c>
    </row>
    <row r="502" spans="1:28" ht="13">
      <c r="A502" s="4">
        <v>3889</v>
      </c>
      <c r="B502" s="4" t="s">
        <v>959</v>
      </c>
      <c r="C502" s="4">
        <v>761</v>
      </c>
      <c r="D502" s="19" t="s">
        <v>279</v>
      </c>
      <c r="E502" s="4" t="s">
        <v>112</v>
      </c>
      <c r="F502" s="4" t="s">
        <v>1185</v>
      </c>
      <c r="AA502" s="76" t="s">
        <v>970</v>
      </c>
      <c r="AB502" s="77">
        <v>1921</v>
      </c>
    </row>
    <row r="503" spans="1:28" ht="13">
      <c r="A503" s="4">
        <v>3116</v>
      </c>
      <c r="B503" s="4" t="s">
        <v>707</v>
      </c>
      <c r="C503" s="4">
        <v>760</v>
      </c>
      <c r="D503" s="19" t="s">
        <v>163</v>
      </c>
      <c r="E503" s="4" t="s">
        <v>102</v>
      </c>
      <c r="F503" s="4" t="s">
        <v>1185</v>
      </c>
      <c r="AA503" s="76" t="s">
        <v>1279</v>
      </c>
      <c r="AB503" s="77">
        <v>6309</v>
      </c>
    </row>
    <row r="504" spans="1:28" ht="13">
      <c r="A504" s="4">
        <v>6328</v>
      </c>
      <c r="B504" s="4" t="s">
        <v>492</v>
      </c>
      <c r="C504" s="4">
        <v>759</v>
      </c>
      <c r="D504" s="19" t="s">
        <v>1203</v>
      </c>
      <c r="E504" s="4" t="s">
        <v>74</v>
      </c>
      <c r="F504" s="4" t="s">
        <v>1185</v>
      </c>
      <c r="AA504" s="76" t="s">
        <v>1280</v>
      </c>
      <c r="AB504" s="77">
        <v>4183</v>
      </c>
    </row>
    <row r="505" spans="1:28" ht="14">
      <c r="A505" s="4">
        <v>3538</v>
      </c>
      <c r="B505" s="4" t="s">
        <v>465</v>
      </c>
      <c r="C505" s="4">
        <v>753</v>
      </c>
      <c r="D505" s="22" t="s">
        <v>337</v>
      </c>
      <c r="E505" s="4" t="s">
        <v>62</v>
      </c>
      <c r="F505" s="4" t="s">
        <v>1185</v>
      </c>
      <c r="AA505" s="76" t="s">
        <v>1281</v>
      </c>
      <c r="AB505" s="77">
        <v>1691</v>
      </c>
    </row>
    <row r="506" spans="1:28" ht="13">
      <c r="A506" s="4">
        <v>3747</v>
      </c>
      <c r="B506" s="4" t="s">
        <v>638</v>
      </c>
      <c r="C506" s="4">
        <v>750</v>
      </c>
      <c r="D506" s="19" t="s">
        <v>232</v>
      </c>
      <c r="E506" s="4" t="s">
        <v>92</v>
      </c>
      <c r="F506" s="4" t="s">
        <v>1185</v>
      </c>
      <c r="AA506" s="76" t="s">
        <v>1282</v>
      </c>
      <c r="AB506" s="77">
        <v>14499</v>
      </c>
    </row>
    <row r="507" spans="1:28" ht="13">
      <c r="A507" s="4">
        <v>3441</v>
      </c>
      <c r="B507" s="4" t="s">
        <v>833</v>
      </c>
      <c r="C507" s="4">
        <v>748</v>
      </c>
      <c r="D507" s="19" t="s">
        <v>1186</v>
      </c>
      <c r="E507" s="4" t="s">
        <v>112</v>
      </c>
      <c r="F507" s="4" t="s">
        <v>1185</v>
      </c>
      <c r="AA507" s="76" t="s">
        <v>1283</v>
      </c>
      <c r="AB507" s="77">
        <v>5913</v>
      </c>
    </row>
    <row r="508" spans="1:28" ht="13">
      <c r="A508" s="4">
        <v>3417</v>
      </c>
      <c r="B508" s="4" t="s">
        <v>334</v>
      </c>
      <c r="C508" s="4">
        <v>735</v>
      </c>
      <c r="D508" s="19" t="s">
        <v>259</v>
      </c>
      <c r="E508" s="4" t="s">
        <v>37</v>
      </c>
      <c r="F508" s="4" t="s">
        <v>1185</v>
      </c>
      <c r="AA508" s="76" t="s">
        <v>1284</v>
      </c>
      <c r="AB508" s="77">
        <v>4540</v>
      </c>
    </row>
    <row r="509" spans="1:28" ht="13">
      <c r="A509" s="4">
        <v>3276</v>
      </c>
      <c r="B509" s="4" t="s">
        <v>1000</v>
      </c>
      <c r="C509" s="4">
        <v>723</v>
      </c>
      <c r="D509" s="19" t="s">
        <v>333</v>
      </c>
      <c r="E509" s="4" t="s">
        <v>112</v>
      </c>
      <c r="F509" s="4" t="s">
        <v>1185</v>
      </c>
      <c r="AA509" s="76" t="s">
        <v>1285</v>
      </c>
      <c r="AB509" s="77">
        <v>539</v>
      </c>
    </row>
    <row r="510" spans="1:28" ht="13">
      <c r="A510" s="4">
        <v>3486</v>
      </c>
      <c r="B510" s="4" t="s">
        <v>884</v>
      </c>
      <c r="C510" s="4">
        <v>723</v>
      </c>
      <c r="D510" s="19" t="s">
        <v>205</v>
      </c>
      <c r="E510" s="4" t="s">
        <v>112</v>
      </c>
      <c r="F510" s="4" t="s">
        <v>1185</v>
      </c>
      <c r="AA510" s="76" t="s">
        <v>1000</v>
      </c>
      <c r="AB510" s="77">
        <v>690</v>
      </c>
    </row>
    <row r="511" spans="1:28" ht="13">
      <c r="A511" s="4">
        <v>6624</v>
      </c>
      <c r="B511" s="4" t="s">
        <v>1156</v>
      </c>
      <c r="C511" s="4">
        <v>722</v>
      </c>
      <c r="D511" s="19" t="s">
        <v>1186</v>
      </c>
      <c r="E511" s="4" t="s">
        <v>112</v>
      </c>
      <c r="F511" s="4" t="s">
        <v>1185</v>
      </c>
      <c r="AA511" s="76" t="s">
        <v>999</v>
      </c>
      <c r="AB511" s="77">
        <v>812</v>
      </c>
    </row>
    <row r="512" spans="1:28" ht="13">
      <c r="A512" s="4">
        <v>6316</v>
      </c>
      <c r="B512" s="4" t="s">
        <v>536</v>
      </c>
      <c r="C512" s="4">
        <v>721</v>
      </c>
      <c r="D512" s="19" t="s">
        <v>212</v>
      </c>
      <c r="E512" s="4" t="s">
        <v>74</v>
      </c>
      <c r="F512" s="4" t="s">
        <v>1185</v>
      </c>
      <c r="AA512" s="76" t="s">
        <v>998</v>
      </c>
      <c r="AB512" s="77">
        <v>354</v>
      </c>
    </row>
    <row r="513" spans="1:28" ht="13">
      <c r="A513" s="4">
        <v>3268</v>
      </c>
      <c r="B513" s="4" t="s">
        <v>847</v>
      </c>
      <c r="C513" s="4">
        <v>711</v>
      </c>
      <c r="D513" s="19" t="s">
        <v>156</v>
      </c>
      <c r="E513" s="4" t="s">
        <v>112</v>
      </c>
      <c r="F513" s="4" t="s">
        <v>1185</v>
      </c>
      <c r="AA513" s="76" t="s">
        <v>997</v>
      </c>
      <c r="AB513" s="77">
        <v>2124</v>
      </c>
    </row>
    <row r="514" spans="1:28" ht="14">
      <c r="A514" s="4">
        <v>3539</v>
      </c>
      <c r="B514" s="4" t="s">
        <v>466</v>
      </c>
      <c r="C514" s="4">
        <v>706</v>
      </c>
      <c r="D514" s="22" t="s">
        <v>337</v>
      </c>
      <c r="E514" s="4" t="s">
        <v>62</v>
      </c>
      <c r="F514" s="4" t="s">
        <v>1185</v>
      </c>
      <c r="AA514" s="76" t="s">
        <v>850</v>
      </c>
      <c r="AB514" s="77">
        <v>1717</v>
      </c>
    </row>
    <row r="515" spans="1:28" ht="13">
      <c r="A515" s="4">
        <v>6634</v>
      </c>
      <c r="B515" s="4" t="s">
        <v>853</v>
      </c>
      <c r="C515" s="4">
        <v>693</v>
      </c>
      <c r="D515" s="19" t="s">
        <v>156</v>
      </c>
      <c r="E515" s="4" t="s">
        <v>112</v>
      </c>
      <c r="F515" s="4" t="s">
        <v>1185</v>
      </c>
      <c r="AA515" s="76" t="s">
        <v>849</v>
      </c>
      <c r="AB515" s="77">
        <v>5045</v>
      </c>
    </row>
    <row r="516" spans="1:28" ht="13">
      <c r="A516" s="4">
        <v>4006</v>
      </c>
      <c r="B516" s="4" t="s">
        <v>431</v>
      </c>
      <c r="C516" s="4">
        <v>683</v>
      </c>
      <c r="D516" s="19" t="s">
        <v>1207</v>
      </c>
      <c r="E516" s="4" t="s">
        <v>62</v>
      </c>
      <c r="F516" s="4" t="s">
        <v>1185</v>
      </c>
      <c r="AA516" s="76" t="s">
        <v>848</v>
      </c>
      <c r="AB516" s="77">
        <v>1403</v>
      </c>
    </row>
    <row r="517" spans="1:28" ht="13">
      <c r="A517" s="4">
        <v>4026</v>
      </c>
      <c r="B517" s="4" t="s">
        <v>684</v>
      </c>
      <c r="C517" s="4">
        <v>676</v>
      </c>
      <c r="D517" s="19" t="s">
        <v>215</v>
      </c>
      <c r="E517" s="4" t="s">
        <v>117</v>
      </c>
      <c r="F517" s="4" t="s">
        <v>1185</v>
      </c>
      <c r="AA517" s="76" t="s">
        <v>847</v>
      </c>
      <c r="AB517" s="77">
        <v>628</v>
      </c>
    </row>
    <row r="518" spans="1:28" ht="13">
      <c r="A518" s="4">
        <v>3228</v>
      </c>
      <c r="B518" s="4" t="s">
        <v>990</v>
      </c>
      <c r="C518" s="4">
        <v>669</v>
      </c>
      <c r="D518" s="19" t="s">
        <v>327</v>
      </c>
      <c r="E518" s="4" t="s">
        <v>112</v>
      </c>
      <c r="F518" s="4" t="s">
        <v>1185</v>
      </c>
      <c r="AA518" s="76" t="s">
        <v>1286</v>
      </c>
      <c r="AB518" s="77">
        <v>960</v>
      </c>
    </row>
    <row r="519" spans="1:28" ht="13">
      <c r="A519" s="4">
        <v>3416</v>
      </c>
      <c r="B519" s="4" t="s">
        <v>375</v>
      </c>
      <c r="C519" s="4">
        <v>660</v>
      </c>
      <c r="D519" s="19" t="s">
        <v>310</v>
      </c>
      <c r="E519" s="4" t="s">
        <v>37</v>
      </c>
      <c r="F519" s="4" t="s">
        <v>1185</v>
      </c>
      <c r="AA519" s="76" t="s">
        <v>1287</v>
      </c>
      <c r="AB519" s="77">
        <v>810</v>
      </c>
    </row>
    <row r="520" spans="1:28" ht="13">
      <c r="A520" s="4">
        <v>3694</v>
      </c>
      <c r="B520" s="4" t="s">
        <v>926</v>
      </c>
      <c r="C520" s="4">
        <v>648</v>
      </c>
      <c r="D520" s="19" t="s">
        <v>124</v>
      </c>
      <c r="E520" s="4" t="s">
        <v>112</v>
      </c>
      <c r="F520" s="4" t="s">
        <v>1185</v>
      </c>
      <c r="AA520" s="76" t="s">
        <v>1288</v>
      </c>
      <c r="AB520" s="77">
        <v>284</v>
      </c>
    </row>
    <row r="521" spans="1:28" ht="13">
      <c r="A521" s="4">
        <v>6349</v>
      </c>
      <c r="B521" s="4" t="s">
        <v>540</v>
      </c>
      <c r="C521" s="4">
        <v>647</v>
      </c>
      <c r="D521" s="19" t="s">
        <v>216</v>
      </c>
      <c r="E521" s="4" t="s">
        <v>74</v>
      </c>
      <c r="F521" s="4" t="s">
        <v>1185</v>
      </c>
      <c r="AA521" s="76" t="s">
        <v>996</v>
      </c>
      <c r="AB521" s="77">
        <v>2525</v>
      </c>
    </row>
    <row r="522" spans="1:28" ht="13">
      <c r="A522" s="4">
        <v>6712</v>
      </c>
      <c r="B522" s="4" t="s">
        <v>795</v>
      </c>
      <c r="C522" s="4">
        <v>629</v>
      </c>
      <c r="D522" s="19" t="s">
        <v>232</v>
      </c>
      <c r="E522" s="4" t="s">
        <v>92</v>
      </c>
      <c r="F522" s="4" t="s">
        <v>1185</v>
      </c>
      <c r="AA522" s="76" t="s">
        <v>995</v>
      </c>
      <c r="AB522" s="77">
        <v>2393</v>
      </c>
    </row>
    <row r="523" spans="1:28" ht="13">
      <c r="A523" s="4">
        <v>3202</v>
      </c>
      <c r="B523" s="4" t="s">
        <v>619</v>
      </c>
      <c r="C523" s="4">
        <v>628</v>
      </c>
      <c r="D523" s="19" t="s">
        <v>230</v>
      </c>
      <c r="E523" s="4" t="s">
        <v>92</v>
      </c>
      <c r="F523" s="4" t="s">
        <v>1185</v>
      </c>
      <c r="AA523" s="76" t="s">
        <v>994</v>
      </c>
      <c r="AB523" s="77">
        <v>1301</v>
      </c>
    </row>
    <row r="524" spans="1:28" ht="13">
      <c r="A524" s="4">
        <v>3494</v>
      </c>
      <c r="B524" s="4" t="s">
        <v>585</v>
      </c>
      <c r="C524" s="4">
        <v>622</v>
      </c>
      <c r="D524" s="19" t="s">
        <v>80</v>
      </c>
      <c r="E524" s="4" t="s">
        <v>74</v>
      </c>
      <c r="F524" s="4" t="s">
        <v>1185</v>
      </c>
      <c r="AA524" s="76" t="s">
        <v>1289</v>
      </c>
      <c r="AB524" s="77">
        <v>566</v>
      </c>
    </row>
    <row r="525" spans="1:28" ht="13">
      <c r="A525" s="4">
        <v>3851</v>
      </c>
      <c r="B525" s="4" t="s">
        <v>1011</v>
      </c>
      <c r="C525" s="4">
        <v>619</v>
      </c>
      <c r="D525" s="19" t="s">
        <v>333</v>
      </c>
      <c r="E525" s="4" t="s">
        <v>112</v>
      </c>
      <c r="F525" s="4" t="s">
        <v>1185</v>
      </c>
      <c r="AA525" s="76" t="s">
        <v>1290</v>
      </c>
      <c r="AB525" s="77">
        <v>6669</v>
      </c>
    </row>
    <row r="526" spans="1:28" ht="13">
      <c r="A526" s="4">
        <v>3275</v>
      </c>
      <c r="B526" s="4" t="s">
        <v>999</v>
      </c>
      <c r="C526" s="4">
        <v>618</v>
      </c>
      <c r="D526" s="19" t="s">
        <v>333</v>
      </c>
      <c r="E526" s="4" t="s">
        <v>112</v>
      </c>
      <c r="F526" s="4" t="s">
        <v>1185</v>
      </c>
      <c r="AA526" s="76" t="s">
        <v>956</v>
      </c>
      <c r="AB526" s="77">
        <v>1721</v>
      </c>
    </row>
    <row r="527" spans="1:28" ht="13">
      <c r="A527" s="4">
        <v>3650</v>
      </c>
      <c r="B527" s="4" t="s">
        <v>649</v>
      </c>
      <c r="C527" s="4">
        <v>617</v>
      </c>
      <c r="D527" s="19" t="s">
        <v>251</v>
      </c>
      <c r="E527" s="4" t="s">
        <v>92</v>
      </c>
      <c r="F527" s="4" t="s">
        <v>1185</v>
      </c>
      <c r="AA527" s="76" t="s">
        <v>954</v>
      </c>
      <c r="AB527" s="77">
        <v>263</v>
      </c>
    </row>
    <row r="528" spans="1:28" ht="13">
      <c r="A528" s="4">
        <v>3558</v>
      </c>
      <c r="B528" s="4" t="s">
        <v>161</v>
      </c>
      <c r="C528" s="4">
        <v>606</v>
      </c>
      <c r="D528" s="19" t="s">
        <v>148</v>
      </c>
      <c r="E528" s="4" t="s">
        <v>4</v>
      </c>
      <c r="F528" s="4" t="s">
        <v>1185</v>
      </c>
      <c r="AA528" s="76" t="s">
        <v>952</v>
      </c>
      <c r="AB528" s="77">
        <v>4872</v>
      </c>
    </row>
    <row r="529" spans="1:28" ht="13">
      <c r="A529" s="4">
        <v>6348</v>
      </c>
      <c r="B529" s="4" t="s">
        <v>552</v>
      </c>
      <c r="C529" s="4">
        <v>605</v>
      </c>
      <c r="D529" s="19" t="s">
        <v>245</v>
      </c>
      <c r="E529" s="4" t="s">
        <v>74</v>
      </c>
      <c r="F529" s="4" t="s">
        <v>1185</v>
      </c>
      <c r="AA529" s="76" t="s">
        <v>950</v>
      </c>
      <c r="AB529" s="77">
        <v>1056</v>
      </c>
    </row>
    <row r="530" spans="1:28" ht="13">
      <c r="A530" s="4">
        <v>3892</v>
      </c>
      <c r="B530" s="4" t="s">
        <v>511</v>
      </c>
      <c r="C530" s="4">
        <v>604</v>
      </c>
      <c r="D530" s="19" t="s">
        <v>192</v>
      </c>
      <c r="E530" s="4" t="s">
        <v>74</v>
      </c>
      <c r="F530" s="4" t="s">
        <v>1185</v>
      </c>
      <c r="AA530" s="76" t="s">
        <v>948</v>
      </c>
      <c r="AB530" s="77">
        <v>838</v>
      </c>
    </row>
    <row r="531" spans="1:28" ht="13">
      <c r="A531" s="4">
        <v>6676</v>
      </c>
      <c r="B531" s="4" t="s">
        <v>755</v>
      </c>
      <c r="C531" s="4">
        <v>590</v>
      </c>
      <c r="D531" s="19" t="s">
        <v>200</v>
      </c>
      <c r="E531" s="4" t="s">
        <v>92</v>
      </c>
      <c r="F531" s="4" t="s">
        <v>1185</v>
      </c>
      <c r="AA531" s="76" t="s">
        <v>913</v>
      </c>
      <c r="AB531" s="77">
        <v>255</v>
      </c>
    </row>
    <row r="532" spans="1:28" ht="13">
      <c r="A532" s="4">
        <v>3828</v>
      </c>
      <c r="B532" s="4" t="s">
        <v>660</v>
      </c>
      <c r="C532" s="4">
        <v>588</v>
      </c>
      <c r="D532" s="19" t="s">
        <v>321</v>
      </c>
      <c r="E532" s="4" t="s">
        <v>92</v>
      </c>
      <c r="F532" s="4" t="s">
        <v>1185</v>
      </c>
      <c r="AA532" s="76" t="s">
        <v>911</v>
      </c>
      <c r="AB532" s="77">
        <v>612</v>
      </c>
    </row>
    <row r="533" spans="1:28" ht="13">
      <c r="A533" s="4">
        <v>3643</v>
      </c>
      <c r="B533" s="4" t="s">
        <v>632</v>
      </c>
      <c r="C533" s="4">
        <v>582</v>
      </c>
      <c r="D533" s="19" t="s">
        <v>232</v>
      </c>
      <c r="E533" s="4" t="s">
        <v>92</v>
      </c>
      <c r="F533" s="4" t="s">
        <v>1185</v>
      </c>
      <c r="AA533" s="76" t="s">
        <v>1291</v>
      </c>
      <c r="AB533" s="77">
        <v>1</v>
      </c>
    </row>
    <row r="534" spans="1:28" ht="13">
      <c r="A534" s="4">
        <v>3975</v>
      </c>
      <c r="B534" s="4" t="s">
        <v>1147</v>
      </c>
      <c r="C534" s="4">
        <v>582</v>
      </c>
      <c r="D534" s="19" t="s">
        <v>97</v>
      </c>
      <c r="E534" s="4" t="s">
        <v>92</v>
      </c>
      <c r="F534" s="4" t="s">
        <v>1184</v>
      </c>
      <c r="AA534" s="76" t="s">
        <v>857</v>
      </c>
      <c r="AB534" s="77">
        <v>1841</v>
      </c>
    </row>
    <row r="535" spans="1:28" ht="13">
      <c r="A535" s="4">
        <v>6343</v>
      </c>
      <c r="B535" s="4" t="s">
        <v>1094</v>
      </c>
      <c r="C535" s="4">
        <v>577</v>
      </c>
      <c r="D535" s="19" t="s">
        <v>245</v>
      </c>
      <c r="E535" s="4" t="s">
        <v>74</v>
      </c>
      <c r="F535" s="4" t="s">
        <v>1185</v>
      </c>
      <c r="AA535" s="76" t="s">
        <v>856</v>
      </c>
      <c r="AB535" s="77">
        <v>1669</v>
      </c>
    </row>
    <row r="536" spans="1:28" ht="13">
      <c r="A536" s="4">
        <v>3310</v>
      </c>
      <c r="B536" s="4" t="s">
        <v>597</v>
      </c>
      <c r="C536" s="4">
        <v>572</v>
      </c>
      <c r="D536" s="19" t="s">
        <v>97</v>
      </c>
      <c r="E536" s="4" t="s">
        <v>92</v>
      </c>
      <c r="F536" s="4" t="s">
        <v>1185</v>
      </c>
      <c r="AA536" s="76" t="s">
        <v>855</v>
      </c>
      <c r="AB536" s="77">
        <v>1493</v>
      </c>
    </row>
    <row r="537" spans="1:28" ht="13">
      <c r="A537" s="4">
        <v>3424</v>
      </c>
      <c r="B537" s="4" t="s">
        <v>718</v>
      </c>
      <c r="C537" s="4">
        <v>570</v>
      </c>
      <c r="D537" s="19" t="s">
        <v>163</v>
      </c>
      <c r="E537" s="4" t="s">
        <v>102</v>
      </c>
      <c r="F537" s="4" t="s">
        <v>1185</v>
      </c>
      <c r="AA537" s="76" t="s">
        <v>1029</v>
      </c>
      <c r="AB537" s="77">
        <v>13913</v>
      </c>
    </row>
    <row r="538" spans="1:28" ht="13">
      <c r="A538" s="4">
        <v>3977</v>
      </c>
      <c r="B538" s="4" t="s">
        <v>1097</v>
      </c>
      <c r="C538" s="4">
        <v>561</v>
      </c>
      <c r="D538" s="19" t="s">
        <v>230</v>
      </c>
      <c r="E538" s="4" t="s">
        <v>92</v>
      </c>
      <c r="F538" s="4" t="s">
        <v>1184</v>
      </c>
      <c r="AA538" s="76" t="s">
        <v>1028</v>
      </c>
      <c r="AB538" s="77">
        <v>20592</v>
      </c>
    </row>
    <row r="539" spans="1:28" ht="13">
      <c r="A539" s="4">
        <v>6643</v>
      </c>
      <c r="B539" s="4" t="s">
        <v>1075</v>
      </c>
      <c r="C539" s="4">
        <v>561</v>
      </c>
      <c r="D539" s="19" t="s">
        <v>1186</v>
      </c>
      <c r="E539" s="4" t="s">
        <v>112</v>
      </c>
      <c r="F539" s="4" t="s">
        <v>1185</v>
      </c>
      <c r="AA539" s="76" t="s">
        <v>1035</v>
      </c>
      <c r="AB539" s="77">
        <v>1893</v>
      </c>
    </row>
    <row r="540" spans="1:28" ht="13">
      <c r="A540" s="4">
        <v>3110</v>
      </c>
      <c r="B540" s="4" t="s">
        <v>702</v>
      </c>
      <c r="C540" s="4">
        <v>558</v>
      </c>
      <c r="D540" s="19" t="s">
        <v>163</v>
      </c>
      <c r="E540" s="4" t="s">
        <v>102</v>
      </c>
      <c r="F540" s="4" t="s">
        <v>1185</v>
      </c>
      <c r="AA540" s="76" t="s">
        <v>1025</v>
      </c>
      <c r="AB540" s="77">
        <v>51</v>
      </c>
    </row>
    <row r="541" spans="1:28" ht="13">
      <c r="A541" s="4">
        <v>4022</v>
      </c>
      <c r="B541" s="4" t="s">
        <v>1134</v>
      </c>
      <c r="C541" s="4">
        <v>554</v>
      </c>
      <c r="D541" s="19" t="s">
        <v>303</v>
      </c>
      <c r="E541" s="4" t="s">
        <v>112</v>
      </c>
      <c r="F541" s="4" t="s">
        <v>1185</v>
      </c>
      <c r="AA541" s="76" t="s">
        <v>990</v>
      </c>
      <c r="AB541" s="77">
        <v>1293</v>
      </c>
    </row>
    <row r="542" spans="1:28" ht="13">
      <c r="A542" s="4">
        <v>6376</v>
      </c>
      <c r="B542" s="4" t="s">
        <v>927</v>
      </c>
      <c r="C542" s="4">
        <v>553</v>
      </c>
      <c r="D542" s="19" t="s">
        <v>102</v>
      </c>
      <c r="E542" s="4" t="s">
        <v>102</v>
      </c>
      <c r="F542" s="4" t="s">
        <v>1185</v>
      </c>
      <c r="AA542" s="76" t="s">
        <v>989</v>
      </c>
      <c r="AB542" s="77">
        <v>855</v>
      </c>
    </row>
    <row r="543" spans="1:28" ht="13">
      <c r="A543" s="4">
        <v>3203</v>
      </c>
      <c r="B543" s="4" t="s">
        <v>620</v>
      </c>
      <c r="C543" s="4">
        <v>549</v>
      </c>
      <c r="D543" s="19" t="s">
        <v>230</v>
      </c>
      <c r="E543" s="4" t="s">
        <v>92</v>
      </c>
      <c r="F543" s="4" t="s">
        <v>1185</v>
      </c>
      <c r="AA543" s="76" t="s">
        <v>831</v>
      </c>
      <c r="AB543" s="77">
        <v>879</v>
      </c>
    </row>
    <row r="544" spans="1:28" ht="13">
      <c r="A544" s="4">
        <v>3640</v>
      </c>
      <c r="B544" s="4" t="s">
        <v>615</v>
      </c>
      <c r="C544" s="4">
        <v>548</v>
      </c>
      <c r="D544" s="19" t="s">
        <v>200</v>
      </c>
      <c r="E544" s="4" t="s">
        <v>92</v>
      </c>
      <c r="F544" s="4" t="s">
        <v>1185</v>
      </c>
      <c r="AA544" s="76" t="s">
        <v>830</v>
      </c>
      <c r="AB544" s="77">
        <v>1373</v>
      </c>
    </row>
    <row r="545" spans="1:28" ht="13">
      <c r="A545" s="4">
        <v>3113</v>
      </c>
      <c r="B545" s="4" t="s">
        <v>703</v>
      </c>
      <c r="C545" s="4">
        <v>545</v>
      </c>
      <c r="D545" s="19" t="s">
        <v>163</v>
      </c>
      <c r="E545" s="4" t="s">
        <v>102</v>
      </c>
      <c r="F545" s="4" t="s">
        <v>1185</v>
      </c>
      <c r="AA545" s="76" t="s">
        <v>829</v>
      </c>
      <c r="AB545" s="77">
        <v>99</v>
      </c>
    </row>
    <row r="546" spans="1:28" ht="13">
      <c r="A546" s="4">
        <v>6385</v>
      </c>
      <c r="B546" s="4" t="s">
        <v>741</v>
      </c>
      <c r="C546" s="4">
        <v>544</v>
      </c>
      <c r="D546" s="19" t="s">
        <v>260</v>
      </c>
      <c r="E546" s="4" t="s">
        <v>92</v>
      </c>
      <c r="F546" s="4" t="s">
        <v>1185</v>
      </c>
      <c r="AA546" s="76" t="s">
        <v>828</v>
      </c>
      <c r="AB546" s="77">
        <v>732</v>
      </c>
    </row>
    <row r="547" spans="1:28" ht="13">
      <c r="A547" s="4">
        <v>3473</v>
      </c>
      <c r="B547" s="4" t="s">
        <v>1019</v>
      </c>
      <c r="C547" s="4">
        <v>542</v>
      </c>
      <c r="D547" s="19" t="s">
        <v>116</v>
      </c>
      <c r="E547" s="4" t="s">
        <v>112</v>
      </c>
      <c r="F547" s="4" t="s">
        <v>1185</v>
      </c>
      <c r="AA547" s="76" t="s">
        <v>827</v>
      </c>
      <c r="AB547" s="77">
        <v>1492</v>
      </c>
    </row>
    <row r="548" spans="1:28" ht="14">
      <c r="A548" s="4">
        <v>6604</v>
      </c>
      <c r="B548" s="4" t="s">
        <v>867</v>
      </c>
      <c r="C548" s="4">
        <v>540</v>
      </c>
      <c r="D548" s="22" t="s">
        <v>194</v>
      </c>
      <c r="E548" s="4" t="s">
        <v>112</v>
      </c>
      <c r="F548" s="4" t="s">
        <v>1185</v>
      </c>
      <c r="AA548" s="76" t="s">
        <v>826</v>
      </c>
      <c r="AB548" s="77">
        <v>341</v>
      </c>
    </row>
    <row r="549" spans="1:28" ht="13">
      <c r="A549" s="4">
        <v>6307</v>
      </c>
      <c r="B549" s="4" t="s">
        <v>1086</v>
      </c>
      <c r="C549" s="4">
        <v>537</v>
      </c>
      <c r="D549" s="19" t="s">
        <v>212</v>
      </c>
      <c r="E549" s="4" t="s">
        <v>74</v>
      </c>
      <c r="F549" s="4" t="s">
        <v>1185</v>
      </c>
      <c r="AA549" s="76" t="s">
        <v>647</v>
      </c>
      <c r="AB549" s="77">
        <v>185</v>
      </c>
    </row>
    <row r="550" spans="1:28" ht="13">
      <c r="A550" s="4">
        <v>3170</v>
      </c>
      <c r="B550" s="4" t="s">
        <v>547</v>
      </c>
      <c r="C550" s="4">
        <v>532</v>
      </c>
      <c r="D550" s="19" t="s">
        <v>245</v>
      </c>
      <c r="E550" s="4" t="s">
        <v>74</v>
      </c>
      <c r="F550" s="4" t="s">
        <v>1185</v>
      </c>
      <c r="AA550" s="76" t="s">
        <v>646</v>
      </c>
      <c r="AB550" s="77">
        <v>110</v>
      </c>
    </row>
    <row r="551" spans="1:28" ht="13">
      <c r="A551" s="4">
        <v>3909</v>
      </c>
      <c r="B551" s="4" t="s">
        <v>655</v>
      </c>
      <c r="C551" s="4">
        <v>531</v>
      </c>
      <c r="D551" s="19" t="s">
        <v>255</v>
      </c>
      <c r="E551" s="4" t="s">
        <v>92</v>
      </c>
      <c r="F551" s="4" t="s">
        <v>1185</v>
      </c>
      <c r="AA551" s="76" t="s">
        <v>645</v>
      </c>
      <c r="AB551" s="77">
        <v>14</v>
      </c>
    </row>
    <row r="552" spans="1:28" ht="13">
      <c r="A552" s="4">
        <v>3250</v>
      </c>
      <c r="B552" s="4" t="s">
        <v>948</v>
      </c>
      <c r="C552" s="4">
        <v>529</v>
      </c>
      <c r="D552" s="19" t="s">
        <v>279</v>
      </c>
      <c r="E552" s="4" t="s">
        <v>112</v>
      </c>
      <c r="F552" s="4" t="s">
        <v>1185</v>
      </c>
      <c r="AA552" s="76" t="s">
        <v>604</v>
      </c>
      <c r="AB552" s="77">
        <v>535</v>
      </c>
    </row>
    <row r="553" spans="1:28" ht="13">
      <c r="A553" s="4">
        <v>3829</v>
      </c>
      <c r="B553" s="4" t="s">
        <v>661</v>
      </c>
      <c r="C553" s="4">
        <v>529</v>
      </c>
      <c r="D553" s="19" t="s">
        <v>321</v>
      </c>
      <c r="E553" s="4" t="s">
        <v>92</v>
      </c>
      <c r="F553" s="4" t="s">
        <v>1185</v>
      </c>
      <c r="AA553" s="76" t="s">
        <v>603</v>
      </c>
      <c r="AB553" s="77">
        <v>8801</v>
      </c>
    </row>
    <row r="554" spans="1:28" ht="13">
      <c r="A554" s="4">
        <v>3821</v>
      </c>
      <c r="B554" s="4" t="s">
        <v>794</v>
      </c>
      <c r="C554" s="4">
        <v>526</v>
      </c>
      <c r="D554" s="19" t="s">
        <v>102</v>
      </c>
      <c r="E554" s="4" t="s">
        <v>102</v>
      </c>
      <c r="F554" s="4" t="s">
        <v>1185</v>
      </c>
      <c r="AA554" s="76" t="s">
        <v>602</v>
      </c>
      <c r="AB554" s="77">
        <v>1563</v>
      </c>
    </row>
    <row r="555" spans="1:28" ht="13">
      <c r="A555" s="4">
        <v>3736</v>
      </c>
      <c r="B555" s="4" t="s">
        <v>699</v>
      </c>
      <c r="C555" s="4">
        <v>523</v>
      </c>
      <c r="D555" s="19" t="s">
        <v>386</v>
      </c>
      <c r="E555" s="4" t="s">
        <v>117</v>
      </c>
      <c r="F555" s="4" t="s">
        <v>1185</v>
      </c>
      <c r="AA555" s="76" t="s">
        <v>622</v>
      </c>
      <c r="AB555" s="77">
        <v>1130</v>
      </c>
    </row>
    <row r="556" spans="1:28" ht="13">
      <c r="A556" s="4">
        <v>3329</v>
      </c>
      <c r="B556" s="4" t="s">
        <v>1173</v>
      </c>
      <c r="C556" s="4">
        <v>521</v>
      </c>
      <c r="D556" s="19" t="s">
        <v>333</v>
      </c>
      <c r="E556" s="4" t="s">
        <v>112</v>
      </c>
      <c r="F556" s="4" t="s">
        <v>1185</v>
      </c>
      <c r="AA556" s="76" t="s">
        <v>621</v>
      </c>
      <c r="AB556" s="77">
        <v>958</v>
      </c>
    </row>
    <row r="557" spans="1:28" ht="13">
      <c r="A557" s="4">
        <v>3833</v>
      </c>
      <c r="B557" s="4" t="s">
        <v>639</v>
      </c>
      <c r="C557" s="4">
        <v>516</v>
      </c>
      <c r="D557" s="19" t="s">
        <v>232</v>
      </c>
      <c r="E557" s="4" t="s">
        <v>92</v>
      </c>
      <c r="F557" s="4" t="s">
        <v>1185</v>
      </c>
      <c r="AA557" s="76" t="s">
        <v>620</v>
      </c>
      <c r="AB557" s="77">
        <v>746</v>
      </c>
    </row>
    <row r="558" spans="1:28" ht="13">
      <c r="A558" s="4">
        <v>6606</v>
      </c>
      <c r="B558" s="4" t="s">
        <v>1064</v>
      </c>
      <c r="C558" s="4">
        <v>516</v>
      </c>
      <c r="D558" s="19" t="s">
        <v>199</v>
      </c>
      <c r="E558" s="4" t="s">
        <v>112</v>
      </c>
      <c r="F558" s="4" t="s">
        <v>1185</v>
      </c>
      <c r="AA558" s="76" t="s">
        <v>619</v>
      </c>
      <c r="AB558" s="77">
        <v>1473</v>
      </c>
    </row>
    <row r="559" spans="1:28" ht="13">
      <c r="A559" s="4">
        <v>3487</v>
      </c>
      <c r="B559" s="4" t="s">
        <v>887</v>
      </c>
      <c r="C559" s="4">
        <v>512</v>
      </c>
      <c r="D559" s="19" t="s">
        <v>205</v>
      </c>
      <c r="E559" s="4" t="s">
        <v>112</v>
      </c>
      <c r="F559" s="4" t="s">
        <v>1185</v>
      </c>
      <c r="AA559" s="76" t="s">
        <v>618</v>
      </c>
      <c r="AB559" s="77">
        <v>706</v>
      </c>
    </row>
    <row r="560" spans="1:28" ht="13">
      <c r="A560" s="4">
        <v>3525</v>
      </c>
      <c r="B560" s="4" t="s">
        <v>458</v>
      </c>
      <c r="C560" s="4">
        <v>507</v>
      </c>
      <c r="D560" s="19" t="s">
        <v>330</v>
      </c>
      <c r="E560" s="4" t="s">
        <v>62</v>
      </c>
      <c r="F560" s="4" t="s">
        <v>1185</v>
      </c>
      <c r="AA560" s="76" t="s">
        <v>193</v>
      </c>
      <c r="AB560" s="77">
        <v>349</v>
      </c>
    </row>
    <row r="561" spans="1:28" ht="13">
      <c r="A561" s="4">
        <v>6312</v>
      </c>
      <c r="B561" s="4" t="s">
        <v>530</v>
      </c>
      <c r="C561" s="4">
        <v>502</v>
      </c>
      <c r="D561" s="19" t="s">
        <v>212</v>
      </c>
      <c r="E561" s="4" t="s">
        <v>74</v>
      </c>
      <c r="F561" s="4" t="s">
        <v>1185</v>
      </c>
      <c r="AA561" s="76" t="s">
        <v>191</v>
      </c>
      <c r="AB561" s="77">
        <v>1304</v>
      </c>
    </row>
    <row r="562" spans="1:28" ht="13">
      <c r="A562" s="4">
        <v>3059</v>
      </c>
      <c r="B562" s="4" t="s">
        <v>179</v>
      </c>
      <c r="C562" s="4">
        <v>499</v>
      </c>
      <c r="D562" s="19" t="s">
        <v>160</v>
      </c>
      <c r="E562" s="4" t="s">
        <v>20</v>
      </c>
      <c r="F562" s="4" t="s">
        <v>1185</v>
      </c>
      <c r="AA562" s="76" t="s">
        <v>464</v>
      </c>
      <c r="AB562" s="77">
        <v>154</v>
      </c>
    </row>
    <row r="563" spans="1:28" ht="13">
      <c r="A563" s="4">
        <v>3045</v>
      </c>
      <c r="B563" s="4" t="s">
        <v>214</v>
      </c>
      <c r="C563" s="4">
        <v>498</v>
      </c>
      <c r="D563" s="19" t="s">
        <v>189</v>
      </c>
      <c r="E563" s="4" t="s">
        <v>20</v>
      </c>
      <c r="F563" s="4" t="s">
        <v>1185</v>
      </c>
      <c r="AA563" s="76" t="s">
        <v>463</v>
      </c>
      <c r="AB563" s="77">
        <v>168</v>
      </c>
    </row>
    <row r="564" spans="1:28" ht="13">
      <c r="A564" s="4">
        <v>6644</v>
      </c>
      <c r="B564" s="4" t="s">
        <v>1162</v>
      </c>
      <c r="C564" s="4">
        <v>497</v>
      </c>
      <c r="D564" s="19" t="s">
        <v>1186</v>
      </c>
      <c r="E564" s="4" t="s">
        <v>112</v>
      </c>
      <c r="F564" s="4" t="s">
        <v>1185</v>
      </c>
      <c r="AA564" s="76" t="s">
        <v>418</v>
      </c>
      <c r="AB564" s="77">
        <v>263</v>
      </c>
    </row>
    <row r="565" spans="1:28" ht="13">
      <c r="A565" s="4">
        <v>6633</v>
      </c>
      <c r="B565" s="4" t="s">
        <v>852</v>
      </c>
      <c r="C565" s="4">
        <v>495</v>
      </c>
      <c r="D565" s="19" t="s">
        <v>156</v>
      </c>
      <c r="E565" s="4" t="s">
        <v>112</v>
      </c>
      <c r="F565" s="4" t="s">
        <v>1185</v>
      </c>
      <c r="AA565" s="76" t="s">
        <v>417</v>
      </c>
      <c r="AB565" s="77">
        <v>162</v>
      </c>
    </row>
    <row r="566" spans="1:28" ht="13">
      <c r="A566" s="4">
        <v>6609</v>
      </c>
      <c r="B566" s="4" t="s">
        <v>1066</v>
      </c>
      <c r="C566" s="4">
        <v>494</v>
      </c>
      <c r="D566" s="19" t="s">
        <v>205</v>
      </c>
      <c r="E566" s="4" t="s">
        <v>112</v>
      </c>
      <c r="F566" s="4" t="s">
        <v>1185</v>
      </c>
      <c r="AA566" s="76" t="s">
        <v>462</v>
      </c>
      <c r="AB566" s="77">
        <v>2866</v>
      </c>
    </row>
    <row r="567" spans="1:28" ht="13">
      <c r="A567" s="4">
        <v>3537</v>
      </c>
      <c r="B567" s="4" t="s">
        <v>425</v>
      </c>
      <c r="C567" s="4">
        <v>488</v>
      </c>
      <c r="D567" s="19" t="s">
        <v>243</v>
      </c>
      <c r="E567" s="4" t="s">
        <v>62</v>
      </c>
      <c r="F567" s="4" t="s">
        <v>1185</v>
      </c>
      <c r="AA567" s="76" t="s">
        <v>447</v>
      </c>
      <c r="AB567" s="77">
        <v>2346</v>
      </c>
    </row>
    <row r="568" spans="1:28" ht="13">
      <c r="A568" s="4">
        <v>6675</v>
      </c>
      <c r="B568" s="4" t="s">
        <v>754</v>
      </c>
      <c r="C568" s="4">
        <v>485</v>
      </c>
      <c r="D568" s="19" t="s">
        <v>200</v>
      </c>
      <c r="E568" s="4" t="s">
        <v>92</v>
      </c>
      <c r="F568" s="4" t="s">
        <v>1185</v>
      </c>
      <c r="AA568" s="76" t="s">
        <v>446</v>
      </c>
      <c r="AB568" s="77">
        <v>2453</v>
      </c>
    </row>
    <row r="569" spans="1:28" ht="13">
      <c r="A569" s="4">
        <v>3115</v>
      </c>
      <c r="B569" s="4" t="s">
        <v>704</v>
      </c>
      <c r="C569" s="4">
        <v>483</v>
      </c>
      <c r="D569" s="19" t="s">
        <v>163</v>
      </c>
      <c r="E569" s="4" t="s">
        <v>102</v>
      </c>
      <c r="F569" s="4" t="s">
        <v>1185</v>
      </c>
      <c r="AA569" s="76" t="s">
        <v>439</v>
      </c>
      <c r="AB569" s="77">
        <v>21</v>
      </c>
    </row>
    <row r="570" spans="1:28" ht="13">
      <c r="A570" s="4">
        <v>6378</v>
      </c>
      <c r="B570" s="4" t="s">
        <v>930</v>
      </c>
      <c r="C570" s="4">
        <v>477</v>
      </c>
      <c r="D570" s="19" t="s">
        <v>102</v>
      </c>
      <c r="E570" s="4" t="s">
        <v>102</v>
      </c>
      <c r="F570" s="4" t="s">
        <v>1185</v>
      </c>
      <c r="AA570" s="76" t="s">
        <v>436</v>
      </c>
      <c r="AB570" s="77">
        <v>17</v>
      </c>
    </row>
    <row r="571" spans="1:28" ht="13">
      <c r="A571" s="4">
        <v>4642</v>
      </c>
      <c r="B571" s="4" t="s">
        <v>883</v>
      </c>
      <c r="C571" s="4">
        <v>472</v>
      </c>
      <c r="D571" s="19" t="s">
        <v>377</v>
      </c>
      <c r="E571" s="4" t="s">
        <v>102</v>
      </c>
      <c r="F571" s="4" t="s">
        <v>1184</v>
      </c>
      <c r="AA571" s="76" t="s">
        <v>455</v>
      </c>
      <c r="AB571" s="77">
        <v>26</v>
      </c>
    </row>
    <row r="572" spans="1:28" ht="13">
      <c r="A572" s="4">
        <v>6355</v>
      </c>
      <c r="B572" s="4" t="s">
        <v>892</v>
      </c>
      <c r="C572" s="4">
        <v>472</v>
      </c>
      <c r="D572" s="19" t="s">
        <v>163</v>
      </c>
      <c r="E572" s="4" t="s">
        <v>102</v>
      </c>
      <c r="F572" s="4" t="s">
        <v>1185</v>
      </c>
      <c r="AA572" s="76" t="s">
        <v>454</v>
      </c>
      <c r="AB572" s="77">
        <v>36</v>
      </c>
    </row>
    <row r="573" spans="1:28" ht="13">
      <c r="A573" s="4">
        <v>3984</v>
      </c>
      <c r="B573" s="4" t="s">
        <v>488</v>
      </c>
      <c r="C573" s="4">
        <v>470</v>
      </c>
      <c r="D573" s="19" t="s">
        <v>1203</v>
      </c>
      <c r="E573" s="4" t="s">
        <v>74</v>
      </c>
      <c r="F573" s="4" t="s">
        <v>1184</v>
      </c>
      <c r="AA573" s="76" t="s">
        <v>470</v>
      </c>
      <c r="AB573" s="77">
        <v>309</v>
      </c>
    </row>
    <row r="574" spans="1:28" ht="13">
      <c r="A574" s="4">
        <v>3425</v>
      </c>
      <c r="B574" s="4" t="s">
        <v>719</v>
      </c>
      <c r="C574" s="4">
        <v>468</v>
      </c>
      <c r="D574" s="19" t="s">
        <v>163</v>
      </c>
      <c r="E574" s="4" t="s">
        <v>102</v>
      </c>
      <c r="F574" s="4" t="s">
        <v>1185</v>
      </c>
      <c r="AA574" s="76" t="s">
        <v>469</v>
      </c>
      <c r="AB574" s="77">
        <v>321</v>
      </c>
    </row>
    <row r="575" spans="1:28" ht="13">
      <c r="A575" s="4">
        <v>6611</v>
      </c>
      <c r="B575" s="4" t="s">
        <v>1168</v>
      </c>
      <c r="C575" s="4">
        <v>467</v>
      </c>
      <c r="D575" s="19" t="s">
        <v>205</v>
      </c>
      <c r="E575" s="4" t="s">
        <v>112</v>
      </c>
      <c r="F575" s="4" t="s">
        <v>1185</v>
      </c>
      <c r="AA575" s="76" t="s">
        <v>557</v>
      </c>
      <c r="AB575" s="77">
        <v>1181</v>
      </c>
    </row>
    <row r="576" spans="1:28" ht="13">
      <c r="A576" s="4">
        <v>3227</v>
      </c>
      <c r="B576" s="4" t="s">
        <v>989</v>
      </c>
      <c r="C576" s="4">
        <v>466</v>
      </c>
      <c r="D576" s="19" t="s">
        <v>327</v>
      </c>
      <c r="E576" s="4" t="s">
        <v>112</v>
      </c>
      <c r="F576" s="4" t="s">
        <v>1185</v>
      </c>
      <c r="AA576" s="76" t="s">
        <v>1292</v>
      </c>
      <c r="AB576" s="77">
        <v>78</v>
      </c>
    </row>
    <row r="577" spans="1:28" ht="13">
      <c r="A577" s="4">
        <v>3273</v>
      </c>
      <c r="B577" s="4" t="s">
        <v>998</v>
      </c>
      <c r="C577" s="4">
        <v>455</v>
      </c>
      <c r="D577" s="19" t="s">
        <v>333</v>
      </c>
      <c r="E577" s="4" t="s">
        <v>112</v>
      </c>
      <c r="F577" s="4" t="s">
        <v>1185</v>
      </c>
      <c r="AA577" s="76" t="s">
        <v>1293</v>
      </c>
      <c r="AB577" s="77">
        <v>144</v>
      </c>
    </row>
    <row r="578" spans="1:28" ht="13">
      <c r="A578" s="4">
        <v>6686</v>
      </c>
      <c r="B578" s="4" t="s">
        <v>775</v>
      </c>
      <c r="C578" s="4">
        <v>453</v>
      </c>
      <c r="D578" s="19" t="s">
        <v>321</v>
      </c>
      <c r="E578" s="4" t="s">
        <v>92</v>
      </c>
      <c r="F578" s="4" t="s">
        <v>1185</v>
      </c>
      <c r="AA578" s="76" t="s">
        <v>1294</v>
      </c>
      <c r="AB578" s="77">
        <v>424</v>
      </c>
    </row>
    <row r="579" spans="1:28" ht="13">
      <c r="A579" s="4">
        <v>6353</v>
      </c>
      <c r="B579" s="4" t="s">
        <v>888</v>
      </c>
      <c r="C579" s="4">
        <v>449</v>
      </c>
      <c r="D579" s="19" t="s">
        <v>163</v>
      </c>
      <c r="E579" s="4" t="s">
        <v>102</v>
      </c>
      <c r="F579" s="4" t="s">
        <v>1185</v>
      </c>
      <c r="AA579" s="76" t="s">
        <v>547</v>
      </c>
      <c r="AB579" s="77">
        <v>379</v>
      </c>
    </row>
    <row r="580" spans="1:28" ht="13">
      <c r="A580" s="4">
        <v>3430</v>
      </c>
      <c r="B580" s="4" t="s">
        <v>623</v>
      </c>
      <c r="C580" s="4">
        <v>446</v>
      </c>
      <c r="D580" s="19" t="s">
        <v>230</v>
      </c>
      <c r="E580" s="4" t="s">
        <v>92</v>
      </c>
      <c r="F580" s="4" t="s">
        <v>1185</v>
      </c>
      <c r="AA580" s="76" t="s">
        <v>546</v>
      </c>
      <c r="AB580" s="77">
        <v>1004</v>
      </c>
    </row>
    <row r="581" spans="1:28" ht="13">
      <c r="A581" s="4">
        <v>6356</v>
      </c>
      <c r="B581" s="4" t="s">
        <v>894</v>
      </c>
      <c r="C581" s="4">
        <v>444</v>
      </c>
      <c r="D581" s="19" t="s">
        <v>163</v>
      </c>
      <c r="E581" s="4" t="s">
        <v>102</v>
      </c>
      <c r="F581" s="4" t="s">
        <v>1185</v>
      </c>
      <c r="AA581" s="76" t="s">
        <v>545</v>
      </c>
      <c r="AB581" s="77">
        <v>393</v>
      </c>
    </row>
    <row r="582" spans="1:28" ht="13">
      <c r="A582" s="4">
        <v>3147</v>
      </c>
      <c r="B582" s="4" t="s">
        <v>518</v>
      </c>
      <c r="C582" s="4">
        <v>441</v>
      </c>
      <c r="D582" s="19" t="s">
        <v>212</v>
      </c>
      <c r="E582" s="4" t="s">
        <v>74</v>
      </c>
      <c r="F582" s="4" t="s">
        <v>1185</v>
      </c>
      <c r="AA582" s="76" t="s">
        <v>1295</v>
      </c>
      <c r="AB582" s="77">
        <v>107</v>
      </c>
    </row>
    <row r="583" spans="1:28" ht="13">
      <c r="A583" s="4">
        <v>6359</v>
      </c>
      <c r="B583" s="4" t="s">
        <v>901</v>
      </c>
      <c r="C583" s="4">
        <v>440</v>
      </c>
      <c r="D583" s="19" t="s">
        <v>163</v>
      </c>
      <c r="E583" s="4" t="s">
        <v>102</v>
      </c>
      <c r="F583" s="4" t="s">
        <v>1185</v>
      </c>
      <c r="AA583" s="76" t="s">
        <v>1296</v>
      </c>
      <c r="AB583" s="77">
        <v>181</v>
      </c>
    </row>
    <row r="584" spans="1:28" ht="13">
      <c r="A584" s="4">
        <v>3989</v>
      </c>
      <c r="B584" s="4" t="s">
        <v>1078</v>
      </c>
      <c r="C584" s="4">
        <v>439</v>
      </c>
      <c r="D584" s="19" t="s">
        <v>65</v>
      </c>
      <c r="E584" s="4" t="s">
        <v>62</v>
      </c>
      <c r="F584" s="4" t="s">
        <v>1184</v>
      </c>
      <c r="AA584" s="76" t="s">
        <v>1297</v>
      </c>
      <c r="AB584" s="77">
        <v>79</v>
      </c>
    </row>
    <row r="585" spans="1:28" ht="13">
      <c r="A585" s="4">
        <v>6614</v>
      </c>
      <c r="B585" s="4" t="s">
        <v>1170</v>
      </c>
      <c r="C585" s="4">
        <v>439</v>
      </c>
      <c r="D585" s="19" t="s">
        <v>205</v>
      </c>
      <c r="E585" s="4" t="s">
        <v>112</v>
      </c>
      <c r="F585" s="4" t="s">
        <v>1185</v>
      </c>
      <c r="AA585" s="76" t="s">
        <v>544</v>
      </c>
      <c r="AB585" s="77">
        <v>3886</v>
      </c>
    </row>
    <row r="586" spans="1:28" ht="13">
      <c r="A586" s="4">
        <v>3067</v>
      </c>
      <c r="B586" s="4" t="s">
        <v>701</v>
      </c>
      <c r="C586" s="4">
        <v>438</v>
      </c>
      <c r="D586" s="19" t="s">
        <v>163</v>
      </c>
      <c r="E586" s="4" t="s">
        <v>102</v>
      </c>
      <c r="F586" s="4" t="s">
        <v>1185</v>
      </c>
      <c r="AA586" s="76" t="s">
        <v>543</v>
      </c>
      <c r="AB586" s="77">
        <v>106</v>
      </c>
    </row>
    <row r="587" spans="1:28" ht="13">
      <c r="A587" s="4">
        <v>3854</v>
      </c>
      <c r="B587" s="4" t="s">
        <v>1014</v>
      </c>
      <c r="C587" s="4">
        <v>433</v>
      </c>
      <c r="D587" s="19" t="s">
        <v>333</v>
      </c>
      <c r="E587" s="4" t="s">
        <v>112</v>
      </c>
      <c r="F587" s="4" t="s">
        <v>1185</v>
      </c>
      <c r="AA587" s="76" t="s">
        <v>1298</v>
      </c>
      <c r="AB587" s="77">
        <v>295</v>
      </c>
    </row>
    <row r="588" spans="1:28" ht="13">
      <c r="A588" s="4">
        <v>3031</v>
      </c>
      <c r="B588" s="4" t="s">
        <v>766</v>
      </c>
      <c r="C588" s="4">
        <v>432</v>
      </c>
      <c r="D588" s="19" t="s">
        <v>340</v>
      </c>
      <c r="E588" s="4" t="s">
        <v>102</v>
      </c>
      <c r="F588" s="4" t="s">
        <v>1185</v>
      </c>
      <c r="AA588" s="76" t="s">
        <v>1299</v>
      </c>
      <c r="AB588" s="77">
        <v>2725</v>
      </c>
    </row>
    <row r="589" spans="1:28" ht="13">
      <c r="A589" s="4">
        <v>3853</v>
      </c>
      <c r="B589" s="4" t="s">
        <v>1013</v>
      </c>
      <c r="C589" s="4">
        <v>432</v>
      </c>
      <c r="D589" s="19" t="s">
        <v>333</v>
      </c>
      <c r="E589" s="4" t="s">
        <v>112</v>
      </c>
      <c r="F589" s="4" t="s">
        <v>1185</v>
      </c>
      <c r="AA589" s="76" t="s">
        <v>1300</v>
      </c>
      <c r="AB589" s="77">
        <v>1342</v>
      </c>
    </row>
    <row r="590" spans="1:28" ht="13">
      <c r="A590" s="4">
        <v>3974</v>
      </c>
      <c r="B590" s="4" t="s">
        <v>434</v>
      </c>
      <c r="C590" s="4">
        <v>432</v>
      </c>
      <c r="D590" s="19" t="s">
        <v>271</v>
      </c>
      <c r="E590" s="4" t="s">
        <v>62</v>
      </c>
      <c r="F590" s="4" t="s">
        <v>1184</v>
      </c>
      <c r="AA590" s="76" t="s">
        <v>521</v>
      </c>
      <c r="AB590" s="77">
        <v>4658</v>
      </c>
    </row>
    <row r="591" spans="1:28" ht="13">
      <c r="A591" s="4">
        <v>3562</v>
      </c>
      <c r="B591" s="4" t="s">
        <v>803</v>
      </c>
      <c r="C591" s="4">
        <v>431</v>
      </c>
      <c r="D591" s="19" t="s">
        <v>377</v>
      </c>
      <c r="E591" s="4" t="s">
        <v>102</v>
      </c>
      <c r="F591" s="4" t="s">
        <v>1185</v>
      </c>
      <c r="AA591" s="76" t="s">
        <v>520</v>
      </c>
      <c r="AB591" s="77">
        <v>315</v>
      </c>
    </row>
    <row r="592" spans="1:28" ht="13">
      <c r="A592" s="4">
        <v>6404</v>
      </c>
      <c r="B592" s="4" t="s">
        <v>953</v>
      </c>
      <c r="C592" s="4">
        <v>431</v>
      </c>
      <c r="D592" s="19" t="s">
        <v>381</v>
      </c>
      <c r="E592" s="4" t="s">
        <v>102</v>
      </c>
      <c r="F592" s="4" t="s">
        <v>1185</v>
      </c>
      <c r="AA592" s="76" t="s">
        <v>1301</v>
      </c>
      <c r="AB592" s="77">
        <v>501</v>
      </c>
    </row>
    <row r="593" spans="1:28" ht="13">
      <c r="A593" s="4">
        <v>3320</v>
      </c>
      <c r="B593" s="4" t="s">
        <v>961</v>
      </c>
      <c r="C593" s="4">
        <v>417</v>
      </c>
      <c r="D593" s="19" t="s">
        <v>282</v>
      </c>
      <c r="E593" s="4" t="s">
        <v>112</v>
      </c>
      <c r="F593" s="4" t="s">
        <v>1185</v>
      </c>
      <c r="AA593" s="76" t="s">
        <v>519</v>
      </c>
      <c r="AB593" s="77">
        <v>218</v>
      </c>
    </row>
    <row r="594" spans="1:28" ht="13">
      <c r="A594" s="4">
        <v>3646</v>
      </c>
      <c r="B594" s="4" t="s">
        <v>635</v>
      </c>
      <c r="C594" s="4">
        <v>414</v>
      </c>
      <c r="D594" s="19" t="s">
        <v>232</v>
      </c>
      <c r="E594" s="4" t="s">
        <v>92</v>
      </c>
      <c r="F594" s="4" t="s">
        <v>1185</v>
      </c>
      <c r="AA594" s="76" t="s">
        <v>1302</v>
      </c>
      <c r="AB594" s="77">
        <v>421</v>
      </c>
    </row>
    <row r="595" spans="1:28" ht="13">
      <c r="A595" s="4">
        <v>6305</v>
      </c>
      <c r="B595" s="4" t="s">
        <v>526</v>
      </c>
      <c r="C595" s="4">
        <v>411</v>
      </c>
      <c r="D595" s="19" t="s">
        <v>212</v>
      </c>
      <c r="E595" s="4" t="s">
        <v>74</v>
      </c>
      <c r="F595" s="4" t="s">
        <v>1185</v>
      </c>
      <c r="AA595" s="76" t="s">
        <v>1303</v>
      </c>
      <c r="AB595" s="77">
        <v>357</v>
      </c>
    </row>
    <row r="596" spans="1:28" ht="13">
      <c r="A596" s="4">
        <v>6354</v>
      </c>
      <c r="B596" s="4" t="s">
        <v>890</v>
      </c>
      <c r="C596" s="4">
        <v>409</v>
      </c>
      <c r="D596" s="19" t="s">
        <v>163</v>
      </c>
      <c r="E596" s="4" t="s">
        <v>102</v>
      </c>
      <c r="F596" s="4" t="s">
        <v>1185</v>
      </c>
      <c r="AA596" s="76" t="s">
        <v>518</v>
      </c>
      <c r="AB596" s="77">
        <v>674</v>
      </c>
    </row>
    <row r="597" spans="1:28" ht="13">
      <c r="A597" s="4">
        <v>3066</v>
      </c>
      <c r="B597" s="4" t="s">
        <v>700</v>
      </c>
      <c r="C597" s="4">
        <v>406</v>
      </c>
      <c r="D597" s="19" t="s">
        <v>163</v>
      </c>
      <c r="E597" s="4" t="s">
        <v>102</v>
      </c>
      <c r="F597" s="4" t="s">
        <v>1185</v>
      </c>
      <c r="AA597" s="76" t="s">
        <v>517</v>
      </c>
      <c r="AB597" s="77">
        <v>1662</v>
      </c>
    </row>
    <row r="598" spans="1:28" ht="13">
      <c r="A598" s="4">
        <v>4651</v>
      </c>
      <c r="B598" s="4" t="s">
        <v>1061</v>
      </c>
      <c r="C598" s="4">
        <v>402</v>
      </c>
      <c r="D598" s="19" t="s">
        <v>372</v>
      </c>
      <c r="E598" s="4" t="s">
        <v>112</v>
      </c>
      <c r="F598" s="4" t="s">
        <v>1184</v>
      </c>
      <c r="AA598" s="76" t="s">
        <v>516</v>
      </c>
      <c r="AB598" s="77">
        <v>1180</v>
      </c>
    </row>
    <row r="599" spans="1:28" ht="13">
      <c r="A599" s="4">
        <v>3244</v>
      </c>
      <c r="B599" s="4" t="s">
        <v>911</v>
      </c>
      <c r="C599" s="4">
        <v>401</v>
      </c>
      <c r="D599" s="19" t="s">
        <v>224</v>
      </c>
      <c r="E599" s="4" t="s">
        <v>112</v>
      </c>
      <c r="F599" s="4" t="s">
        <v>1185</v>
      </c>
      <c r="AA599" s="76" t="s">
        <v>1304</v>
      </c>
      <c r="AB599" s="77">
        <v>674</v>
      </c>
    </row>
    <row r="600" spans="1:28" ht="13">
      <c r="A600" s="4">
        <v>6629</v>
      </c>
      <c r="B600" s="4" t="s">
        <v>984</v>
      </c>
      <c r="C600" s="4">
        <v>385</v>
      </c>
      <c r="D600" s="19" t="s">
        <v>317</v>
      </c>
      <c r="E600" s="4" t="s">
        <v>112</v>
      </c>
      <c r="F600" s="4" t="s">
        <v>1185</v>
      </c>
      <c r="AA600" s="76" t="s">
        <v>515</v>
      </c>
      <c r="AB600" s="77">
        <v>933</v>
      </c>
    </row>
    <row r="601" spans="1:28" ht="13">
      <c r="A601" s="4">
        <v>6619</v>
      </c>
      <c r="B601" s="4" t="s">
        <v>1126</v>
      </c>
      <c r="C601" s="4">
        <v>384</v>
      </c>
      <c r="D601" s="19" t="s">
        <v>1186</v>
      </c>
      <c r="E601" s="4" t="s">
        <v>112</v>
      </c>
      <c r="F601" s="4" t="s">
        <v>1185</v>
      </c>
      <c r="AA601" s="76" t="s">
        <v>1305</v>
      </c>
      <c r="AB601" s="77">
        <v>1301</v>
      </c>
    </row>
    <row r="602" spans="1:28" ht="13">
      <c r="A602" s="4">
        <v>4009</v>
      </c>
      <c r="B602" s="4" t="s">
        <v>762</v>
      </c>
      <c r="C602" s="4">
        <v>379</v>
      </c>
      <c r="D602" s="19" t="s">
        <v>299</v>
      </c>
      <c r="E602" s="4" t="s">
        <v>102</v>
      </c>
      <c r="F602" s="4" t="s">
        <v>1185</v>
      </c>
      <c r="AA602" s="76" t="s">
        <v>1306</v>
      </c>
      <c r="AB602" s="77">
        <v>2778</v>
      </c>
    </row>
    <row r="603" spans="1:28" ht="13">
      <c r="A603" s="4">
        <v>3422</v>
      </c>
      <c r="B603" s="4" t="s">
        <v>713</v>
      </c>
      <c r="C603" s="4">
        <v>375</v>
      </c>
      <c r="D603" s="19" t="s">
        <v>163</v>
      </c>
      <c r="E603" s="4" t="s">
        <v>102</v>
      </c>
      <c r="F603" s="4" t="s">
        <v>1185</v>
      </c>
      <c r="AA603" s="76" t="s">
        <v>1307</v>
      </c>
      <c r="AB603" s="77">
        <v>245</v>
      </c>
    </row>
    <row r="604" spans="1:28" ht="13">
      <c r="A604" s="4">
        <v>3644</v>
      </c>
      <c r="B604" s="4" t="s">
        <v>633</v>
      </c>
      <c r="C604" s="4">
        <v>375</v>
      </c>
      <c r="D604" s="19" t="s">
        <v>232</v>
      </c>
      <c r="E604" s="4" t="s">
        <v>92</v>
      </c>
      <c r="F604" s="4" t="s">
        <v>1185</v>
      </c>
      <c r="AA604" s="76" t="s">
        <v>486</v>
      </c>
      <c r="AB604" s="77">
        <v>5</v>
      </c>
    </row>
    <row r="605" spans="1:28" ht="13">
      <c r="A605" s="4">
        <v>3867</v>
      </c>
      <c r="B605" s="4" t="s">
        <v>810</v>
      </c>
      <c r="C605" s="4">
        <v>374</v>
      </c>
      <c r="D605" s="19" t="s">
        <v>222</v>
      </c>
      <c r="E605" s="4" t="s">
        <v>109</v>
      </c>
      <c r="F605" s="4" t="s">
        <v>1185</v>
      </c>
      <c r="AA605" s="76" t="s">
        <v>1308</v>
      </c>
      <c r="AB605" s="77">
        <v>3125</v>
      </c>
    </row>
    <row r="606" spans="1:28" ht="13">
      <c r="A606" s="4">
        <v>4012</v>
      </c>
      <c r="B606" s="4" t="s">
        <v>736</v>
      </c>
      <c r="C606" s="4">
        <v>369</v>
      </c>
      <c r="D606" s="19" t="s">
        <v>163</v>
      </c>
      <c r="E606" s="4" t="s">
        <v>102</v>
      </c>
      <c r="F606" s="4" t="s">
        <v>1185</v>
      </c>
      <c r="AA606" s="76" t="s">
        <v>1309</v>
      </c>
      <c r="AB606" s="77">
        <v>2428</v>
      </c>
    </row>
    <row r="607" spans="1:28" ht="13">
      <c r="A607" s="4">
        <v>3915</v>
      </c>
      <c r="B607" s="4" t="s">
        <v>760</v>
      </c>
      <c r="C607" s="4">
        <v>366</v>
      </c>
      <c r="D607" s="19" t="s">
        <v>299</v>
      </c>
      <c r="E607" s="4" t="s">
        <v>102</v>
      </c>
      <c r="F607" s="4" t="s">
        <v>1185</v>
      </c>
      <c r="AA607" s="76" t="s">
        <v>485</v>
      </c>
      <c r="AB607" s="77">
        <v>696</v>
      </c>
    </row>
    <row r="608" spans="1:28" ht="13">
      <c r="A608" s="4">
        <v>6363</v>
      </c>
      <c r="B608" s="4" t="s">
        <v>909</v>
      </c>
      <c r="C608" s="4">
        <v>363</v>
      </c>
      <c r="D608" s="19" t="s">
        <v>163</v>
      </c>
      <c r="E608" s="4" t="s">
        <v>102</v>
      </c>
      <c r="F608" s="4" t="s">
        <v>1185</v>
      </c>
      <c r="AA608" s="76" t="s">
        <v>484</v>
      </c>
      <c r="AB608" s="77">
        <v>1305</v>
      </c>
    </row>
    <row r="609" spans="1:28" ht="14">
      <c r="A609" s="4">
        <v>6603</v>
      </c>
      <c r="B609" s="4" t="s">
        <v>1130</v>
      </c>
      <c r="C609" s="4">
        <v>360</v>
      </c>
      <c r="D609" s="22" t="s">
        <v>194</v>
      </c>
      <c r="E609" s="4" t="s">
        <v>112</v>
      </c>
      <c r="F609" s="4" t="s">
        <v>1185</v>
      </c>
      <c r="AA609" s="76" t="s">
        <v>1310</v>
      </c>
      <c r="AB609" s="77">
        <v>2264</v>
      </c>
    </row>
    <row r="610" spans="1:28" ht="13">
      <c r="A610" s="4">
        <v>6687</v>
      </c>
      <c r="B610" s="4" t="s">
        <v>777</v>
      </c>
      <c r="C610" s="4">
        <v>360</v>
      </c>
      <c r="D610" s="19" t="s">
        <v>321</v>
      </c>
      <c r="E610" s="4" t="s">
        <v>92</v>
      </c>
      <c r="F610" s="4" t="s">
        <v>1185</v>
      </c>
      <c r="AA610" s="76" t="s">
        <v>1311</v>
      </c>
      <c r="AB610" s="77">
        <v>137</v>
      </c>
    </row>
    <row r="611" spans="1:28" ht="13">
      <c r="A611" s="4">
        <v>3741</v>
      </c>
      <c r="B611" s="4" t="s">
        <v>929</v>
      </c>
      <c r="C611" s="4">
        <v>357</v>
      </c>
      <c r="D611" s="19" t="s">
        <v>124</v>
      </c>
      <c r="E611" s="4" t="s">
        <v>112</v>
      </c>
      <c r="F611" s="4" t="s">
        <v>1185</v>
      </c>
      <c r="AA611" s="76" t="s">
        <v>584</v>
      </c>
      <c r="AB611" s="77">
        <v>4245</v>
      </c>
    </row>
    <row r="612" spans="1:28" ht="13">
      <c r="A612" s="4">
        <v>4103</v>
      </c>
      <c r="B612" s="4" t="s">
        <v>808</v>
      </c>
      <c r="C612" s="4">
        <v>354</v>
      </c>
      <c r="D612" s="19" t="s">
        <v>377</v>
      </c>
      <c r="E612" s="4" t="s">
        <v>102</v>
      </c>
      <c r="F612" s="4" t="s">
        <v>1185</v>
      </c>
      <c r="AA612" s="76" t="s">
        <v>583</v>
      </c>
      <c r="AB612" s="77">
        <v>3005</v>
      </c>
    </row>
    <row r="613" spans="1:28" ht="13">
      <c r="A613" s="4">
        <v>6387</v>
      </c>
      <c r="B613" s="4" t="s">
        <v>940</v>
      </c>
      <c r="C613" s="4">
        <v>354</v>
      </c>
      <c r="D613" s="19" t="s">
        <v>377</v>
      </c>
      <c r="E613" s="4" t="s">
        <v>102</v>
      </c>
      <c r="F613" s="4" t="s">
        <v>1185</v>
      </c>
      <c r="AA613" s="76" t="s">
        <v>710</v>
      </c>
      <c r="AB613" s="77">
        <v>5504</v>
      </c>
    </row>
    <row r="614" spans="1:28" ht="13">
      <c r="A614" s="4">
        <v>4319</v>
      </c>
      <c r="B614" s="4" t="s">
        <v>1164</v>
      </c>
      <c r="C614" s="4">
        <v>346</v>
      </c>
      <c r="D614" s="19" t="s">
        <v>199</v>
      </c>
      <c r="E614" s="4" t="s">
        <v>112</v>
      </c>
      <c r="F614" s="4" t="s">
        <v>1184</v>
      </c>
      <c r="AA614" s="76" t="s">
        <v>707</v>
      </c>
      <c r="AB614" s="77">
        <v>1531</v>
      </c>
    </row>
    <row r="615" spans="1:28" ht="13">
      <c r="A615" s="4">
        <v>3472</v>
      </c>
      <c r="B615" s="4" t="s">
        <v>1018</v>
      </c>
      <c r="C615" s="4">
        <v>345</v>
      </c>
      <c r="D615" s="19" t="s">
        <v>116</v>
      </c>
      <c r="E615" s="4" t="s">
        <v>112</v>
      </c>
      <c r="F615" s="4" t="s">
        <v>1185</v>
      </c>
      <c r="AA615" s="76" t="s">
        <v>704</v>
      </c>
      <c r="AB615" s="77">
        <v>982</v>
      </c>
    </row>
    <row r="616" spans="1:28" ht="13">
      <c r="A616" s="4">
        <v>3812</v>
      </c>
      <c r="B616" s="4" t="s">
        <v>676</v>
      </c>
      <c r="C616" s="4">
        <v>345</v>
      </c>
      <c r="D616" s="19" t="s">
        <v>159</v>
      </c>
      <c r="E616" s="4" t="s">
        <v>117</v>
      </c>
      <c r="F616" s="4" t="s">
        <v>1185</v>
      </c>
      <c r="AA616" s="76" t="s">
        <v>703</v>
      </c>
      <c r="AB616" s="77">
        <v>1116</v>
      </c>
    </row>
    <row r="617" spans="1:28" ht="13">
      <c r="A617" s="4">
        <v>3052</v>
      </c>
      <c r="B617" s="4" t="s">
        <v>778</v>
      </c>
      <c r="C617" s="4">
        <v>340</v>
      </c>
      <c r="D617" s="19" t="s">
        <v>102</v>
      </c>
      <c r="E617" s="4" t="s">
        <v>102</v>
      </c>
      <c r="F617" s="4" t="s">
        <v>1185</v>
      </c>
      <c r="AA617" s="76" t="s">
        <v>702</v>
      </c>
      <c r="AB617" s="77">
        <v>994</v>
      </c>
    </row>
    <row r="618" spans="1:28" ht="13">
      <c r="A618" s="4">
        <v>6692</v>
      </c>
      <c r="B618" s="4" t="s">
        <v>787</v>
      </c>
      <c r="C618" s="4">
        <v>340</v>
      </c>
      <c r="D618" s="19" t="s">
        <v>240</v>
      </c>
      <c r="E618" s="4" t="s">
        <v>92</v>
      </c>
      <c r="F618" s="4" t="s">
        <v>1185</v>
      </c>
      <c r="AA618" s="76" t="s">
        <v>328</v>
      </c>
      <c r="AB618" s="77">
        <v>907</v>
      </c>
    </row>
    <row r="619" spans="1:28" ht="13">
      <c r="A619" s="4">
        <v>6398</v>
      </c>
      <c r="B619" s="4" t="s">
        <v>947</v>
      </c>
      <c r="C619" s="4">
        <v>335</v>
      </c>
      <c r="D619" s="19" t="s">
        <v>377</v>
      </c>
      <c r="E619" s="4" t="s">
        <v>102</v>
      </c>
      <c r="F619" s="4" t="s">
        <v>1185</v>
      </c>
      <c r="AA619" s="76" t="s">
        <v>257</v>
      </c>
      <c r="AB619" s="77">
        <v>1543</v>
      </c>
    </row>
    <row r="620" spans="1:28" ht="13">
      <c r="A620" s="4">
        <v>4330</v>
      </c>
      <c r="B620" s="4" t="s">
        <v>435</v>
      </c>
      <c r="C620" s="4">
        <v>329</v>
      </c>
      <c r="D620" s="19" t="s">
        <v>67</v>
      </c>
      <c r="E620" s="4" t="s">
        <v>50</v>
      </c>
      <c r="F620" s="4" t="s">
        <v>1184</v>
      </c>
      <c r="AA620" s="76" t="s">
        <v>253</v>
      </c>
      <c r="AB620" s="77">
        <v>2158</v>
      </c>
    </row>
    <row r="621" spans="1:28" ht="13">
      <c r="A621" s="4">
        <v>3307</v>
      </c>
      <c r="B621" s="4" t="s">
        <v>1179</v>
      </c>
      <c r="C621" s="4">
        <v>323</v>
      </c>
      <c r="D621" s="19" t="s">
        <v>97</v>
      </c>
      <c r="E621" s="4" t="s">
        <v>92</v>
      </c>
      <c r="F621" s="4" t="s">
        <v>1185</v>
      </c>
      <c r="AA621" s="76" t="s">
        <v>380</v>
      </c>
      <c r="AB621" s="77">
        <v>244</v>
      </c>
    </row>
    <row r="622" spans="1:28" ht="13">
      <c r="A622" s="4">
        <v>3428</v>
      </c>
      <c r="B622" s="4" t="s">
        <v>727</v>
      </c>
      <c r="C622" s="4">
        <v>321</v>
      </c>
      <c r="D622" s="19" t="s">
        <v>163</v>
      </c>
      <c r="E622" s="4" t="s">
        <v>102</v>
      </c>
      <c r="F622" s="4" t="s">
        <v>1185</v>
      </c>
      <c r="AA622" s="76" t="s">
        <v>378</v>
      </c>
      <c r="AB622" s="77">
        <v>36</v>
      </c>
    </row>
    <row r="623" spans="1:28" ht="13">
      <c r="A623" s="4">
        <v>6612</v>
      </c>
      <c r="B623" s="4" t="s">
        <v>1169</v>
      </c>
      <c r="C623" s="4">
        <v>320</v>
      </c>
      <c r="D623" s="19" t="s">
        <v>205</v>
      </c>
      <c r="E623" s="4" t="s">
        <v>112</v>
      </c>
      <c r="F623" s="4" t="s">
        <v>1185</v>
      </c>
      <c r="AA623" s="76" t="s">
        <v>247</v>
      </c>
      <c r="AB623" s="77">
        <v>3422</v>
      </c>
    </row>
    <row r="624" spans="1:28" ht="13">
      <c r="A624" s="4">
        <v>3427</v>
      </c>
      <c r="B624" s="4" t="s">
        <v>724</v>
      </c>
      <c r="C624" s="4">
        <v>316</v>
      </c>
      <c r="D624" s="19" t="s">
        <v>163</v>
      </c>
      <c r="E624" s="4" t="s">
        <v>102</v>
      </c>
      <c r="F624" s="4" t="s">
        <v>1185</v>
      </c>
      <c r="AA624" s="76" t="s">
        <v>697</v>
      </c>
      <c r="AB624" s="77">
        <v>1891</v>
      </c>
    </row>
    <row r="625" spans="1:28" ht="13">
      <c r="A625" s="4">
        <v>3488</v>
      </c>
      <c r="B625" s="4" t="s">
        <v>889</v>
      </c>
      <c r="C625" s="4">
        <v>314</v>
      </c>
      <c r="D625" s="19" t="s">
        <v>205</v>
      </c>
      <c r="E625" s="4" t="s">
        <v>112</v>
      </c>
      <c r="F625" s="4" t="s">
        <v>1185</v>
      </c>
      <c r="AA625" s="76" t="s">
        <v>696</v>
      </c>
      <c r="AB625" s="77">
        <v>2250</v>
      </c>
    </row>
    <row r="626" spans="1:28" ht="13">
      <c r="A626" s="4">
        <v>3869</v>
      </c>
      <c r="B626" s="4" t="s">
        <v>812</v>
      </c>
      <c r="C626" s="4">
        <v>313</v>
      </c>
      <c r="D626" s="19" t="s">
        <v>222</v>
      </c>
      <c r="E626" s="4" t="s">
        <v>109</v>
      </c>
      <c r="F626" s="4" t="s">
        <v>1185</v>
      </c>
      <c r="AA626" s="76" t="s">
        <v>695</v>
      </c>
      <c r="AB626" s="77">
        <v>7335</v>
      </c>
    </row>
    <row r="627" spans="1:28" ht="13">
      <c r="A627" s="4">
        <v>3920</v>
      </c>
      <c r="B627" s="4" t="s">
        <v>237</v>
      </c>
      <c r="C627" s="4">
        <v>313</v>
      </c>
      <c r="D627" s="19" t="s">
        <v>39</v>
      </c>
      <c r="E627" s="4" t="s">
        <v>37</v>
      </c>
      <c r="F627" s="4" t="s">
        <v>1185</v>
      </c>
      <c r="AA627" s="76" t="s">
        <v>1312</v>
      </c>
      <c r="AB627" s="77">
        <v>6089</v>
      </c>
    </row>
    <row r="628" spans="1:28" ht="13">
      <c r="A628" s="4">
        <v>3419</v>
      </c>
      <c r="B628" s="4" t="s">
        <v>1063</v>
      </c>
      <c r="C628" s="4">
        <v>312</v>
      </c>
      <c r="D628" s="19" t="s">
        <v>259</v>
      </c>
      <c r="E628" s="4" t="s">
        <v>37</v>
      </c>
      <c r="F628" s="4" t="s">
        <v>1185</v>
      </c>
      <c r="AA628" s="76" t="s">
        <v>694</v>
      </c>
      <c r="AB628" s="77">
        <v>3338</v>
      </c>
    </row>
    <row r="629" spans="1:28" ht="13">
      <c r="A629" s="4">
        <v>3838</v>
      </c>
      <c r="B629" s="4" t="s">
        <v>965</v>
      </c>
      <c r="C629" s="4">
        <v>311</v>
      </c>
      <c r="D629" s="19" t="s">
        <v>282</v>
      </c>
      <c r="E629" s="4" t="s">
        <v>112</v>
      </c>
      <c r="F629" s="4" t="s">
        <v>1185</v>
      </c>
      <c r="AA629" s="76" t="s">
        <v>1313</v>
      </c>
      <c r="AB629" s="77">
        <v>3</v>
      </c>
    </row>
    <row r="630" spans="1:28" ht="13">
      <c r="A630" s="4">
        <v>3323</v>
      </c>
      <c r="B630" s="4" t="s">
        <v>394</v>
      </c>
      <c r="C630" s="4">
        <v>310</v>
      </c>
      <c r="D630" s="19" t="s">
        <v>248</v>
      </c>
      <c r="E630" s="4" t="s">
        <v>50</v>
      </c>
      <c r="F630" s="4" t="s">
        <v>1185</v>
      </c>
      <c r="AA630" s="76" t="s">
        <v>505</v>
      </c>
      <c r="AB630" s="77">
        <v>1117</v>
      </c>
    </row>
    <row r="631" spans="1:28" ht="13">
      <c r="A631" s="4">
        <v>3176</v>
      </c>
      <c r="B631" s="4" t="s">
        <v>469</v>
      </c>
      <c r="C631" s="4">
        <v>307</v>
      </c>
      <c r="D631" s="19" t="s">
        <v>351</v>
      </c>
      <c r="E631" s="4" t="s">
        <v>62</v>
      </c>
      <c r="F631" s="4" t="s">
        <v>1185</v>
      </c>
      <c r="AA631" s="76" t="s">
        <v>693</v>
      </c>
      <c r="AB631" s="77">
        <v>3822</v>
      </c>
    </row>
    <row r="632" spans="1:28" ht="13">
      <c r="A632" s="4">
        <v>6623</v>
      </c>
      <c r="B632" s="4" t="s">
        <v>1155</v>
      </c>
      <c r="C632" s="4">
        <v>304</v>
      </c>
      <c r="D632" s="19" t="s">
        <v>1186</v>
      </c>
      <c r="E632" s="4" t="s">
        <v>112</v>
      </c>
      <c r="F632" s="4" t="s">
        <v>1185</v>
      </c>
      <c r="AA632" s="76" t="s">
        <v>1314</v>
      </c>
      <c r="AB632" s="77">
        <v>87</v>
      </c>
    </row>
    <row r="633" spans="1:28" ht="13">
      <c r="A633" s="4">
        <v>6321</v>
      </c>
      <c r="B633" s="4" t="s">
        <v>1089</v>
      </c>
      <c r="C633" s="4">
        <v>303</v>
      </c>
      <c r="D633" s="19" t="s">
        <v>245</v>
      </c>
      <c r="E633" s="4" t="s">
        <v>74</v>
      </c>
      <c r="F633" s="4" t="s">
        <v>1185</v>
      </c>
      <c r="AA633" s="76" t="s">
        <v>692</v>
      </c>
      <c r="AB633" s="77">
        <v>1304</v>
      </c>
    </row>
    <row r="634" spans="1:28" ht="13">
      <c r="A634" s="4">
        <v>6364</v>
      </c>
      <c r="B634" s="4" t="s">
        <v>912</v>
      </c>
      <c r="C634" s="4">
        <v>303</v>
      </c>
      <c r="D634" s="19" t="s">
        <v>163</v>
      </c>
      <c r="E634" s="4" t="s">
        <v>102</v>
      </c>
      <c r="F634" s="4" t="s">
        <v>1185</v>
      </c>
      <c r="AA634" s="76" t="s">
        <v>1315</v>
      </c>
      <c r="AB634" s="77">
        <v>6484</v>
      </c>
    </row>
    <row r="635" spans="1:28" ht="13">
      <c r="A635" s="4">
        <v>6379</v>
      </c>
      <c r="B635" s="4" t="s">
        <v>933</v>
      </c>
      <c r="C635" s="4">
        <v>291</v>
      </c>
      <c r="D635" s="19" t="s">
        <v>102</v>
      </c>
      <c r="E635" s="4" t="s">
        <v>102</v>
      </c>
      <c r="F635" s="4" t="s">
        <v>1185</v>
      </c>
      <c r="AA635" s="76" t="s">
        <v>582</v>
      </c>
      <c r="AB635" s="77">
        <v>6246</v>
      </c>
    </row>
    <row r="636" spans="1:28" ht="13">
      <c r="A636" s="4">
        <v>3221</v>
      </c>
      <c r="B636" s="4" t="s">
        <v>827</v>
      </c>
      <c r="C636" s="4">
        <v>289</v>
      </c>
      <c r="D636" s="19" t="s">
        <v>1186</v>
      </c>
      <c r="E636" s="4" t="s">
        <v>112</v>
      </c>
      <c r="F636" s="4" t="s">
        <v>1185</v>
      </c>
      <c r="AA636" s="76" t="s">
        <v>617</v>
      </c>
      <c r="AB636" s="77">
        <v>5385</v>
      </c>
    </row>
    <row r="637" spans="1:28" ht="13">
      <c r="A637" s="4">
        <v>3423</v>
      </c>
      <c r="B637" s="4" t="s">
        <v>716</v>
      </c>
      <c r="C637" s="4">
        <v>287</v>
      </c>
      <c r="D637" s="19" t="s">
        <v>163</v>
      </c>
      <c r="E637" s="4" t="s">
        <v>102</v>
      </c>
      <c r="F637" s="4" t="s">
        <v>1185</v>
      </c>
      <c r="AA637" s="76" t="s">
        <v>616</v>
      </c>
      <c r="AB637" s="77">
        <v>7734</v>
      </c>
    </row>
    <row r="638" spans="1:28" ht="13">
      <c r="A638" s="4">
        <v>4007</v>
      </c>
      <c r="B638" s="4" t="s">
        <v>432</v>
      </c>
      <c r="C638" s="4">
        <v>286</v>
      </c>
      <c r="D638" s="19" t="s">
        <v>1207</v>
      </c>
      <c r="E638" s="4" t="s">
        <v>62</v>
      </c>
      <c r="F638" s="4" t="s">
        <v>1185</v>
      </c>
      <c r="AA638" s="76" t="s">
        <v>644</v>
      </c>
      <c r="AB638" s="77">
        <v>5547</v>
      </c>
    </row>
    <row r="639" spans="1:28" ht="13">
      <c r="A639" s="4">
        <v>3155</v>
      </c>
      <c r="B639" s="4" t="s">
        <v>521</v>
      </c>
      <c r="C639" s="4">
        <v>284</v>
      </c>
      <c r="D639" s="19" t="s">
        <v>212</v>
      </c>
      <c r="E639" s="4" t="s">
        <v>74</v>
      </c>
      <c r="F639" s="4" t="s">
        <v>1185</v>
      </c>
      <c r="AA639" s="76" t="s">
        <v>701</v>
      </c>
      <c r="AB639" s="77">
        <v>1234</v>
      </c>
    </row>
    <row r="640" spans="1:28" ht="13">
      <c r="A640" s="4">
        <v>3533</v>
      </c>
      <c r="B640" s="4" t="s">
        <v>448</v>
      </c>
      <c r="C640" s="4">
        <v>284</v>
      </c>
      <c r="D640" s="19" t="s">
        <v>292</v>
      </c>
      <c r="E640" s="4" t="s">
        <v>62</v>
      </c>
      <c r="F640" s="4" t="s">
        <v>1185</v>
      </c>
      <c r="AA640" s="76" t="s">
        <v>700</v>
      </c>
      <c r="AB640" s="77">
        <v>808</v>
      </c>
    </row>
    <row r="641" spans="1:28" ht="13">
      <c r="A641" s="4">
        <v>3979</v>
      </c>
      <c r="B641" s="4" t="s">
        <v>612</v>
      </c>
      <c r="C641" s="4">
        <v>284</v>
      </c>
      <c r="D641" s="19" t="s">
        <v>93</v>
      </c>
      <c r="E641" s="4" t="s">
        <v>92</v>
      </c>
      <c r="F641" s="4" t="s">
        <v>1184</v>
      </c>
      <c r="AA641" s="76" t="s">
        <v>1316</v>
      </c>
      <c r="AB641" s="77">
        <v>12018</v>
      </c>
    </row>
    <row r="642" spans="1:28" ht="13">
      <c r="A642" s="4">
        <v>6627</v>
      </c>
      <c r="B642" s="4" t="s">
        <v>1158</v>
      </c>
      <c r="C642" s="4">
        <v>283</v>
      </c>
      <c r="D642" s="19" t="s">
        <v>1186</v>
      </c>
      <c r="E642" s="4" t="s">
        <v>112</v>
      </c>
      <c r="F642" s="4" t="s">
        <v>1185</v>
      </c>
      <c r="AA642" s="76" t="s">
        <v>687</v>
      </c>
      <c r="AB642" s="77">
        <v>7876</v>
      </c>
    </row>
    <row r="643" spans="1:28" ht="13">
      <c r="A643" s="4">
        <v>6329</v>
      </c>
      <c r="B643" s="4" t="s">
        <v>495</v>
      </c>
      <c r="C643" s="4">
        <v>281</v>
      </c>
      <c r="D643" s="19" t="s">
        <v>1203</v>
      </c>
      <c r="E643" s="4" t="s">
        <v>74</v>
      </c>
      <c r="F643" s="4" t="s">
        <v>1185</v>
      </c>
      <c r="AA643" s="76" t="s">
        <v>1317</v>
      </c>
      <c r="AB643" s="77">
        <v>7692</v>
      </c>
    </row>
    <row r="644" spans="1:28" ht="13">
      <c r="A644" s="4">
        <v>6615</v>
      </c>
      <c r="B644" s="4" t="s">
        <v>1068</v>
      </c>
      <c r="C644" s="4">
        <v>269</v>
      </c>
      <c r="D644" s="19" t="s">
        <v>205</v>
      </c>
      <c r="E644" s="4" t="s">
        <v>112</v>
      </c>
      <c r="F644" s="4" t="s">
        <v>1185</v>
      </c>
      <c r="AA644" s="76" t="s">
        <v>187</v>
      </c>
      <c r="AB644" s="77">
        <v>3556</v>
      </c>
    </row>
    <row r="645" spans="1:28" ht="13">
      <c r="A645" s="4">
        <v>6352</v>
      </c>
      <c r="B645" s="4" t="s">
        <v>886</v>
      </c>
      <c r="C645" s="4">
        <v>268</v>
      </c>
      <c r="D645" s="19" t="s">
        <v>163</v>
      </c>
      <c r="E645" s="4" t="s">
        <v>102</v>
      </c>
      <c r="F645" s="4" t="s">
        <v>1185</v>
      </c>
      <c r="AA645" s="76" t="s">
        <v>184</v>
      </c>
      <c r="AB645" s="77">
        <v>3461</v>
      </c>
    </row>
    <row r="646" spans="1:28" ht="13">
      <c r="A646" s="4">
        <v>6313</v>
      </c>
      <c r="B646" s="4" t="s">
        <v>531</v>
      </c>
      <c r="C646" s="4">
        <v>260</v>
      </c>
      <c r="D646" s="19" t="s">
        <v>212</v>
      </c>
      <c r="E646" s="4" t="s">
        <v>74</v>
      </c>
      <c r="F646" s="4" t="s">
        <v>1185</v>
      </c>
      <c r="AA646" s="76" t="s">
        <v>179</v>
      </c>
      <c r="AB646" s="77">
        <v>1180</v>
      </c>
    </row>
    <row r="647" spans="1:28" ht="13">
      <c r="A647" s="4">
        <v>3272</v>
      </c>
      <c r="B647" s="4" t="s">
        <v>997</v>
      </c>
      <c r="C647" s="4">
        <v>256</v>
      </c>
      <c r="D647" s="19" t="s">
        <v>333</v>
      </c>
      <c r="E647" s="4" t="s">
        <v>112</v>
      </c>
      <c r="F647" s="4" t="s">
        <v>1185</v>
      </c>
      <c r="AA647" s="76" t="s">
        <v>814</v>
      </c>
      <c r="AB647" s="77">
        <v>4085</v>
      </c>
    </row>
    <row r="648" spans="1:28" ht="13">
      <c r="A648" s="4">
        <v>6691</v>
      </c>
      <c r="B648" s="4" t="s">
        <v>785</v>
      </c>
      <c r="C648" s="4">
        <v>251</v>
      </c>
      <c r="D648" s="19" t="s">
        <v>232</v>
      </c>
      <c r="E648" s="4" t="s">
        <v>92</v>
      </c>
      <c r="F648" s="4" t="s">
        <v>1185</v>
      </c>
      <c r="AA648" s="76" t="s">
        <v>780</v>
      </c>
      <c r="AB648" s="77">
        <v>175</v>
      </c>
    </row>
    <row r="649" spans="1:28" ht="13">
      <c r="A649" s="4">
        <v>3191</v>
      </c>
      <c r="B649" s="4" t="s">
        <v>418</v>
      </c>
      <c r="C649" s="4">
        <v>249</v>
      </c>
      <c r="D649" s="19" t="s">
        <v>180</v>
      </c>
      <c r="E649" s="4" t="s">
        <v>62</v>
      </c>
      <c r="F649" s="4" t="s">
        <v>1185</v>
      </c>
      <c r="AA649" s="76" t="s">
        <v>778</v>
      </c>
      <c r="AB649" s="77">
        <v>704</v>
      </c>
    </row>
    <row r="650" spans="1:28" ht="13">
      <c r="A650" s="4">
        <v>4011</v>
      </c>
      <c r="B650" s="4" t="s">
        <v>733</v>
      </c>
      <c r="C650" s="4">
        <v>249</v>
      </c>
      <c r="D650" s="19" t="s">
        <v>163</v>
      </c>
      <c r="E650" s="4" t="s">
        <v>102</v>
      </c>
      <c r="F650" s="4" t="s">
        <v>1185</v>
      </c>
      <c r="AA650" s="76" t="s">
        <v>297</v>
      </c>
      <c r="AB650" s="77">
        <v>797</v>
      </c>
    </row>
    <row r="651" spans="1:28" ht="13">
      <c r="A651" s="4">
        <v>4605</v>
      </c>
      <c r="B651" s="4" t="s">
        <v>553</v>
      </c>
      <c r="C651" s="4">
        <v>247</v>
      </c>
      <c r="D651" s="19" t="s">
        <v>294</v>
      </c>
      <c r="E651" s="4" t="s">
        <v>74</v>
      </c>
      <c r="F651" s="4" t="s">
        <v>1184</v>
      </c>
      <c r="AA651" s="76" t="s">
        <v>217</v>
      </c>
      <c r="AB651" s="77">
        <v>3622</v>
      </c>
    </row>
    <row r="652" spans="1:28" ht="13">
      <c r="A652" s="4">
        <v>6358</v>
      </c>
      <c r="B652" s="4" t="s">
        <v>898</v>
      </c>
      <c r="C652" s="4">
        <v>247</v>
      </c>
      <c r="D652" s="19" t="s">
        <v>163</v>
      </c>
      <c r="E652" s="4" t="s">
        <v>102</v>
      </c>
      <c r="F652" s="4" t="s">
        <v>1185</v>
      </c>
      <c r="AA652" s="76" t="s">
        <v>214</v>
      </c>
      <c r="AB652" s="77">
        <v>4321</v>
      </c>
    </row>
    <row r="653" spans="1:28" ht="13">
      <c r="A653" s="4">
        <v>6616</v>
      </c>
      <c r="B653" s="4" t="s">
        <v>1069</v>
      </c>
      <c r="C653" s="4">
        <v>243</v>
      </c>
      <c r="D653" s="19" t="s">
        <v>205</v>
      </c>
      <c r="E653" s="4" t="s">
        <v>112</v>
      </c>
      <c r="F653" s="4" t="s">
        <v>1185</v>
      </c>
      <c r="AA653" s="76" t="s">
        <v>1318</v>
      </c>
      <c r="AB653" s="77">
        <v>2694</v>
      </c>
    </row>
    <row r="654" spans="1:28" ht="13">
      <c r="A654" s="4">
        <v>3226</v>
      </c>
      <c r="B654" s="4" t="s">
        <v>831</v>
      </c>
      <c r="C654" s="4">
        <v>241</v>
      </c>
      <c r="D654" s="19" t="s">
        <v>1186</v>
      </c>
      <c r="E654" s="4" t="s">
        <v>112</v>
      </c>
      <c r="F654" s="4" t="s">
        <v>1185</v>
      </c>
      <c r="AA654" s="76" t="s">
        <v>468</v>
      </c>
      <c r="AB654" s="77">
        <v>3441</v>
      </c>
    </row>
    <row r="655" spans="1:28" ht="13">
      <c r="A655" s="4">
        <v>6315</v>
      </c>
      <c r="B655" s="4" t="s">
        <v>533</v>
      </c>
      <c r="C655" s="4">
        <v>241</v>
      </c>
      <c r="D655" s="19" t="s">
        <v>212</v>
      </c>
      <c r="E655" s="4" t="s">
        <v>74</v>
      </c>
      <c r="F655" s="4" t="s">
        <v>1185</v>
      </c>
      <c r="AA655" s="76" t="s">
        <v>1319</v>
      </c>
      <c r="AB655" s="77">
        <v>1872</v>
      </c>
    </row>
    <row r="656" spans="1:28" ht="13">
      <c r="A656" s="4">
        <v>3528</v>
      </c>
      <c r="B656" s="4" t="s">
        <v>473</v>
      </c>
      <c r="C656" s="4">
        <v>240</v>
      </c>
      <c r="D656" s="19" t="s">
        <v>351</v>
      </c>
      <c r="E656" s="4" t="s">
        <v>62</v>
      </c>
      <c r="F656" s="4" t="s">
        <v>1185</v>
      </c>
      <c r="AA656" s="76" t="s">
        <v>242</v>
      </c>
      <c r="AB656" s="77">
        <v>6034</v>
      </c>
    </row>
    <row r="657" spans="1:28" ht="13">
      <c r="A657" s="4">
        <v>4001</v>
      </c>
      <c r="B657" s="4" t="s">
        <v>421</v>
      </c>
      <c r="C657" s="4">
        <v>239</v>
      </c>
      <c r="D657" s="19" t="s">
        <v>219</v>
      </c>
      <c r="E657" s="4" t="s">
        <v>62</v>
      </c>
      <c r="F657" s="4" t="s">
        <v>1185</v>
      </c>
      <c r="AA657" s="76" t="s">
        <v>174</v>
      </c>
      <c r="AB657" s="77">
        <v>4844</v>
      </c>
    </row>
    <row r="658" spans="1:28" ht="13">
      <c r="A658" s="4">
        <v>3177</v>
      </c>
      <c r="B658" s="4" t="s">
        <v>470</v>
      </c>
      <c r="C658" s="4">
        <v>238</v>
      </c>
      <c r="D658" s="19" t="s">
        <v>351</v>
      </c>
      <c r="E658" s="4" t="s">
        <v>62</v>
      </c>
      <c r="F658" s="4" t="s">
        <v>1185</v>
      </c>
      <c r="AA658" s="76" t="s">
        <v>592</v>
      </c>
      <c r="AB658" s="77">
        <v>3966</v>
      </c>
    </row>
    <row r="659" spans="1:28" ht="13">
      <c r="A659" s="4">
        <v>3287</v>
      </c>
      <c r="B659" s="4" t="s">
        <v>871</v>
      </c>
      <c r="C659" s="4">
        <v>232</v>
      </c>
      <c r="D659" s="19" t="s">
        <v>205</v>
      </c>
      <c r="E659" s="4" t="s">
        <v>112</v>
      </c>
      <c r="F659" s="4" t="s">
        <v>1185</v>
      </c>
      <c r="AA659" s="76" t="s">
        <v>809</v>
      </c>
      <c r="AB659" s="77">
        <v>475</v>
      </c>
    </row>
    <row r="660" spans="1:28" ht="13">
      <c r="A660" s="4">
        <v>3421</v>
      </c>
      <c r="B660" s="4" t="s">
        <v>341</v>
      </c>
      <c r="C660" s="4">
        <v>230</v>
      </c>
      <c r="D660" s="19" t="s">
        <v>259</v>
      </c>
      <c r="E660" s="4" t="s">
        <v>37</v>
      </c>
      <c r="F660" s="4" t="s">
        <v>1185</v>
      </c>
      <c r="AA660" s="76" t="s">
        <v>1102</v>
      </c>
      <c r="AB660" s="77">
        <v>108</v>
      </c>
    </row>
    <row r="661" spans="1:28" ht="13">
      <c r="A661" s="4">
        <v>3907</v>
      </c>
      <c r="B661" s="4" t="s">
        <v>167</v>
      </c>
      <c r="C661" s="4">
        <v>229</v>
      </c>
      <c r="D661" s="19" t="s">
        <v>148</v>
      </c>
      <c r="E661" s="4" t="s">
        <v>4</v>
      </c>
      <c r="F661" s="4" t="s">
        <v>1185</v>
      </c>
      <c r="AA661" s="76" t="s">
        <v>1320</v>
      </c>
      <c r="AB661" s="77">
        <v>1448</v>
      </c>
    </row>
    <row r="662" spans="1:28" ht="13">
      <c r="A662" s="4">
        <v>3569</v>
      </c>
      <c r="B662" s="4" t="s">
        <v>595</v>
      </c>
      <c r="C662" s="4">
        <v>219</v>
      </c>
      <c r="D662" s="19" t="s">
        <v>153</v>
      </c>
      <c r="E662" s="4" t="s">
        <v>92</v>
      </c>
      <c r="F662" s="4" t="s">
        <v>1185</v>
      </c>
      <c r="AA662" s="76" t="s">
        <v>766</v>
      </c>
      <c r="AB662" s="77">
        <v>785</v>
      </c>
    </row>
    <row r="663" spans="1:28" ht="13">
      <c r="A663" s="4">
        <v>3442</v>
      </c>
      <c r="B663" s="4" t="s">
        <v>836</v>
      </c>
      <c r="C663" s="4">
        <v>218</v>
      </c>
      <c r="D663" s="19" t="s">
        <v>1186</v>
      </c>
      <c r="E663" s="4" t="s">
        <v>112</v>
      </c>
      <c r="F663" s="4" t="s">
        <v>1185</v>
      </c>
      <c r="AA663" s="76" t="s">
        <v>581</v>
      </c>
      <c r="AB663" s="77">
        <v>830</v>
      </c>
    </row>
    <row r="664" spans="1:28" ht="13">
      <c r="A664" s="4">
        <v>6361</v>
      </c>
      <c r="B664" s="4" t="s">
        <v>905</v>
      </c>
      <c r="C664" s="4">
        <v>217</v>
      </c>
      <c r="D664" s="19" t="s">
        <v>163</v>
      </c>
      <c r="E664" s="4" t="s">
        <v>102</v>
      </c>
      <c r="F664" s="4" t="s">
        <v>1185</v>
      </c>
      <c r="AA664" s="76" t="s">
        <v>580</v>
      </c>
      <c r="AB664" s="77">
        <v>461</v>
      </c>
    </row>
    <row r="665" spans="1:28" ht="13">
      <c r="A665" s="4">
        <v>3426</v>
      </c>
      <c r="B665" s="4" t="s">
        <v>721</v>
      </c>
      <c r="C665" s="4">
        <v>215</v>
      </c>
      <c r="D665" s="19" t="s">
        <v>163</v>
      </c>
      <c r="E665" s="4" t="s">
        <v>102</v>
      </c>
      <c r="F665" s="4" t="s">
        <v>1185</v>
      </c>
      <c r="AA665" s="76" t="s">
        <v>579</v>
      </c>
      <c r="AB665" s="77">
        <v>3592</v>
      </c>
    </row>
    <row r="666" spans="1:28" ht="13">
      <c r="A666" s="4">
        <v>6318</v>
      </c>
      <c r="B666" s="4" t="s">
        <v>538</v>
      </c>
      <c r="C666" s="4">
        <v>215</v>
      </c>
      <c r="D666" s="19" t="s">
        <v>216</v>
      </c>
      <c r="E666" s="4" t="s">
        <v>74</v>
      </c>
      <c r="F666" s="4" t="s">
        <v>1185</v>
      </c>
      <c r="AA666" s="76" t="s">
        <v>578</v>
      </c>
      <c r="AB666" s="77">
        <v>3555</v>
      </c>
    </row>
    <row r="667" spans="1:28" ht="13">
      <c r="A667" s="4">
        <v>4337</v>
      </c>
      <c r="B667" s="4" t="s">
        <v>834</v>
      </c>
      <c r="C667" s="4">
        <v>213</v>
      </c>
      <c r="D667" s="19" t="s">
        <v>1205</v>
      </c>
      <c r="E667" s="4" t="s">
        <v>117</v>
      </c>
      <c r="F667" s="4" t="s">
        <v>1184</v>
      </c>
      <c r="AA667" s="76" t="s">
        <v>1321</v>
      </c>
      <c r="AB667" s="77">
        <v>4503</v>
      </c>
    </row>
    <row r="668" spans="1:28" ht="13">
      <c r="A668" s="4">
        <v>4017</v>
      </c>
      <c r="B668" s="4" t="s">
        <v>414</v>
      </c>
      <c r="C668" s="4">
        <v>212</v>
      </c>
      <c r="D668" s="19" t="s">
        <v>370</v>
      </c>
      <c r="E668" s="4" t="s">
        <v>50</v>
      </c>
      <c r="F668" s="4" t="s">
        <v>1185</v>
      </c>
      <c r="AA668" s="76" t="s">
        <v>1322</v>
      </c>
      <c r="AB668" s="77">
        <v>4369</v>
      </c>
    </row>
    <row r="669" spans="1:28" ht="13">
      <c r="A669" s="4">
        <v>3255</v>
      </c>
      <c r="B669" s="4" t="s">
        <v>954</v>
      </c>
      <c r="C669" s="4">
        <v>211</v>
      </c>
      <c r="D669" s="19" t="s">
        <v>279</v>
      </c>
      <c r="E669" s="4" t="s">
        <v>112</v>
      </c>
      <c r="F669" s="4" t="s">
        <v>1185</v>
      </c>
      <c r="AA669" s="76" t="s">
        <v>461</v>
      </c>
      <c r="AB669" s="77">
        <v>2380</v>
      </c>
    </row>
    <row r="670" spans="1:28" ht="13">
      <c r="A670" s="4">
        <v>6642</v>
      </c>
      <c r="B670" s="4" t="s">
        <v>1161</v>
      </c>
      <c r="C670" s="4">
        <v>211</v>
      </c>
      <c r="D670" s="19" t="s">
        <v>1186</v>
      </c>
      <c r="E670" s="4" t="s">
        <v>112</v>
      </c>
      <c r="F670" s="4" t="s">
        <v>1185</v>
      </c>
      <c r="AA670" s="76" t="s">
        <v>460</v>
      </c>
      <c r="AB670" s="77">
        <v>7274</v>
      </c>
    </row>
    <row r="671" spans="1:28" ht="13">
      <c r="A671" s="4">
        <v>3439</v>
      </c>
      <c r="B671" s="4" t="s">
        <v>659</v>
      </c>
      <c r="C671" s="4">
        <v>209</v>
      </c>
      <c r="D671" s="19" t="s">
        <v>1218</v>
      </c>
      <c r="E671" s="4" t="s">
        <v>92</v>
      </c>
      <c r="F671" s="4" t="s">
        <v>1185</v>
      </c>
      <c r="AA671" s="76" t="s">
        <v>1323</v>
      </c>
      <c r="AB671" s="77">
        <v>3359</v>
      </c>
    </row>
    <row r="672" spans="1:28" ht="13">
      <c r="A672" s="4">
        <v>6347</v>
      </c>
      <c r="B672" s="4" t="s">
        <v>1120</v>
      </c>
      <c r="C672" s="4">
        <v>209</v>
      </c>
      <c r="D672" s="19" t="s">
        <v>245</v>
      </c>
      <c r="E672" s="4" t="s">
        <v>74</v>
      </c>
      <c r="F672" s="4" t="s">
        <v>1185</v>
      </c>
      <c r="AA672" s="76" t="s">
        <v>643</v>
      </c>
      <c r="AB672" s="77">
        <v>2348</v>
      </c>
    </row>
    <row r="673" spans="1:28" ht="13">
      <c r="A673" s="4">
        <v>6369</v>
      </c>
      <c r="B673" s="4" t="s">
        <v>922</v>
      </c>
      <c r="C673" s="4">
        <v>208</v>
      </c>
      <c r="D673" s="19" t="s">
        <v>340</v>
      </c>
      <c r="E673" s="4" t="s">
        <v>102</v>
      </c>
      <c r="F673" s="4" t="s">
        <v>1185</v>
      </c>
      <c r="AA673" s="76" t="s">
        <v>642</v>
      </c>
      <c r="AB673" s="77">
        <v>7217</v>
      </c>
    </row>
    <row r="674" spans="1:28" ht="13">
      <c r="A674" s="4">
        <v>6714</v>
      </c>
      <c r="B674" s="4" t="s">
        <v>796</v>
      </c>
      <c r="C674" s="4">
        <v>201</v>
      </c>
      <c r="D674" s="19" t="s">
        <v>255</v>
      </c>
      <c r="E674" s="4" t="s">
        <v>92</v>
      </c>
      <c r="F674" s="4" t="s">
        <v>1185</v>
      </c>
      <c r="AA674" s="76" t="s">
        <v>816</v>
      </c>
      <c r="AB674" s="77">
        <v>8121</v>
      </c>
    </row>
    <row r="675" spans="1:28" ht="13">
      <c r="A675" s="4">
        <v>3201</v>
      </c>
      <c r="B675" s="4" t="s">
        <v>618</v>
      </c>
      <c r="C675" s="4">
        <v>199</v>
      </c>
      <c r="D675" s="19" t="s">
        <v>230</v>
      </c>
      <c r="E675" s="4" t="s">
        <v>92</v>
      </c>
      <c r="F675" s="4" t="s">
        <v>1185</v>
      </c>
      <c r="AA675" s="76" t="s">
        <v>822</v>
      </c>
      <c r="AB675" s="77">
        <v>276</v>
      </c>
    </row>
    <row r="676" spans="1:28" ht="13">
      <c r="A676" s="4">
        <v>3104</v>
      </c>
      <c r="B676" s="4" t="s">
        <v>380</v>
      </c>
      <c r="C676" s="4">
        <v>197</v>
      </c>
      <c r="D676" s="19" t="s">
        <v>50</v>
      </c>
      <c r="E676" s="4" t="s">
        <v>50</v>
      </c>
      <c r="F676" s="4" t="s">
        <v>1185</v>
      </c>
      <c r="AA676" s="76" t="s">
        <v>820</v>
      </c>
      <c r="AB676" s="77">
        <v>140</v>
      </c>
    </row>
    <row r="677" spans="1:28" ht="13">
      <c r="A677" s="4">
        <v>3904</v>
      </c>
      <c r="B677" s="4" t="s">
        <v>682</v>
      </c>
      <c r="C677" s="4">
        <v>197</v>
      </c>
      <c r="D677" s="19" t="s">
        <v>215</v>
      </c>
      <c r="E677" s="4" t="s">
        <v>117</v>
      </c>
      <c r="F677" s="4" t="s">
        <v>1185</v>
      </c>
      <c r="AA677" s="76" t="s">
        <v>325</v>
      </c>
      <c r="AB677" s="77">
        <v>6234</v>
      </c>
    </row>
    <row r="678" spans="1:28" ht="13">
      <c r="A678" s="4">
        <v>3544</v>
      </c>
      <c r="B678" s="4" t="s">
        <v>201</v>
      </c>
      <c r="C678" s="4">
        <v>195</v>
      </c>
      <c r="D678" s="19" t="s">
        <v>160</v>
      </c>
      <c r="E678" s="4" t="s">
        <v>20</v>
      </c>
      <c r="F678" s="4" t="s">
        <v>1185</v>
      </c>
      <c r="AA678" s="76" t="s">
        <v>323</v>
      </c>
      <c r="AB678" s="77">
        <v>1489</v>
      </c>
    </row>
    <row r="679" spans="1:28" ht="13">
      <c r="A679" s="4">
        <v>4015</v>
      </c>
      <c r="B679" s="4" t="s">
        <v>843</v>
      </c>
      <c r="C679" s="4">
        <v>191</v>
      </c>
      <c r="D679" s="19" t="s">
        <v>1186</v>
      </c>
      <c r="E679" s="4" t="s">
        <v>112</v>
      </c>
      <c r="F679" s="4" t="s">
        <v>1185</v>
      </c>
      <c r="AA679" s="76" t="s">
        <v>1111</v>
      </c>
      <c r="AB679" s="77">
        <v>3593</v>
      </c>
    </row>
    <row r="680" spans="1:28" ht="13">
      <c r="A680" s="4">
        <v>4308</v>
      </c>
      <c r="B680" s="4" t="s">
        <v>1140</v>
      </c>
      <c r="C680" s="4">
        <v>191</v>
      </c>
      <c r="D680" s="19" t="s">
        <v>145</v>
      </c>
      <c r="E680" s="4" t="s">
        <v>4</v>
      </c>
      <c r="F680" s="4" t="s">
        <v>1184</v>
      </c>
      <c r="AA680" s="76" t="s">
        <v>739</v>
      </c>
      <c r="AB680" s="77">
        <v>3601</v>
      </c>
    </row>
    <row r="681" spans="1:28" ht="13">
      <c r="A681" s="4">
        <v>3225</v>
      </c>
      <c r="B681" s="4" t="s">
        <v>830</v>
      </c>
      <c r="C681" s="4">
        <v>189</v>
      </c>
      <c r="D681" s="19" t="s">
        <v>1186</v>
      </c>
      <c r="E681" s="4" t="s">
        <v>112</v>
      </c>
      <c r="F681" s="4" t="s">
        <v>1185</v>
      </c>
      <c r="AA681" s="76" t="s">
        <v>479</v>
      </c>
      <c r="AB681" s="77">
        <v>968</v>
      </c>
    </row>
    <row r="682" spans="1:28" ht="13">
      <c r="A682" s="4">
        <v>3810</v>
      </c>
      <c r="B682" s="4" t="s">
        <v>681</v>
      </c>
      <c r="C682" s="4">
        <v>189</v>
      </c>
      <c r="D682" s="19" t="s">
        <v>215</v>
      </c>
      <c r="E682" s="4" t="s">
        <v>117</v>
      </c>
      <c r="F682" s="4" t="s">
        <v>1185</v>
      </c>
      <c r="AA682" s="78" t="s">
        <v>151</v>
      </c>
      <c r="AB682" s="79">
        <v>2224713</v>
      </c>
    </row>
    <row r="683" spans="1:28" ht="13">
      <c r="A683" s="4">
        <v>3292</v>
      </c>
      <c r="B683" s="4" t="s">
        <v>872</v>
      </c>
      <c r="C683" s="4">
        <v>187</v>
      </c>
      <c r="D683" s="19" t="s">
        <v>205</v>
      </c>
      <c r="E683" s="4" t="s">
        <v>112</v>
      </c>
      <c r="F683" s="4" t="s">
        <v>1185</v>
      </c>
    </row>
    <row r="684" spans="1:28" ht="13">
      <c r="A684" s="4">
        <v>6635</v>
      </c>
      <c r="B684" s="4" t="s">
        <v>1073</v>
      </c>
      <c r="C684" s="4">
        <v>184</v>
      </c>
      <c r="D684" s="19" t="s">
        <v>156</v>
      </c>
      <c r="E684" s="4" t="s">
        <v>112</v>
      </c>
      <c r="F684" s="4" t="s">
        <v>1185</v>
      </c>
    </row>
    <row r="685" spans="1:28" ht="14">
      <c r="A685" s="4">
        <v>3464</v>
      </c>
      <c r="B685" s="4" t="s">
        <v>862</v>
      </c>
      <c r="C685" s="4">
        <v>182</v>
      </c>
      <c r="D685" s="22" t="s">
        <v>194</v>
      </c>
      <c r="E685" s="4" t="s">
        <v>112</v>
      </c>
      <c r="F685" s="4" t="s">
        <v>1185</v>
      </c>
    </row>
    <row r="686" spans="1:28" ht="13">
      <c r="A686" s="4">
        <v>3245</v>
      </c>
      <c r="B686" s="4" t="s">
        <v>913</v>
      </c>
      <c r="C686" s="4">
        <v>177</v>
      </c>
      <c r="D686" s="19" t="s">
        <v>224</v>
      </c>
      <c r="E686" s="4" t="s">
        <v>112</v>
      </c>
      <c r="F686" s="4" t="s">
        <v>1185</v>
      </c>
    </row>
    <row r="687" spans="1:28" ht="13">
      <c r="A687" s="4">
        <v>3490</v>
      </c>
      <c r="B687" s="4" t="s">
        <v>893</v>
      </c>
      <c r="C687" s="4">
        <v>176</v>
      </c>
      <c r="D687" s="19" t="s">
        <v>205</v>
      </c>
      <c r="E687" s="4" t="s">
        <v>112</v>
      </c>
      <c r="F687" s="4" t="s">
        <v>1185</v>
      </c>
    </row>
    <row r="688" spans="1:28" ht="13">
      <c r="A688" s="4">
        <v>6656</v>
      </c>
      <c r="B688" s="4" t="s">
        <v>1079</v>
      </c>
      <c r="C688" s="4">
        <v>176</v>
      </c>
      <c r="D688" s="19" t="s">
        <v>372</v>
      </c>
      <c r="E688" s="4" t="s">
        <v>112</v>
      </c>
      <c r="F688" s="4" t="s">
        <v>1185</v>
      </c>
    </row>
    <row r="689" spans="1:6" ht="13">
      <c r="A689" s="4">
        <v>3151</v>
      </c>
      <c r="B689" s="4" t="s">
        <v>519</v>
      </c>
      <c r="C689" s="4">
        <v>173</v>
      </c>
      <c r="D689" s="19" t="s">
        <v>212</v>
      </c>
      <c r="E689" s="4" t="s">
        <v>74</v>
      </c>
      <c r="F689" s="4" t="s">
        <v>1185</v>
      </c>
    </row>
    <row r="690" spans="1:6" ht="13">
      <c r="A690" s="4">
        <v>3530</v>
      </c>
      <c r="B690" s="4" t="s">
        <v>475</v>
      </c>
      <c r="C690" s="4">
        <v>172</v>
      </c>
      <c r="D690" s="19" t="s">
        <v>351</v>
      </c>
      <c r="E690" s="4" t="s">
        <v>62</v>
      </c>
      <c r="F690" s="4" t="s">
        <v>1185</v>
      </c>
    </row>
    <row r="691" spans="1:6" ht="13">
      <c r="A691" s="4">
        <v>4027</v>
      </c>
      <c r="B691" s="4" t="s">
        <v>685</v>
      </c>
      <c r="C691" s="4">
        <v>172</v>
      </c>
      <c r="D691" s="19" t="s">
        <v>215</v>
      </c>
      <c r="E691" s="4" t="s">
        <v>117</v>
      </c>
      <c r="F691" s="4" t="s">
        <v>1185</v>
      </c>
    </row>
    <row r="692" spans="1:6" ht="13">
      <c r="A692" s="4">
        <v>3831</v>
      </c>
      <c r="B692" s="4" t="s">
        <v>663</v>
      </c>
      <c r="C692" s="4">
        <v>171</v>
      </c>
      <c r="D692" s="19" t="s">
        <v>321</v>
      </c>
      <c r="E692" s="4" t="s">
        <v>92</v>
      </c>
      <c r="F692" s="4" t="s">
        <v>1185</v>
      </c>
    </row>
    <row r="693" spans="1:6" ht="13">
      <c r="A693" s="4">
        <v>3429</v>
      </c>
      <c r="B693" s="4" t="s">
        <v>730</v>
      </c>
      <c r="C693" s="4">
        <v>169</v>
      </c>
      <c r="D693" s="19" t="s">
        <v>163</v>
      </c>
      <c r="E693" s="4" t="s">
        <v>102</v>
      </c>
      <c r="F693" s="4" t="s">
        <v>1185</v>
      </c>
    </row>
    <row r="694" spans="1:6" ht="13">
      <c r="A694" s="4">
        <v>6617</v>
      </c>
      <c r="B694" s="4" t="s">
        <v>1071</v>
      </c>
      <c r="C694" s="4">
        <v>169</v>
      </c>
      <c r="D694" s="19" t="s">
        <v>205</v>
      </c>
      <c r="E694" s="4" t="s">
        <v>112</v>
      </c>
      <c r="F694" s="4" t="s">
        <v>1185</v>
      </c>
    </row>
    <row r="695" spans="1:6" ht="13">
      <c r="A695" s="4">
        <v>6666</v>
      </c>
      <c r="B695" s="4" t="s">
        <v>752</v>
      </c>
      <c r="C695" s="4">
        <v>166</v>
      </c>
      <c r="D695" s="19" t="s">
        <v>93</v>
      </c>
      <c r="E695" s="4" t="s">
        <v>92</v>
      </c>
      <c r="F695" s="4" t="s">
        <v>1185</v>
      </c>
    </row>
    <row r="696" spans="1:6" ht="13">
      <c r="A696" s="4">
        <v>6690</v>
      </c>
      <c r="B696" s="4" t="s">
        <v>783</v>
      </c>
      <c r="C696" s="4">
        <v>165</v>
      </c>
      <c r="D696" s="19" t="s">
        <v>232</v>
      </c>
      <c r="E696" s="4" t="s">
        <v>92</v>
      </c>
      <c r="F696" s="4" t="s">
        <v>1185</v>
      </c>
    </row>
    <row r="697" spans="1:6" ht="14">
      <c r="A697" s="4">
        <v>3193</v>
      </c>
      <c r="B697" s="4" t="s">
        <v>464</v>
      </c>
      <c r="C697" s="4">
        <v>164</v>
      </c>
      <c r="D697" s="22" t="s">
        <v>337</v>
      </c>
      <c r="E697" s="4" t="s">
        <v>62</v>
      </c>
      <c r="F697" s="4" t="s">
        <v>1185</v>
      </c>
    </row>
    <row r="698" spans="1:6" ht="13">
      <c r="A698" s="4">
        <v>4302</v>
      </c>
      <c r="B698" s="4" t="s">
        <v>1114</v>
      </c>
      <c r="C698" s="4">
        <v>162</v>
      </c>
      <c r="D698" s="19" t="s">
        <v>1203</v>
      </c>
      <c r="E698" s="4" t="s">
        <v>74</v>
      </c>
      <c r="F698" s="4" t="s">
        <v>1184</v>
      </c>
    </row>
    <row r="699" spans="1:6" ht="13">
      <c r="A699" s="4">
        <v>3014</v>
      </c>
      <c r="B699" s="4" t="s">
        <v>822</v>
      </c>
      <c r="C699" s="4">
        <v>161</v>
      </c>
      <c r="D699" s="4" t="s">
        <v>349</v>
      </c>
      <c r="E699" s="4" t="s">
        <v>109</v>
      </c>
      <c r="F699" s="4" t="s">
        <v>1185</v>
      </c>
    </row>
    <row r="700" spans="1:6" ht="13">
      <c r="A700" s="4">
        <v>3146</v>
      </c>
      <c r="B700" s="4" t="s">
        <v>517</v>
      </c>
      <c r="C700" s="4">
        <v>160</v>
      </c>
      <c r="D700" s="19" t="s">
        <v>212</v>
      </c>
      <c r="E700" s="4" t="s">
        <v>74</v>
      </c>
      <c r="F700" s="4" t="s">
        <v>1185</v>
      </c>
    </row>
    <row r="701" spans="1:6" ht="13">
      <c r="A701" s="4">
        <v>6360</v>
      </c>
      <c r="B701" s="4" t="s">
        <v>903</v>
      </c>
      <c r="C701" s="4">
        <v>160</v>
      </c>
      <c r="D701" s="19" t="s">
        <v>163</v>
      </c>
      <c r="E701" s="4" t="s">
        <v>102</v>
      </c>
      <c r="F701" s="4" t="s">
        <v>1185</v>
      </c>
    </row>
    <row r="702" spans="1:6" ht="13">
      <c r="A702" s="4">
        <v>3286</v>
      </c>
      <c r="B702" s="4" t="s">
        <v>902</v>
      </c>
      <c r="C702" s="4">
        <v>159</v>
      </c>
      <c r="D702" s="19" t="s">
        <v>221</v>
      </c>
      <c r="E702" s="4" t="s">
        <v>112</v>
      </c>
      <c r="F702" s="4" t="s">
        <v>1185</v>
      </c>
    </row>
    <row r="703" spans="1:6" ht="13">
      <c r="A703" s="4">
        <v>3897</v>
      </c>
      <c r="B703" s="4" t="s">
        <v>842</v>
      </c>
      <c r="C703" s="4">
        <v>159</v>
      </c>
      <c r="D703" s="19" t="s">
        <v>1186</v>
      </c>
      <c r="E703" s="4" t="s">
        <v>112</v>
      </c>
      <c r="F703" s="4" t="s">
        <v>1185</v>
      </c>
    </row>
    <row r="704" spans="1:6" ht="13">
      <c r="A704" s="4">
        <v>3154</v>
      </c>
      <c r="B704" s="4" t="s">
        <v>520</v>
      </c>
      <c r="C704" s="4">
        <v>158</v>
      </c>
      <c r="D704" s="19" t="s">
        <v>212</v>
      </c>
      <c r="E704" s="4" t="s">
        <v>74</v>
      </c>
      <c r="F704" s="4" t="s">
        <v>1185</v>
      </c>
    </row>
    <row r="705" spans="1:6" ht="13">
      <c r="A705" s="4">
        <v>3546</v>
      </c>
      <c r="B705" s="4" t="s">
        <v>204</v>
      </c>
      <c r="C705" s="4">
        <v>158</v>
      </c>
      <c r="D705" s="19" t="s">
        <v>160</v>
      </c>
      <c r="E705" s="4" t="s">
        <v>20</v>
      </c>
      <c r="F705" s="4" t="s">
        <v>1185</v>
      </c>
    </row>
    <row r="706" spans="1:6" ht="14">
      <c r="A706" s="4">
        <v>3192</v>
      </c>
      <c r="B706" s="4" t="s">
        <v>463</v>
      </c>
      <c r="C706" s="4">
        <v>157</v>
      </c>
      <c r="D706" s="22" t="s">
        <v>337</v>
      </c>
      <c r="E706" s="4" t="s">
        <v>62</v>
      </c>
      <c r="F706" s="4" t="s">
        <v>1185</v>
      </c>
    </row>
    <row r="707" spans="1:6" ht="13">
      <c r="A707" s="4">
        <v>3223</v>
      </c>
      <c r="B707" s="4" t="s">
        <v>828</v>
      </c>
      <c r="C707" s="4">
        <v>157</v>
      </c>
      <c r="D707" s="19" t="s">
        <v>1186</v>
      </c>
      <c r="E707" s="4" t="s">
        <v>112</v>
      </c>
      <c r="F707" s="4" t="s">
        <v>1185</v>
      </c>
    </row>
    <row r="708" spans="1:6" ht="13">
      <c r="A708" s="4">
        <v>6320</v>
      </c>
      <c r="B708" s="4" t="s">
        <v>1088</v>
      </c>
      <c r="C708" s="4">
        <v>157</v>
      </c>
      <c r="D708" s="19" t="s">
        <v>245</v>
      </c>
      <c r="E708" s="4" t="s">
        <v>74</v>
      </c>
      <c r="F708" s="4" t="s">
        <v>1185</v>
      </c>
    </row>
    <row r="709" spans="1:6" ht="13">
      <c r="A709" s="4">
        <v>3898</v>
      </c>
      <c r="B709" s="4" t="s">
        <v>393</v>
      </c>
      <c r="C709" s="4">
        <v>154</v>
      </c>
      <c r="D709" s="19" t="s">
        <v>50</v>
      </c>
      <c r="E709" s="4" t="s">
        <v>50</v>
      </c>
      <c r="F709" s="4" t="s">
        <v>1185</v>
      </c>
    </row>
    <row r="710" spans="1:6" ht="13">
      <c r="A710" s="4">
        <v>3055</v>
      </c>
      <c r="B710" s="4" t="s">
        <v>780</v>
      </c>
      <c r="C710" s="4">
        <v>150</v>
      </c>
      <c r="D710" s="19" t="s">
        <v>102</v>
      </c>
      <c r="E710" s="4" t="s">
        <v>102</v>
      </c>
      <c r="F710" s="4" t="s">
        <v>1185</v>
      </c>
    </row>
    <row r="711" spans="1:6" ht="13">
      <c r="A711" s="4">
        <v>3300</v>
      </c>
      <c r="B711" s="4" t="s">
        <v>881</v>
      </c>
      <c r="C711" s="4">
        <v>149</v>
      </c>
      <c r="D711" s="19" t="s">
        <v>205</v>
      </c>
      <c r="E711" s="4" t="s">
        <v>112</v>
      </c>
      <c r="F711" s="4" t="s">
        <v>1185</v>
      </c>
    </row>
    <row r="712" spans="1:6" ht="13">
      <c r="A712" s="4">
        <v>3524</v>
      </c>
      <c r="B712" s="4" t="s">
        <v>457</v>
      </c>
      <c r="C712" s="4">
        <v>147</v>
      </c>
      <c r="D712" s="19" t="s">
        <v>330</v>
      </c>
      <c r="E712" s="4" t="s">
        <v>62</v>
      </c>
      <c r="F712" s="4" t="s">
        <v>1185</v>
      </c>
    </row>
    <row r="713" spans="1:6" ht="13">
      <c r="A713" s="4">
        <v>3863</v>
      </c>
      <c r="B713" s="4" t="s">
        <v>936</v>
      </c>
      <c r="C713" s="4">
        <v>146</v>
      </c>
      <c r="D713" s="19" t="s">
        <v>124</v>
      </c>
      <c r="E713" s="4" t="s">
        <v>112</v>
      </c>
      <c r="F713" s="4" t="s">
        <v>1185</v>
      </c>
    </row>
    <row r="714" spans="1:6" ht="13">
      <c r="A714" s="4">
        <v>3830</v>
      </c>
      <c r="B714" s="4" t="s">
        <v>662</v>
      </c>
      <c r="C714" s="4">
        <v>145</v>
      </c>
      <c r="D714" s="19" t="s">
        <v>321</v>
      </c>
      <c r="E714" s="4" t="s">
        <v>92</v>
      </c>
      <c r="F714" s="4" t="s">
        <v>1185</v>
      </c>
    </row>
    <row r="715" spans="1:6" ht="13">
      <c r="A715" s="4">
        <v>3431</v>
      </c>
      <c r="B715" s="4" t="s">
        <v>624</v>
      </c>
      <c r="C715" s="4">
        <v>144</v>
      </c>
      <c r="D715" s="19" t="s">
        <v>230</v>
      </c>
      <c r="E715" s="4" t="s">
        <v>92</v>
      </c>
      <c r="F715" s="4" t="s">
        <v>1185</v>
      </c>
    </row>
    <row r="716" spans="1:6" ht="13">
      <c r="A716" s="4">
        <v>6717</v>
      </c>
      <c r="B716" s="4" t="s">
        <v>1177</v>
      </c>
      <c r="C716" s="4">
        <v>143</v>
      </c>
      <c r="D716" s="19" t="s">
        <v>97</v>
      </c>
      <c r="E716" s="4" t="s">
        <v>92</v>
      </c>
      <c r="F716" s="4" t="s">
        <v>1185</v>
      </c>
    </row>
    <row r="717" spans="1:6" ht="13">
      <c r="A717" s="4">
        <v>3458</v>
      </c>
      <c r="B717" s="4" t="s">
        <v>1022</v>
      </c>
      <c r="C717" s="4">
        <v>137</v>
      </c>
      <c r="D717" s="19" t="s">
        <v>359</v>
      </c>
      <c r="E717" s="4" t="s">
        <v>112</v>
      </c>
      <c r="F717" s="4" t="s">
        <v>1185</v>
      </c>
    </row>
    <row r="718" spans="1:6" ht="13">
      <c r="A718" s="4">
        <v>6716</v>
      </c>
      <c r="B718" s="4" t="s">
        <v>1178</v>
      </c>
      <c r="C718" s="4">
        <v>131</v>
      </c>
      <c r="D718" s="19" t="s">
        <v>97</v>
      </c>
      <c r="E718" s="4" t="s">
        <v>92</v>
      </c>
      <c r="F718" s="4" t="s">
        <v>1185</v>
      </c>
    </row>
    <row r="719" spans="1:6" ht="13">
      <c r="A719" s="4">
        <v>6322</v>
      </c>
      <c r="B719" s="4" t="s">
        <v>1090</v>
      </c>
      <c r="C719" s="4">
        <v>128</v>
      </c>
      <c r="D719" s="19" t="s">
        <v>245</v>
      </c>
      <c r="E719" s="4" t="s">
        <v>74</v>
      </c>
      <c r="F719" s="4" t="s">
        <v>1185</v>
      </c>
    </row>
    <row r="720" spans="1:6" ht="13">
      <c r="A720" s="4">
        <v>6336</v>
      </c>
      <c r="B720" s="4" t="s">
        <v>564</v>
      </c>
      <c r="C720" s="4">
        <v>127</v>
      </c>
      <c r="D720" s="19" t="s">
        <v>312</v>
      </c>
      <c r="E720" s="4" t="s">
        <v>74</v>
      </c>
      <c r="F720" s="4" t="s">
        <v>1185</v>
      </c>
    </row>
    <row r="721" spans="1:6" ht="13">
      <c r="A721" s="4">
        <v>6693</v>
      </c>
      <c r="B721" s="4" t="s">
        <v>789</v>
      </c>
      <c r="C721" s="4">
        <v>126</v>
      </c>
      <c r="D721" s="19" t="s">
        <v>240</v>
      </c>
      <c r="E721" s="4" t="s">
        <v>92</v>
      </c>
      <c r="F721" s="4" t="s">
        <v>1185</v>
      </c>
    </row>
    <row r="722" spans="1:6" ht="13">
      <c r="A722" s="4">
        <v>6636</v>
      </c>
      <c r="B722" s="4" t="s">
        <v>1129</v>
      </c>
      <c r="C722" s="4">
        <v>121</v>
      </c>
      <c r="D722" s="19" t="s">
        <v>156</v>
      </c>
      <c r="E722" s="4" t="s">
        <v>112</v>
      </c>
      <c r="F722" s="4" t="s">
        <v>1185</v>
      </c>
    </row>
    <row r="723" spans="1:6" ht="13">
      <c r="A723" s="4">
        <v>3297</v>
      </c>
      <c r="B723" s="4" t="s">
        <v>878</v>
      </c>
      <c r="C723" s="4">
        <v>120</v>
      </c>
      <c r="D723" s="19" t="s">
        <v>205</v>
      </c>
      <c r="E723" s="4" t="s">
        <v>112</v>
      </c>
      <c r="F723" s="4" t="s">
        <v>1185</v>
      </c>
    </row>
    <row r="724" spans="1:6" ht="13">
      <c r="A724" s="4">
        <v>3547</v>
      </c>
      <c r="B724" s="4" t="s">
        <v>1065</v>
      </c>
      <c r="C724" s="4">
        <v>117</v>
      </c>
      <c r="D724" s="19" t="s">
        <v>259</v>
      </c>
      <c r="E724" s="4" t="s">
        <v>37</v>
      </c>
      <c r="F724" s="4" t="s">
        <v>1185</v>
      </c>
    </row>
    <row r="725" spans="1:6" ht="13">
      <c r="A725" s="4">
        <v>3435</v>
      </c>
      <c r="B725" s="4" t="s">
        <v>611</v>
      </c>
      <c r="C725" s="4">
        <v>115</v>
      </c>
      <c r="D725" s="19" t="s">
        <v>93</v>
      </c>
      <c r="E725" s="4" t="s">
        <v>92</v>
      </c>
      <c r="F725" s="4" t="s">
        <v>1185</v>
      </c>
    </row>
    <row r="726" spans="1:6" ht="13">
      <c r="A726" s="4">
        <v>6323</v>
      </c>
      <c r="B726" s="4" t="s">
        <v>549</v>
      </c>
      <c r="C726" s="4">
        <v>113</v>
      </c>
      <c r="D726" s="19" t="s">
        <v>245</v>
      </c>
      <c r="E726" s="4" t="s">
        <v>74</v>
      </c>
      <c r="F726" s="4" t="s">
        <v>1185</v>
      </c>
    </row>
    <row r="727" spans="1:6" ht="13">
      <c r="A727" s="4">
        <v>3159</v>
      </c>
      <c r="B727" s="4" t="s">
        <v>543</v>
      </c>
      <c r="C727" s="4">
        <v>109</v>
      </c>
      <c r="D727" s="19" t="s">
        <v>245</v>
      </c>
      <c r="E727" s="4" t="s">
        <v>74</v>
      </c>
      <c r="F727" s="4" t="s">
        <v>1185</v>
      </c>
    </row>
    <row r="728" spans="1:6" ht="13">
      <c r="A728" s="4">
        <v>3033</v>
      </c>
      <c r="B728" s="4" t="s">
        <v>1102</v>
      </c>
      <c r="C728" s="4">
        <v>104</v>
      </c>
      <c r="D728" s="19" t="s">
        <v>381</v>
      </c>
      <c r="E728" s="4" t="s">
        <v>102</v>
      </c>
      <c r="F728" s="4" t="s">
        <v>1185</v>
      </c>
    </row>
    <row r="729" spans="1:6" ht="13">
      <c r="A729" s="4">
        <v>6689</v>
      </c>
      <c r="B729" s="4" t="s">
        <v>781</v>
      </c>
      <c r="C729" s="4">
        <v>102</v>
      </c>
      <c r="D729" s="19" t="s">
        <v>321</v>
      </c>
      <c r="E729" s="4" t="s">
        <v>92</v>
      </c>
      <c r="F729" s="4" t="s">
        <v>1185</v>
      </c>
    </row>
    <row r="730" spans="1:6" ht="13">
      <c r="A730" s="4">
        <v>6405</v>
      </c>
      <c r="B730" s="4" t="s">
        <v>955</v>
      </c>
      <c r="C730" s="4">
        <v>101</v>
      </c>
      <c r="D730" s="19" t="s">
        <v>340</v>
      </c>
      <c r="E730" s="4" t="s">
        <v>102</v>
      </c>
      <c r="F730" s="4" t="s">
        <v>1185</v>
      </c>
    </row>
    <row r="731" spans="1:6" ht="13">
      <c r="A731" s="4">
        <v>3912</v>
      </c>
      <c r="B731" s="4" t="s">
        <v>652</v>
      </c>
      <c r="C731" s="4">
        <v>100</v>
      </c>
      <c r="D731" s="19" t="s">
        <v>251</v>
      </c>
      <c r="E731" s="4" t="s">
        <v>92</v>
      </c>
      <c r="F731" s="4" t="s">
        <v>1185</v>
      </c>
    </row>
    <row r="732" spans="1:6" ht="13">
      <c r="A732" s="4">
        <v>3190</v>
      </c>
      <c r="B732" s="4" t="s">
        <v>417</v>
      </c>
      <c r="C732" s="4">
        <v>99</v>
      </c>
      <c r="D732" s="19" t="s">
        <v>180</v>
      </c>
      <c r="E732" s="4" t="s">
        <v>62</v>
      </c>
      <c r="F732" s="4" t="s">
        <v>1185</v>
      </c>
    </row>
    <row r="733" spans="1:6" ht="13">
      <c r="A733" s="4">
        <v>3987</v>
      </c>
      <c r="B733" s="4" t="s">
        <v>1153</v>
      </c>
      <c r="C733" s="4">
        <v>99</v>
      </c>
      <c r="D733" s="19" t="s">
        <v>340</v>
      </c>
      <c r="E733" s="4" t="s">
        <v>102</v>
      </c>
      <c r="F733" s="4" t="s">
        <v>1184</v>
      </c>
    </row>
    <row r="734" spans="1:6" ht="13">
      <c r="A734" s="4">
        <v>6678</v>
      </c>
      <c r="B734" s="4" t="s">
        <v>759</v>
      </c>
      <c r="C734" s="4">
        <v>98</v>
      </c>
      <c r="D734" s="19" t="s">
        <v>251</v>
      </c>
      <c r="E734" s="4" t="s">
        <v>92</v>
      </c>
      <c r="F734" s="4" t="s">
        <v>1185</v>
      </c>
    </row>
    <row r="735" spans="1:6" ht="13">
      <c r="A735" s="4">
        <v>3013</v>
      </c>
      <c r="B735" s="4" t="s">
        <v>820</v>
      </c>
      <c r="C735" s="4">
        <v>90</v>
      </c>
      <c r="D735" s="4" t="s">
        <v>343</v>
      </c>
      <c r="E735" s="4" t="s">
        <v>109</v>
      </c>
      <c r="F735" s="4" t="s">
        <v>1185</v>
      </c>
    </row>
    <row r="736" spans="1:6" ht="13">
      <c r="A736" s="4">
        <v>3837</v>
      </c>
      <c r="B736" s="4" t="s">
        <v>964</v>
      </c>
      <c r="C736" s="4">
        <v>88</v>
      </c>
      <c r="D736" s="19" t="s">
        <v>282</v>
      </c>
      <c r="E736" s="4" t="s">
        <v>112</v>
      </c>
      <c r="F736" s="4" t="s">
        <v>1185</v>
      </c>
    </row>
    <row r="737" spans="1:6" ht="13">
      <c r="A737" s="4">
        <v>3827</v>
      </c>
      <c r="B737" s="4" t="s">
        <v>669</v>
      </c>
      <c r="C737" s="4">
        <v>86</v>
      </c>
      <c r="D737" s="19" t="s">
        <v>379</v>
      </c>
      <c r="E737" s="4" t="s">
        <v>92</v>
      </c>
      <c r="F737" s="4" t="s">
        <v>1185</v>
      </c>
    </row>
    <row r="738" spans="1:6" ht="13">
      <c r="A738" s="4">
        <v>3322</v>
      </c>
      <c r="B738" s="4" t="s">
        <v>772</v>
      </c>
      <c r="C738" s="4">
        <v>83</v>
      </c>
      <c r="D738" s="19" t="s">
        <v>342</v>
      </c>
      <c r="E738" s="4" t="s">
        <v>102</v>
      </c>
      <c r="F738" s="4" t="s">
        <v>1185</v>
      </c>
    </row>
    <row r="739" spans="1:6" ht="13">
      <c r="A739" s="4">
        <v>3511</v>
      </c>
      <c r="B739" s="4" t="s">
        <v>523</v>
      </c>
      <c r="C739" s="4">
        <v>82</v>
      </c>
      <c r="D739" s="19" t="s">
        <v>212</v>
      </c>
      <c r="E739" s="4" t="s">
        <v>74</v>
      </c>
      <c r="F739" s="4" t="s">
        <v>1185</v>
      </c>
    </row>
    <row r="740" spans="1:6" ht="13">
      <c r="A740" s="4">
        <v>6393</v>
      </c>
      <c r="B740" s="4" t="s">
        <v>943</v>
      </c>
      <c r="C740" s="4">
        <v>77</v>
      </c>
      <c r="D740" s="19" t="s">
        <v>163</v>
      </c>
      <c r="E740" s="4" t="s">
        <v>102</v>
      </c>
      <c r="F740" s="4" t="s">
        <v>1185</v>
      </c>
    </row>
    <row r="741" spans="1:6" ht="13">
      <c r="A741" s="4">
        <v>6357</v>
      </c>
      <c r="B741" s="4" t="s">
        <v>896</v>
      </c>
      <c r="C741" s="4">
        <v>76</v>
      </c>
      <c r="D741" s="19" t="s">
        <v>163</v>
      </c>
      <c r="E741" s="4" t="s">
        <v>102</v>
      </c>
      <c r="F741" s="4" t="s">
        <v>1185</v>
      </c>
    </row>
    <row r="742" spans="1:6" ht="13">
      <c r="A742" s="4">
        <v>3564</v>
      </c>
      <c r="B742" s="4" t="s">
        <v>751</v>
      </c>
      <c r="C742" s="4">
        <v>74</v>
      </c>
      <c r="D742" s="19" t="s">
        <v>289</v>
      </c>
      <c r="E742" s="4" t="s">
        <v>102</v>
      </c>
      <c r="F742" s="4" t="s">
        <v>1185</v>
      </c>
    </row>
    <row r="743" spans="1:6" ht="13">
      <c r="A743" s="4">
        <v>6403</v>
      </c>
      <c r="B743" s="4" t="s">
        <v>951</v>
      </c>
      <c r="C743" s="4">
        <v>74</v>
      </c>
      <c r="D743" s="19" t="s">
        <v>329</v>
      </c>
      <c r="E743" s="4" t="s">
        <v>102</v>
      </c>
      <c r="F743" s="4" t="s">
        <v>1185</v>
      </c>
    </row>
    <row r="744" spans="1:6" ht="13">
      <c r="A744" s="4">
        <v>3820</v>
      </c>
      <c r="B744" s="4" t="s">
        <v>792</v>
      </c>
      <c r="C744" s="4">
        <v>73</v>
      </c>
      <c r="D744" s="19" t="s">
        <v>102</v>
      </c>
      <c r="E744" s="4" t="s">
        <v>102</v>
      </c>
      <c r="F744" s="4" t="s">
        <v>1185</v>
      </c>
    </row>
    <row r="745" spans="1:6" ht="13">
      <c r="A745" s="4">
        <v>3161</v>
      </c>
      <c r="B745" s="4" t="s">
        <v>544</v>
      </c>
      <c r="C745" s="4">
        <v>70</v>
      </c>
      <c r="D745" s="19" t="s">
        <v>245</v>
      </c>
      <c r="E745" s="4" t="s">
        <v>74</v>
      </c>
      <c r="F745" s="4" t="s">
        <v>1185</v>
      </c>
    </row>
    <row r="746" spans="1:6" ht="13">
      <c r="A746" s="4">
        <v>3215</v>
      </c>
      <c r="B746" s="4" t="s">
        <v>647</v>
      </c>
      <c r="C746" s="4">
        <v>70</v>
      </c>
      <c r="D746" s="19" t="s">
        <v>251</v>
      </c>
      <c r="E746" s="4" t="s">
        <v>92</v>
      </c>
      <c r="F746" s="4" t="s">
        <v>1185</v>
      </c>
    </row>
    <row r="747" spans="1:6" ht="13">
      <c r="A747" s="4">
        <v>3847</v>
      </c>
      <c r="B747" s="4" t="s">
        <v>944</v>
      </c>
      <c r="C747" s="4">
        <v>70</v>
      </c>
      <c r="D747" s="19" t="s">
        <v>268</v>
      </c>
      <c r="E747" s="4" t="s">
        <v>112</v>
      </c>
      <c r="F747" s="4" t="s">
        <v>1185</v>
      </c>
    </row>
    <row r="748" spans="1:6" ht="13">
      <c r="A748" s="4">
        <v>6399</v>
      </c>
      <c r="B748" s="4" t="s">
        <v>949</v>
      </c>
      <c r="C748" s="4">
        <v>69</v>
      </c>
      <c r="D748" s="19" t="s">
        <v>289</v>
      </c>
      <c r="E748" s="4" t="s">
        <v>102</v>
      </c>
      <c r="F748" s="4" t="s">
        <v>1185</v>
      </c>
    </row>
    <row r="749" spans="1:6" ht="13">
      <c r="A749" s="4">
        <v>6688</v>
      </c>
      <c r="B749" s="4" t="s">
        <v>779</v>
      </c>
      <c r="C749" s="4">
        <v>69</v>
      </c>
      <c r="D749" s="19" t="s">
        <v>321</v>
      </c>
      <c r="E749" s="4" t="s">
        <v>92</v>
      </c>
      <c r="F749" s="4" t="s">
        <v>1185</v>
      </c>
    </row>
    <row r="750" spans="1:6" ht="13">
      <c r="A750" s="4">
        <v>3516</v>
      </c>
      <c r="B750" s="4" t="s">
        <v>548</v>
      </c>
      <c r="C750" s="4">
        <v>68</v>
      </c>
      <c r="D750" s="19" t="s">
        <v>245</v>
      </c>
      <c r="E750" s="4" t="s">
        <v>74</v>
      </c>
      <c r="F750" s="4" t="s">
        <v>1185</v>
      </c>
    </row>
    <row r="751" spans="1:6" ht="13">
      <c r="A751" s="4">
        <v>3217</v>
      </c>
      <c r="B751" s="4" t="s">
        <v>826</v>
      </c>
      <c r="C751" s="4">
        <v>64</v>
      </c>
      <c r="D751" s="19" t="s">
        <v>1186</v>
      </c>
      <c r="E751" s="4" t="s">
        <v>112</v>
      </c>
      <c r="F751" s="4" t="s">
        <v>1185</v>
      </c>
    </row>
    <row r="752" spans="1:6" ht="13">
      <c r="A752" s="4">
        <v>3402</v>
      </c>
      <c r="B752" s="4" t="s">
        <v>404</v>
      </c>
      <c r="C752" s="4">
        <v>61</v>
      </c>
      <c r="D752" s="19" t="s">
        <v>370</v>
      </c>
      <c r="E752" s="4" t="s">
        <v>50</v>
      </c>
      <c r="F752" s="4" t="s">
        <v>1185</v>
      </c>
    </row>
    <row r="753" spans="1:6" ht="13">
      <c r="A753" s="4">
        <v>6701</v>
      </c>
      <c r="B753" s="4" t="s">
        <v>791</v>
      </c>
      <c r="C753" s="4">
        <v>61</v>
      </c>
      <c r="D753" s="19" t="s">
        <v>379</v>
      </c>
      <c r="E753" s="4" t="s">
        <v>92</v>
      </c>
      <c r="F753" s="4" t="s">
        <v>1185</v>
      </c>
    </row>
    <row r="754" spans="1:6" ht="13">
      <c r="A754" s="4">
        <v>6310</v>
      </c>
      <c r="B754" s="4" t="s">
        <v>528</v>
      </c>
      <c r="C754" s="4">
        <v>59</v>
      </c>
      <c r="D754" s="19" t="s">
        <v>212</v>
      </c>
      <c r="E754" s="4" t="s">
        <v>74</v>
      </c>
      <c r="F754" s="4" t="s">
        <v>1185</v>
      </c>
    </row>
    <row r="755" spans="1:6" ht="13">
      <c r="A755" s="4">
        <v>6304</v>
      </c>
      <c r="B755" s="4" t="s">
        <v>1085</v>
      </c>
      <c r="C755" s="4">
        <v>55</v>
      </c>
      <c r="D755" s="19" t="s">
        <v>212</v>
      </c>
      <c r="E755" s="4" t="s">
        <v>74</v>
      </c>
      <c r="F755" s="4" t="s">
        <v>1185</v>
      </c>
    </row>
    <row r="756" spans="1:6" ht="13">
      <c r="A756" s="4">
        <v>6314</v>
      </c>
      <c r="B756" s="4" t="s">
        <v>532</v>
      </c>
      <c r="C756" s="4">
        <v>53</v>
      </c>
      <c r="D756" s="19" t="s">
        <v>212</v>
      </c>
      <c r="E756" s="4" t="s">
        <v>74</v>
      </c>
      <c r="F756" s="4" t="s">
        <v>1185</v>
      </c>
    </row>
    <row r="757" spans="1:6" ht="13">
      <c r="A757" s="4">
        <v>3826</v>
      </c>
      <c r="B757" s="4" t="s">
        <v>668</v>
      </c>
      <c r="C757" s="4">
        <v>48</v>
      </c>
      <c r="D757" s="19" t="s">
        <v>379</v>
      </c>
      <c r="E757" s="4" t="s">
        <v>92</v>
      </c>
      <c r="F757" s="4" t="s">
        <v>1185</v>
      </c>
    </row>
    <row r="758" spans="1:6" ht="13">
      <c r="A758" s="4">
        <v>3144</v>
      </c>
      <c r="B758" s="4" t="s">
        <v>516</v>
      </c>
      <c r="C758" s="4">
        <v>45</v>
      </c>
      <c r="D758" s="19" t="s">
        <v>212</v>
      </c>
      <c r="E758" s="4" t="s">
        <v>74</v>
      </c>
      <c r="F758" s="4" t="s">
        <v>1185</v>
      </c>
    </row>
    <row r="759" spans="1:6" ht="13">
      <c r="A759" s="4">
        <v>6680</v>
      </c>
      <c r="B759" s="4" t="s">
        <v>763</v>
      </c>
      <c r="C759" s="4">
        <v>43</v>
      </c>
      <c r="D759" s="19" t="s">
        <v>251</v>
      </c>
      <c r="E759" s="4" t="s">
        <v>92</v>
      </c>
      <c r="F759" s="4" t="s">
        <v>1185</v>
      </c>
    </row>
    <row r="760" spans="1:6" ht="13">
      <c r="A760" s="4">
        <v>6665</v>
      </c>
      <c r="B760" s="4" t="s">
        <v>750</v>
      </c>
      <c r="C760" s="4">
        <v>41</v>
      </c>
      <c r="D760" s="19" t="s">
        <v>93</v>
      </c>
      <c r="E760" s="4" t="s">
        <v>92</v>
      </c>
      <c r="F760" s="4" t="s">
        <v>1185</v>
      </c>
    </row>
    <row r="761" spans="1:6" ht="13">
      <c r="A761" s="4">
        <v>3855</v>
      </c>
      <c r="B761" s="4" t="s">
        <v>932</v>
      </c>
      <c r="C761" s="4">
        <v>40</v>
      </c>
      <c r="D761" s="19" t="s">
        <v>124</v>
      </c>
      <c r="E761" s="4" t="s">
        <v>112</v>
      </c>
      <c r="F761" s="4" t="s">
        <v>1185</v>
      </c>
    </row>
    <row r="762" spans="1:6" ht="13">
      <c r="A762" s="4">
        <v>3178</v>
      </c>
      <c r="B762" s="4" t="s">
        <v>454</v>
      </c>
      <c r="C762" s="4">
        <v>39</v>
      </c>
      <c r="D762" s="19" t="s">
        <v>319</v>
      </c>
      <c r="E762" s="4" t="s">
        <v>62</v>
      </c>
      <c r="F762" s="4" t="s">
        <v>1185</v>
      </c>
    </row>
    <row r="763" spans="1:6" ht="13">
      <c r="A763" s="4">
        <v>3294</v>
      </c>
      <c r="B763" s="4" t="s">
        <v>874</v>
      </c>
      <c r="C763" s="4">
        <v>39</v>
      </c>
      <c r="D763" s="19" t="s">
        <v>205</v>
      </c>
      <c r="E763" s="4" t="s">
        <v>112</v>
      </c>
      <c r="F763" s="4" t="s">
        <v>1185</v>
      </c>
    </row>
    <row r="764" spans="1:6" ht="13">
      <c r="A764" s="4">
        <v>3142</v>
      </c>
      <c r="B764" s="4" t="s">
        <v>515</v>
      </c>
      <c r="C764" s="4">
        <v>38</v>
      </c>
      <c r="D764" s="19" t="s">
        <v>212</v>
      </c>
      <c r="E764" s="4" t="s">
        <v>74</v>
      </c>
      <c r="F764" s="4" t="s">
        <v>1185</v>
      </c>
    </row>
    <row r="765" spans="1:6" ht="13">
      <c r="A765" s="4">
        <v>3230</v>
      </c>
      <c r="B765" s="4" t="s">
        <v>1025</v>
      </c>
      <c r="C765" s="4">
        <v>36</v>
      </c>
      <c r="D765" s="19" t="s">
        <v>366</v>
      </c>
      <c r="E765" s="4" t="s">
        <v>112</v>
      </c>
      <c r="F765" s="4" t="s">
        <v>1185</v>
      </c>
    </row>
    <row r="766" spans="1:6" ht="13">
      <c r="A766" s="4">
        <v>3529</v>
      </c>
      <c r="B766" s="4" t="s">
        <v>474</v>
      </c>
      <c r="C766" s="4">
        <v>36</v>
      </c>
      <c r="D766" s="19" t="s">
        <v>351</v>
      </c>
      <c r="E766" s="4" t="s">
        <v>62</v>
      </c>
      <c r="F766" s="4" t="s">
        <v>1185</v>
      </c>
    </row>
    <row r="767" spans="1:6" ht="13">
      <c r="A767" s="4">
        <v>3034</v>
      </c>
      <c r="B767" s="4" t="s">
        <v>809</v>
      </c>
      <c r="C767" s="4">
        <v>35</v>
      </c>
      <c r="D767" s="19" t="s">
        <v>381</v>
      </c>
      <c r="E767" s="4" t="s">
        <v>102</v>
      </c>
      <c r="F767" s="4" t="s">
        <v>1185</v>
      </c>
    </row>
    <row r="768" spans="1:6" ht="13">
      <c r="A768" s="4">
        <v>3103</v>
      </c>
      <c r="B768" s="4" t="s">
        <v>378</v>
      </c>
      <c r="C768" s="4">
        <v>35</v>
      </c>
      <c r="D768" s="19" t="s">
        <v>50</v>
      </c>
      <c r="E768" s="4" t="s">
        <v>50</v>
      </c>
      <c r="F768" s="4" t="s">
        <v>1185</v>
      </c>
    </row>
    <row r="769" spans="1:6" ht="13">
      <c r="A769" s="4">
        <v>3182</v>
      </c>
      <c r="B769" s="4" t="s">
        <v>439</v>
      </c>
      <c r="C769" s="4">
        <v>35</v>
      </c>
      <c r="D769" s="19" t="s">
        <v>285</v>
      </c>
      <c r="E769" s="4" t="s">
        <v>62</v>
      </c>
      <c r="F769" s="4" t="s">
        <v>1185</v>
      </c>
    </row>
    <row r="770" spans="1:6" ht="13">
      <c r="A770" s="4">
        <v>3403</v>
      </c>
      <c r="B770" s="4" t="s">
        <v>408</v>
      </c>
      <c r="C770" s="4">
        <v>35</v>
      </c>
      <c r="D770" s="19" t="s">
        <v>370</v>
      </c>
      <c r="E770" s="4" t="s">
        <v>50</v>
      </c>
      <c r="F770" s="4" t="s">
        <v>1185</v>
      </c>
    </row>
    <row r="771" spans="1:6" ht="13">
      <c r="A771" s="4">
        <v>3224</v>
      </c>
      <c r="B771" s="4" t="s">
        <v>829</v>
      </c>
      <c r="C771" s="4">
        <v>33</v>
      </c>
      <c r="D771" s="19" t="s">
        <v>1186</v>
      </c>
      <c r="E771" s="4" t="s">
        <v>112</v>
      </c>
      <c r="F771" s="4" t="s">
        <v>1185</v>
      </c>
    </row>
    <row r="772" spans="1:6" ht="13">
      <c r="A772" s="4">
        <v>3214</v>
      </c>
      <c r="B772" s="4" t="s">
        <v>646</v>
      </c>
      <c r="C772" s="4">
        <v>32</v>
      </c>
      <c r="D772" s="19" t="s">
        <v>251</v>
      </c>
      <c r="E772" s="4" t="s">
        <v>92</v>
      </c>
      <c r="F772" s="4" t="s">
        <v>1185</v>
      </c>
    </row>
    <row r="773" spans="1:6" ht="13">
      <c r="A773" s="4">
        <v>3856</v>
      </c>
      <c r="B773" s="4" t="s">
        <v>934</v>
      </c>
      <c r="C773" s="4">
        <v>32</v>
      </c>
      <c r="D773" s="19" t="s">
        <v>124</v>
      </c>
      <c r="E773" s="4" t="s">
        <v>112</v>
      </c>
      <c r="F773" s="4" t="s">
        <v>1185</v>
      </c>
    </row>
    <row r="774" spans="1:6" ht="13">
      <c r="A774" s="4">
        <v>3295</v>
      </c>
      <c r="B774" s="4" t="s">
        <v>875</v>
      </c>
      <c r="C774" s="4">
        <v>31</v>
      </c>
      <c r="D774" s="19" t="s">
        <v>205</v>
      </c>
      <c r="E774" s="4" t="s">
        <v>112</v>
      </c>
      <c r="F774" s="4" t="s">
        <v>1185</v>
      </c>
    </row>
    <row r="775" spans="1:6" ht="13">
      <c r="A775" s="4">
        <v>3181</v>
      </c>
      <c r="B775" s="4" t="s">
        <v>436</v>
      </c>
      <c r="C775" s="4">
        <v>29</v>
      </c>
      <c r="D775" s="19" t="s">
        <v>285</v>
      </c>
      <c r="E775" s="4" t="s">
        <v>62</v>
      </c>
      <c r="F775" s="4" t="s">
        <v>1185</v>
      </c>
    </row>
    <row r="776" spans="1:6" ht="13">
      <c r="A776" s="4">
        <v>6389</v>
      </c>
      <c r="B776" s="4" t="s">
        <v>744</v>
      </c>
      <c r="C776" s="4">
        <v>27</v>
      </c>
      <c r="D776" s="19" t="s">
        <v>376</v>
      </c>
      <c r="E776" s="4" t="s">
        <v>92</v>
      </c>
      <c r="F776" s="4" t="s">
        <v>1185</v>
      </c>
    </row>
    <row r="777" spans="1:6" ht="13">
      <c r="A777" s="4">
        <v>6681</v>
      </c>
      <c r="B777" s="4" t="s">
        <v>765</v>
      </c>
      <c r="C777" s="4">
        <v>26</v>
      </c>
      <c r="D777" s="19" t="s">
        <v>251</v>
      </c>
      <c r="E777" s="4" t="s">
        <v>92</v>
      </c>
      <c r="F777" s="4" t="s">
        <v>1185</v>
      </c>
    </row>
    <row r="778" spans="1:6" ht="13">
      <c r="A778" s="4">
        <v>3535</v>
      </c>
      <c r="B778" s="4" t="s">
        <v>423</v>
      </c>
      <c r="C778" s="4">
        <v>25</v>
      </c>
      <c r="D778" s="19" t="s">
        <v>227</v>
      </c>
      <c r="E778" s="4" t="s">
        <v>62</v>
      </c>
      <c r="F778" s="4" t="s">
        <v>1185</v>
      </c>
    </row>
    <row r="779" spans="1:6" ht="13">
      <c r="A779" s="4">
        <v>3808</v>
      </c>
      <c r="B779" s="4" t="s">
        <v>164</v>
      </c>
      <c r="C779" s="4">
        <v>24</v>
      </c>
      <c r="D779" s="19" t="s">
        <v>148</v>
      </c>
      <c r="E779" s="4" t="s">
        <v>4</v>
      </c>
      <c r="F779" s="4" t="s">
        <v>1185</v>
      </c>
    </row>
    <row r="780" spans="1:6" ht="13">
      <c r="A780" s="4">
        <v>3924</v>
      </c>
      <c r="B780" s="4" t="s">
        <v>753</v>
      </c>
      <c r="C780" s="4">
        <v>24</v>
      </c>
      <c r="D780" s="19" t="s">
        <v>289</v>
      </c>
      <c r="E780" s="4" t="s">
        <v>102</v>
      </c>
      <c r="F780" s="4" t="s">
        <v>1185</v>
      </c>
    </row>
    <row r="781" spans="1:6" ht="13">
      <c r="A781" s="4">
        <v>4320</v>
      </c>
      <c r="B781" s="4" t="s">
        <v>1172</v>
      </c>
      <c r="C781" s="4">
        <v>24</v>
      </c>
      <c r="D781" s="19" t="s">
        <v>327</v>
      </c>
      <c r="E781" s="4" t="s">
        <v>112</v>
      </c>
      <c r="F781" s="4" t="s">
        <v>1184</v>
      </c>
    </row>
    <row r="782" spans="1:6" ht="13">
      <c r="A782" s="4">
        <v>3549</v>
      </c>
      <c r="B782" s="4" t="s">
        <v>275</v>
      </c>
      <c r="C782" s="4">
        <v>23</v>
      </c>
      <c r="D782" s="19" t="s">
        <v>168</v>
      </c>
      <c r="E782" s="4" t="s">
        <v>37</v>
      </c>
      <c r="F782" s="4" t="s">
        <v>1185</v>
      </c>
    </row>
    <row r="783" spans="1:6" ht="13">
      <c r="A783" s="4">
        <v>3655</v>
      </c>
      <c r="B783" s="4" t="s">
        <v>683</v>
      </c>
      <c r="C783" s="4">
        <v>23</v>
      </c>
      <c r="D783" s="19" t="s">
        <v>376</v>
      </c>
      <c r="E783" s="4" t="s">
        <v>92</v>
      </c>
      <c r="F783" s="4" t="s">
        <v>1185</v>
      </c>
    </row>
    <row r="784" spans="1:6" ht="13">
      <c r="A784" s="4">
        <v>3179</v>
      </c>
      <c r="B784" s="4" t="s">
        <v>455</v>
      </c>
      <c r="C784" s="4">
        <v>21</v>
      </c>
      <c r="D784" s="19" t="s">
        <v>319</v>
      </c>
      <c r="E784" s="4" t="s">
        <v>62</v>
      </c>
      <c r="F784" s="4" t="s">
        <v>1185</v>
      </c>
    </row>
    <row r="785" spans="1:6" ht="13">
      <c r="A785" s="4">
        <v>3536</v>
      </c>
      <c r="B785" s="4" t="s">
        <v>424</v>
      </c>
      <c r="C785" s="4">
        <v>21</v>
      </c>
      <c r="D785" s="19" t="s">
        <v>227</v>
      </c>
      <c r="E785" s="4" t="s">
        <v>62</v>
      </c>
      <c r="F785" s="4" t="s">
        <v>1185</v>
      </c>
    </row>
    <row r="786" spans="1:6" ht="13">
      <c r="A786" s="4">
        <v>3568</v>
      </c>
      <c r="B786" s="4" t="s">
        <v>786</v>
      </c>
      <c r="C786" s="4">
        <v>20</v>
      </c>
      <c r="D786" s="19" t="s">
        <v>102</v>
      </c>
      <c r="E786" s="4" t="s">
        <v>102</v>
      </c>
      <c r="F786" s="4" t="s">
        <v>1185</v>
      </c>
    </row>
    <row r="787" spans="1:6" ht="13">
      <c r="A787" s="4">
        <v>4331</v>
      </c>
      <c r="B787" s="4" t="s">
        <v>880</v>
      </c>
      <c r="C787" s="4">
        <v>19</v>
      </c>
      <c r="D787" s="19" t="s">
        <v>126</v>
      </c>
      <c r="E787" s="4" t="s">
        <v>102</v>
      </c>
      <c r="F787" s="4" t="s">
        <v>1184</v>
      </c>
    </row>
    <row r="788" spans="1:6" ht="13">
      <c r="A788" s="4">
        <v>6371</v>
      </c>
      <c r="B788" s="4" t="s">
        <v>924</v>
      </c>
      <c r="C788" s="4">
        <v>17</v>
      </c>
      <c r="D788" s="19" t="s">
        <v>102</v>
      </c>
      <c r="E788" s="4" t="s">
        <v>102</v>
      </c>
      <c r="F788" s="4" t="s">
        <v>1185</v>
      </c>
    </row>
    <row r="789" spans="1:6" ht="13">
      <c r="A789" s="4">
        <v>6677</v>
      </c>
      <c r="B789" s="4" t="s">
        <v>757</v>
      </c>
      <c r="C789" s="4">
        <v>13</v>
      </c>
      <c r="D789" s="19" t="s">
        <v>251</v>
      </c>
      <c r="E789" s="4" t="s">
        <v>92</v>
      </c>
      <c r="F789" s="4" t="s">
        <v>1185</v>
      </c>
    </row>
    <row r="790" spans="1:6" ht="13">
      <c r="A790" s="4">
        <v>3809</v>
      </c>
      <c r="B790" s="4" t="s">
        <v>166</v>
      </c>
      <c r="C790" s="4">
        <v>11</v>
      </c>
      <c r="D790" s="19" t="s">
        <v>148</v>
      </c>
      <c r="E790" s="4" t="s">
        <v>4</v>
      </c>
      <c r="F790" s="4" t="s">
        <v>1185</v>
      </c>
    </row>
    <row r="791" spans="1:6" ht="13">
      <c r="A791" s="4">
        <v>3166</v>
      </c>
      <c r="B791" s="4" t="s">
        <v>545</v>
      </c>
      <c r="C791" s="4">
        <v>9</v>
      </c>
      <c r="D791" s="19" t="s">
        <v>245</v>
      </c>
      <c r="E791" s="4" t="s">
        <v>74</v>
      </c>
      <c r="F791" s="4" t="s">
        <v>1185</v>
      </c>
    </row>
    <row r="792" spans="1:6" ht="13">
      <c r="A792" s="4">
        <v>6682</v>
      </c>
      <c r="B792" s="4" t="s">
        <v>767</v>
      </c>
      <c r="C792" s="4">
        <v>8</v>
      </c>
      <c r="D792" s="19" t="s">
        <v>251</v>
      </c>
      <c r="E792" s="4" t="s">
        <v>92</v>
      </c>
      <c r="F792" s="4" t="s">
        <v>1185</v>
      </c>
    </row>
    <row r="793" spans="1:6" ht="14">
      <c r="A793" s="4">
        <v>3479</v>
      </c>
      <c r="B793" s="4" t="s">
        <v>864</v>
      </c>
      <c r="C793" s="4">
        <v>7</v>
      </c>
      <c r="D793" s="22" t="s">
        <v>194</v>
      </c>
      <c r="E793" s="4" t="s">
        <v>112</v>
      </c>
      <c r="F793" s="4" t="s">
        <v>1185</v>
      </c>
    </row>
    <row r="794" spans="1:6" ht="13">
      <c r="A794" s="4">
        <v>6702</v>
      </c>
      <c r="B794" s="4" t="s">
        <v>793</v>
      </c>
      <c r="C794" s="4">
        <v>7</v>
      </c>
      <c r="D794" s="19" t="s">
        <v>379</v>
      </c>
      <c r="E794" s="4" t="s">
        <v>92</v>
      </c>
      <c r="F794" s="4" t="s">
        <v>1185</v>
      </c>
    </row>
    <row r="795" spans="1:6" ht="13">
      <c r="A795" s="4">
        <v>3132</v>
      </c>
      <c r="B795" s="4" t="s">
        <v>486</v>
      </c>
      <c r="C795" s="4">
        <v>6</v>
      </c>
      <c r="D795" s="19" t="s">
        <v>1203</v>
      </c>
      <c r="E795" s="4" t="s">
        <v>74</v>
      </c>
      <c r="F795" s="4" t="s">
        <v>1185</v>
      </c>
    </row>
    <row r="796" spans="1:6" ht="13">
      <c r="A796" s="4">
        <v>3567</v>
      </c>
      <c r="B796" s="4" t="s">
        <v>784</v>
      </c>
      <c r="C796" s="4">
        <v>6</v>
      </c>
      <c r="D796" s="19" t="s">
        <v>102</v>
      </c>
      <c r="E796" s="4" t="s">
        <v>102</v>
      </c>
      <c r="F796" s="4" t="s">
        <v>1185</v>
      </c>
    </row>
    <row r="797" spans="1:6" ht="13">
      <c r="A797" s="4">
        <v>6683</v>
      </c>
      <c r="B797" s="4" t="s">
        <v>770</v>
      </c>
      <c r="C797" s="4">
        <v>5</v>
      </c>
      <c r="D797" s="19" t="s">
        <v>251</v>
      </c>
      <c r="E797" s="4" t="s">
        <v>92</v>
      </c>
      <c r="F797" s="4" t="s">
        <v>1185</v>
      </c>
    </row>
    <row r="798" spans="1:6" ht="13">
      <c r="A798" s="4">
        <v>3213</v>
      </c>
      <c r="B798" s="4" t="s">
        <v>645</v>
      </c>
      <c r="C798" s="4">
        <v>3</v>
      </c>
      <c r="D798" s="19" t="s">
        <v>251</v>
      </c>
      <c r="E798" s="4" t="s">
        <v>92</v>
      </c>
      <c r="F798" s="4" t="s">
        <v>1185</v>
      </c>
    </row>
    <row r="799" spans="1:6" ht="13">
      <c r="A799" s="4">
        <v>3293</v>
      </c>
      <c r="B799" s="4" t="s">
        <v>873</v>
      </c>
      <c r="C799" s="4">
        <v>3</v>
      </c>
      <c r="D799" s="19" t="s">
        <v>205</v>
      </c>
      <c r="E799" s="4" t="s">
        <v>112</v>
      </c>
      <c r="F799" s="4" t="s">
        <v>1185</v>
      </c>
    </row>
    <row r="800" spans="1:6" ht="13">
      <c r="A800" s="4">
        <v>3507</v>
      </c>
      <c r="B800" s="4" t="s">
        <v>522</v>
      </c>
      <c r="C800" s="4">
        <v>3</v>
      </c>
      <c r="D800" s="19" t="s">
        <v>212</v>
      </c>
      <c r="E800" s="4" t="s">
        <v>74</v>
      </c>
      <c r="F800" s="4" t="s">
        <v>1185</v>
      </c>
    </row>
    <row r="801" spans="1:6" ht="13">
      <c r="A801" s="4">
        <v>3913</v>
      </c>
      <c r="B801" s="4" t="s">
        <v>653</v>
      </c>
      <c r="C801" s="4">
        <v>2</v>
      </c>
      <c r="D801" s="19" t="s">
        <v>251</v>
      </c>
      <c r="E801" s="4" t="s">
        <v>92</v>
      </c>
      <c r="F801" s="4" t="s">
        <v>1185</v>
      </c>
    </row>
    <row r="802" spans="1:6" ht="13">
      <c r="A802" s="4">
        <v>3444</v>
      </c>
      <c r="B802" s="4" t="s">
        <v>840</v>
      </c>
      <c r="C802" s="4">
        <v>1</v>
      </c>
      <c r="D802" s="19" t="s">
        <v>1186</v>
      </c>
      <c r="E802" s="4" t="s">
        <v>112</v>
      </c>
      <c r="F802" s="4" t="s">
        <v>1185</v>
      </c>
    </row>
    <row r="803" spans="1:6" ht="13">
      <c r="A803" s="4">
        <v>3001</v>
      </c>
      <c r="B803" s="4" t="s">
        <v>1036</v>
      </c>
      <c r="C803" s="4">
        <v>0</v>
      </c>
      <c r="D803" s="4" t="s">
        <v>385</v>
      </c>
      <c r="E803" s="4" t="s">
        <v>112</v>
      </c>
      <c r="F803" s="4" t="s">
        <v>1185</v>
      </c>
    </row>
    <row r="804" spans="1:6" ht="13">
      <c r="A804" s="4">
        <v>3003</v>
      </c>
      <c r="B804" s="4" t="s">
        <v>854</v>
      </c>
      <c r="C804" s="4">
        <v>0</v>
      </c>
      <c r="D804" s="4" t="s">
        <v>162</v>
      </c>
      <c r="E804" s="4" t="s">
        <v>112</v>
      </c>
      <c r="F804" s="4" t="s">
        <v>1185</v>
      </c>
    </row>
    <row r="805" spans="1:6" ht="13">
      <c r="A805" s="4">
        <v>3085</v>
      </c>
      <c r="B805" s="4" t="s">
        <v>745</v>
      </c>
      <c r="C805" s="4">
        <v>0</v>
      </c>
      <c r="D805" s="19" t="s">
        <v>263</v>
      </c>
      <c r="E805" s="4" t="s">
        <v>102</v>
      </c>
      <c r="F805" s="4" t="s">
        <v>1185</v>
      </c>
    </row>
    <row r="806" spans="1:6" ht="13">
      <c r="A806" s="4">
        <v>3274</v>
      </c>
      <c r="B806" s="4" t="s">
        <v>1021</v>
      </c>
      <c r="C806" s="4">
        <v>0</v>
      </c>
      <c r="D806" s="19" t="s">
        <v>357</v>
      </c>
      <c r="E806" s="4" t="s">
        <v>112</v>
      </c>
      <c r="F806" s="4" t="s">
        <v>1185</v>
      </c>
    </row>
    <row r="807" spans="1:6" ht="13">
      <c r="A807" s="4">
        <v>3344</v>
      </c>
      <c r="B807" s="4" t="s">
        <v>991</v>
      </c>
      <c r="C807" s="4">
        <v>0</v>
      </c>
      <c r="D807" s="19" t="s">
        <v>327</v>
      </c>
      <c r="E807" s="4" t="s">
        <v>112</v>
      </c>
      <c r="F807" s="4" t="s">
        <v>1185</v>
      </c>
    </row>
    <row r="808" spans="1:6" ht="13">
      <c r="A808" s="4">
        <v>3440</v>
      </c>
      <c r="B808" s="4" t="s">
        <v>648</v>
      </c>
      <c r="C808" s="4">
        <v>0</v>
      </c>
      <c r="D808" s="19" t="s">
        <v>251</v>
      </c>
      <c r="E808" s="4" t="s">
        <v>92</v>
      </c>
      <c r="F808" s="4" t="s">
        <v>1185</v>
      </c>
    </row>
    <row r="809" spans="1:6" ht="13">
      <c r="A809" s="4">
        <v>3456</v>
      </c>
      <c r="B809" s="4" t="s">
        <v>957</v>
      </c>
      <c r="C809" s="4">
        <v>0</v>
      </c>
      <c r="D809" s="19" t="s">
        <v>279</v>
      </c>
      <c r="E809" s="4" t="s">
        <v>112</v>
      </c>
      <c r="F809" s="4" t="s">
        <v>1185</v>
      </c>
    </row>
    <row r="810" spans="1:6" ht="13">
      <c r="A810" s="4">
        <v>3457</v>
      </c>
      <c r="B810" s="4" t="s">
        <v>958</v>
      </c>
      <c r="C810" s="4">
        <v>0</v>
      </c>
      <c r="D810" s="19" t="s">
        <v>279</v>
      </c>
      <c r="E810" s="4" t="s">
        <v>112</v>
      </c>
      <c r="F810" s="4" t="s">
        <v>1185</v>
      </c>
    </row>
    <row r="811" spans="1:6" ht="14">
      <c r="A811" s="4">
        <v>3478</v>
      </c>
      <c r="B811" s="4" t="s">
        <v>863</v>
      </c>
      <c r="C811" s="4">
        <v>0</v>
      </c>
      <c r="D811" s="22" t="s">
        <v>194</v>
      </c>
      <c r="E811" s="4" t="s">
        <v>112</v>
      </c>
      <c r="F811" s="4" t="s">
        <v>1185</v>
      </c>
    </row>
    <row r="812" spans="1:6" ht="13">
      <c r="A812" s="4">
        <v>3550</v>
      </c>
      <c r="B812" s="4" t="s">
        <v>278</v>
      </c>
      <c r="C812" s="4">
        <v>0</v>
      </c>
      <c r="D812" s="19" t="s">
        <v>168</v>
      </c>
      <c r="E812" s="4" t="s">
        <v>37</v>
      </c>
      <c r="F812" s="4" t="s">
        <v>1185</v>
      </c>
    </row>
  </sheetData>
  <autoFilter ref="A1:F812" xr:uid="{00000000-0009-0000-0000-000004000000}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00FF00"/>
    <outlinePr summaryBelow="0" summaryRight="0"/>
  </sheetPr>
  <dimension ref="A1:AB1000"/>
  <sheetViews>
    <sheetView showGridLines="0" topLeftCell="A23" workbookViewId="0">
      <selection activeCell="AD75" sqref="AD75"/>
    </sheetView>
  </sheetViews>
  <sheetFormatPr baseColWidth="10" defaultColWidth="12.6640625" defaultRowHeight="15.75" customHeight="1"/>
  <cols>
    <col min="2" max="2" width="15.83203125" hidden="1" customWidth="1"/>
    <col min="3" max="3" width="13.6640625" hidden="1" customWidth="1"/>
    <col min="4" max="21" width="12.6640625" hidden="1"/>
    <col min="22" max="22" width="18.1640625" customWidth="1"/>
  </cols>
  <sheetData>
    <row r="1" spans="1:28" ht="13" hidden="1">
      <c r="E1" s="4" t="s">
        <v>1324</v>
      </c>
      <c r="R1" s="13"/>
      <c r="U1" s="20"/>
    </row>
    <row r="2" spans="1:28" ht="28" hidden="1">
      <c r="A2" s="74"/>
      <c r="B2" s="72" t="s">
        <v>1620</v>
      </c>
      <c r="C2" s="86"/>
      <c r="D2" s="86"/>
      <c r="E2" s="86"/>
      <c r="F2" s="86"/>
      <c r="G2" s="86"/>
      <c r="H2" s="86"/>
      <c r="I2" s="80"/>
      <c r="J2" s="23" t="s">
        <v>1334</v>
      </c>
      <c r="K2" s="23" t="s">
        <v>1335</v>
      </c>
      <c r="L2" s="23" t="s">
        <v>1336</v>
      </c>
      <c r="M2" s="23" t="s">
        <v>1337</v>
      </c>
      <c r="N2" s="23" t="s">
        <v>1338</v>
      </c>
      <c r="O2" s="23" t="s">
        <v>1339</v>
      </c>
      <c r="P2" s="23" t="s">
        <v>1338</v>
      </c>
      <c r="Q2" s="23" t="s">
        <v>1339</v>
      </c>
      <c r="R2" s="24" t="s">
        <v>1338</v>
      </c>
      <c r="S2" s="25" t="s">
        <v>1340</v>
      </c>
      <c r="T2" s="23" t="s">
        <v>1339</v>
      </c>
      <c r="U2" s="26" t="s">
        <v>1339</v>
      </c>
      <c r="V2" s="23"/>
      <c r="W2" s="23"/>
      <c r="X2" s="23"/>
      <c r="Y2" s="23"/>
      <c r="Z2" s="23"/>
      <c r="AA2" s="23"/>
      <c r="AB2" s="23"/>
    </row>
    <row r="3" spans="1:28" ht="13" hidden="1">
      <c r="A3" s="72" t="s">
        <v>1325</v>
      </c>
      <c r="B3" s="74" t="s">
        <v>1622</v>
      </c>
      <c r="C3" s="87" t="s">
        <v>1623</v>
      </c>
      <c r="D3" s="87" t="s">
        <v>1624</v>
      </c>
      <c r="E3" s="87" t="s">
        <v>1625</v>
      </c>
      <c r="F3" s="87" t="s">
        <v>1626</v>
      </c>
      <c r="G3" s="87" t="s">
        <v>1627</v>
      </c>
      <c r="H3" s="87" t="s">
        <v>1628</v>
      </c>
      <c r="I3" s="94" t="s">
        <v>1629</v>
      </c>
      <c r="J3" s="21" t="e">
        <f t="shared" ref="J3:J15" si="0">C3/B3</f>
        <v>#VALUE!</v>
      </c>
      <c r="K3" s="21" t="e">
        <f t="shared" ref="K3:K15" si="1">E3/D3</f>
        <v>#VALUE!</v>
      </c>
      <c r="L3" s="21" t="e">
        <f t="shared" ref="L3:L15" si="2">G3/F3</f>
        <v>#VALUE!</v>
      </c>
      <c r="M3" s="21" t="e">
        <f t="shared" ref="M3:M15" si="3">I3/H3</f>
        <v>#VALUE!</v>
      </c>
      <c r="N3" s="4" t="e">
        <f t="shared" ref="N3:N15" si="4">B3-D3</f>
        <v>#VALUE!</v>
      </c>
      <c r="O3" s="4" t="e">
        <f t="shared" ref="O3:O15" si="5">F3-H3</f>
        <v>#VALUE!</v>
      </c>
      <c r="P3" s="20" t="e">
        <f t="shared" ref="P3:P15" si="6">B3/D3-100%</f>
        <v>#VALUE!</v>
      </c>
      <c r="Q3" s="20" t="e">
        <f t="shared" ref="Q3:Q15" si="7">F3/H3-100%</f>
        <v>#VALUE!</v>
      </c>
      <c r="R3" s="13" t="e">
        <f t="shared" ref="R3:R15" si="8">C3-E3</f>
        <v>#VALUE!</v>
      </c>
      <c r="S3" s="27" t="e">
        <f t="shared" ref="S3:S15" si="9">C3/E3-100%</f>
        <v>#VALUE!</v>
      </c>
      <c r="T3" s="4" t="e">
        <f t="shared" ref="T3:T15" si="10">G3-I3</f>
        <v>#VALUE!</v>
      </c>
      <c r="U3" s="20" t="e">
        <f t="shared" ref="U3:U15" si="11">G3/I3-100%</f>
        <v>#VALUE!</v>
      </c>
    </row>
    <row r="4" spans="1:28" ht="13" hidden="1">
      <c r="A4" s="74" t="s">
        <v>4</v>
      </c>
      <c r="B4" s="81">
        <v>6</v>
      </c>
      <c r="C4" s="88">
        <v>13176</v>
      </c>
      <c r="D4" s="88">
        <v>2</v>
      </c>
      <c r="E4" s="88">
        <v>3248</v>
      </c>
      <c r="F4" s="88">
        <v>9</v>
      </c>
      <c r="G4" s="88">
        <v>17067</v>
      </c>
      <c r="H4" s="88">
        <v>9</v>
      </c>
      <c r="I4" s="95">
        <v>21562</v>
      </c>
      <c r="J4" s="21">
        <f t="shared" si="0"/>
        <v>2196</v>
      </c>
      <c r="K4" s="21">
        <f t="shared" si="1"/>
        <v>1624</v>
      </c>
      <c r="L4" s="21">
        <f t="shared" si="2"/>
        <v>1896.3333333333333</v>
      </c>
      <c r="M4" s="21">
        <f t="shared" si="3"/>
        <v>2395.7777777777778</v>
      </c>
      <c r="N4" s="4">
        <f t="shared" si="4"/>
        <v>4</v>
      </c>
      <c r="O4" s="4">
        <f t="shared" si="5"/>
        <v>0</v>
      </c>
      <c r="P4" s="20">
        <f t="shared" si="6"/>
        <v>2</v>
      </c>
      <c r="Q4" s="20">
        <f t="shared" si="7"/>
        <v>0</v>
      </c>
      <c r="R4" s="13">
        <f t="shared" si="8"/>
        <v>9928</v>
      </c>
      <c r="S4" s="27">
        <f t="shared" si="9"/>
        <v>3.056650246305419</v>
      </c>
      <c r="T4" s="4">
        <f t="shared" si="10"/>
        <v>-4495</v>
      </c>
      <c r="U4" s="20">
        <f t="shared" si="11"/>
        <v>-0.20846860217048513</v>
      </c>
    </row>
    <row r="5" spans="1:28" ht="13" hidden="1">
      <c r="A5" s="76" t="s">
        <v>20</v>
      </c>
      <c r="B5" s="82">
        <v>6</v>
      </c>
      <c r="C5" s="89">
        <v>16707</v>
      </c>
      <c r="D5" s="89">
        <v>6</v>
      </c>
      <c r="E5" s="89">
        <v>32055</v>
      </c>
      <c r="F5" s="89">
        <v>15</v>
      </c>
      <c r="G5" s="89">
        <v>33338</v>
      </c>
      <c r="H5" s="89">
        <v>15</v>
      </c>
      <c r="I5" s="96">
        <v>50134</v>
      </c>
      <c r="J5" s="21">
        <f t="shared" si="0"/>
        <v>2784.5</v>
      </c>
      <c r="K5" s="21">
        <f t="shared" si="1"/>
        <v>5342.5</v>
      </c>
      <c r="L5" s="21">
        <f t="shared" si="2"/>
        <v>2222.5333333333333</v>
      </c>
      <c r="M5" s="21">
        <f t="shared" si="3"/>
        <v>3342.2666666666669</v>
      </c>
      <c r="N5" s="4">
        <f t="shared" si="4"/>
        <v>0</v>
      </c>
      <c r="O5" s="4">
        <f t="shared" si="5"/>
        <v>0</v>
      </c>
      <c r="P5" s="20">
        <f t="shared" si="6"/>
        <v>0</v>
      </c>
      <c r="Q5" s="20">
        <f t="shared" si="7"/>
        <v>0</v>
      </c>
      <c r="R5" s="13">
        <f t="shared" si="8"/>
        <v>-15348</v>
      </c>
      <c r="S5" s="27">
        <f t="shared" si="9"/>
        <v>-0.47880205896116046</v>
      </c>
      <c r="T5" s="4">
        <f t="shared" si="10"/>
        <v>-16796</v>
      </c>
      <c r="U5" s="20">
        <f t="shared" si="11"/>
        <v>-0.33502214066302305</v>
      </c>
    </row>
    <row r="6" spans="1:28" ht="13" hidden="1">
      <c r="A6" s="76" t="s">
        <v>41</v>
      </c>
      <c r="B6" s="82">
        <v>5</v>
      </c>
      <c r="C6" s="89">
        <v>16255</v>
      </c>
      <c r="D6" s="89"/>
      <c r="E6" s="89"/>
      <c r="F6" s="89">
        <v>1</v>
      </c>
      <c r="G6" s="89">
        <v>2786</v>
      </c>
      <c r="H6" s="89">
        <v>3</v>
      </c>
      <c r="I6" s="96">
        <v>7997</v>
      </c>
      <c r="J6" s="21">
        <f t="shared" si="0"/>
        <v>3251</v>
      </c>
      <c r="K6" s="21" t="e">
        <f t="shared" si="1"/>
        <v>#DIV/0!</v>
      </c>
      <c r="L6" s="21">
        <f t="shared" si="2"/>
        <v>2786</v>
      </c>
      <c r="M6" s="21">
        <f t="shared" si="3"/>
        <v>2665.6666666666665</v>
      </c>
      <c r="N6" s="4">
        <f t="shared" si="4"/>
        <v>5</v>
      </c>
      <c r="O6" s="4">
        <f t="shared" si="5"/>
        <v>-2</v>
      </c>
      <c r="P6" s="20" t="e">
        <f t="shared" si="6"/>
        <v>#DIV/0!</v>
      </c>
      <c r="Q6" s="20">
        <f t="shared" si="7"/>
        <v>-0.66666666666666674</v>
      </c>
      <c r="R6" s="13">
        <f t="shared" si="8"/>
        <v>16255</v>
      </c>
      <c r="S6" s="27" t="e">
        <f t="shared" si="9"/>
        <v>#DIV/0!</v>
      </c>
      <c r="T6" s="13">
        <f t="shared" si="10"/>
        <v>-5211</v>
      </c>
      <c r="U6" s="20">
        <f t="shared" si="11"/>
        <v>-0.65161935725897213</v>
      </c>
    </row>
    <row r="7" spans="1:28" ht="13" hidden="1">
      <c r="A7" s="76" t="s">
        <v>37</v>
      </c>
      <c r="B7" s="82">
        <v>9</v>
      </c>
      <c r="C7" s="89">
        <v>73071</v>
      </c>
      <c r="D7" s="89">
        <v>1</v>
      </c>
      <c r="E7" s="89">
        <v>64419</v>
      </c>
      <c r="F7" s="89">
        <v>59</v>
      </c>
      <c r="G7" s="89">
        <v>166896</v>
      </c>
      <c r="H7" s="89">
        <v>60</v>
      </c>
      <c r="I7" s="96">
        <v>230427</v>
      </c>
      <c r="J7" s="21">
        <f t="shared" si="0"/>
        <v>8119</v>
      </c>
      <c r="K7" s="21">
        <f t="shared" si="1"/>
        <v>64419</v>
      </c>
      <c r="L7" s="21">
        <f t="shared" si="2"/>
        <v>2828.7457627118642</v>
      </c>
      <c r="M7" s="21">
        <f t="shared" si="3"/>
        <v>3840.45</v>
      </c>
      <c r="N7" s="4">
        <f t="shared" si="4"/>
        <v>8</v>
      </c>
      <c r="O7" s="4">
        <f t="shared" si="5"/>
        <v>-1</v>
      </c>
      <c r="P7" s="20">
        <f t="shared" si="6"/>
        <v>8</v>
      </c>
      <c r="Q7" s="20">
        <f t="shared" si="7"/>
        <v>-1.6666666666666718E-2</v>
      </c>
      <c r="R7" s="13">
        <f t="shared" si="8"/>
        <v>8652</v>
      </c>
      <c r="S7" s="27">
        <f t="shared" si="9"/>
        <v>0.13430820099660035</v>
      </c>
      <c r="T7" s="4">
        <f t="shared" si="10"/>
        <v>-63531</v>
      </c>
      <c r="U7" s="20">
        <f t="shared" si="11"/>
        <v>-0.27570987774870137</v>
      </c>
    </row>
    <row r="8" spans="1:28" ht="13" hidden="1">
      <c r="A8" s="76" t="s">
        <v>50</v>
      </c>
      <c r="B8" s="82">
        <v>5</v>
      </c>
      <c r="C8" s="89">
        <v>6432</v>
      </c>
      <c r="D8" s="89">
        <v>3</v>
      </c>
      <c r="E8" s="89">
        <v>8091</v>
      </c>
      <c r="F8" s="89">
        <v>17</v>
      </c>
      <c r="G8" s="89">
        <v>57916</v>
      </c>
      <c r="H8" s="89">
        <v>17</v>
      </c>
      <c r="I8" s="96">
        <v>68760</v>
      </c>
      <c r="J8" s="21">
        <f t="shared" si="0"/>
        <v>1286.4000000000001</v>
      </c>
      <c r="K8" s="21">
        <f t="shared" si="1"/>
        <v>2697</v>
      </c>
      <c r="L8" s="21">
        <f t="shared" si="2"/>
        <v>3406.8235294117649</v>
      </c>
      <c r="M8" s="21">
        <f t="shared" si="3"/>
        <v>4044.705882352941</v>
      </c>
      <c r="N8" s="4">
        <f t="shared" si="4"/>
        <v>2</v>
      </c>
      <c r="O8" s="4">
        <f t="shared" si="5"/>
        <v>0</v>
      </c>
      <c r="P8" s="20">
        <f t="shared" si="6"/>
        <v>0.66666666666666674</v>
      </c>
      <c r="Q8" s="20">
        <f t="shared" si="7"/>
        <v>0</v>
      </c>
      <c r="R8" s="13">
        <f t="shared" si="8"/>
        <v>-1659</v>
      </c>
      <c r="S8" s="27">
        <f t="shared" si="9"/>
        <v>-0.20504263997033745</v>
      </c>
      <c r="T8" s="13">
        <f t="shared" si="10"/>
        <v>-10844</v>
      </c>
      <c r="U8" s="20">
        <f t="shared" si="11"/>
        <v>-0.15770796974985457</v>
      </c>
    </row>
    <row r="9" spans="1:28" ht="13" hidden="1">
      <c r="A9" s="76" t="s">
        <v>62</v>
      </c>
      <c r="B9" s="82">
        <v>6</v>
      </c>
      <c r="C9" s="89">
        <v>8190</v>
      </c>
      <c r="D9" s="89">
        <v>5</v>
      </c>
      <c r="E9" s="89">
        <v>13277</v>
      </c>
      <c r="F9" s="89">
        <v>61</v>
      </c>
      <c r="G9" s="89">
        <v>133603</v>
      </c>
      <c r="H9" s="89">
        <v>62</v>
      </c>
      <c r="I9" s="96">
        <v>147831</v>
      </c>
      <c r="J9" s="21">
        <f t="shared" si="0"/>
        <v>1365</v>
      </c>
      <c r="K9" s="21">
        <f t="shared" si="1"/>
        <v>2655.4</v>
      </c>
      <c r="L9" s="21">
        <f t="shared" si="2"/>
        <v>2190.2131147540986</v>
      </c>
      <c r="M9" s="21">
        <f t="shared" si="3"/>
        <v>2384.3709677419356</v>
      </c>
      <c r="N9" s="4">
        <f t="shared" si="4"/>
        <v>1</v>
      </c>
      <c r="O9" s="4">
        <f t="shared" si="5"/>
        <v>-1</v>
      </c>
      <c r="P9" s="20">
        <f t="shared" si="6"/>
        <v>0.19999999999999996</v>
      </c>
      <c r="Q9" s="20">
        <f t="shared" si="7"/>
        <v>-1.6129032258064502E-2</v>
      </c>
      <c r="R9" s="13">
        <f t="shared" si="8"/>
        <v>-5087</v>
      </c>
      <c r="S9" s="27">
        <f t="shared" si="9"/>
        <v>-0.38314378248098213</v>
      </c>
      <c r="T9" s="4">
        <f t="shared" si="10"/>
        <v>-14228</v>
      </c>
      <c r="U9" s="20">
        <f t="shared" si="11"/>
        <v>-9.6245036562020103E-2</v>
      </c>
    </row>
    <row r="10" spans="1:28" ht="13" hidden="1">
      <c r="A10" s="76" t="s">
        <v>74</v>
      </c>
      <c r="B10" s="82">
        <v>15</v>
      </c>
      <c r="C10" s="89">
        <v>58805</v>
      </c>
      <c r="D10" s="89">
        <v>8</v>
      </c>
      <c r="E10" s="89">
        <v>51952</v>
      </c>
      <c r="F10" s="89">
        <v>97</v>
      </c>
      <c r="G10" s="89">
        <v>187869</v>
      </c>
      <c r="H10" s="89">
        <v>93</v>
      </c>
      <c r="I10" s="96">
        <v>219434</v>
      </c>
      <c r="J10" s="21">
        <f t="shared" si="0"/>
        <v>3920.3333333333335</v>
      </c>
      <c r="K10" s="21">
        <f t="shared" si="1"/>
        <v>6494</v>
      </c>
      <c r="L10" s="21">
        <f t="shared" si="2"/>
        <v>1936.7938144329896</v>
      </c>
      <c r="M10" s="21">
        <f t="shared" si="3"/>
        <v>2359.505376344086</v>
      </c>
      <c r="N10" s="4">
        <f t="shared" si="4"/>
        <v>7</v>
      </c>
      <c r="O10" s="4">
        <f t="shared" si="5"/>
        <v>4</v>
      </c>
      <c r="P10" s="20">
        <f t="shared" si="6"/>
        <v>0.875</v>
      </c>
      <c r="Q10" s="20">
        <f t="shared" si="7"/>
        <v>4.3010752688172005E-2</v>
      </c>
      <c r="R10" s="13">
        <f t="shared" si="8"/>
        <v>6853</v>
      </c>
      <c r="S10" s="27">
        <f t="shared" si="9"/>
        <v>0.13191022482291337</v>
      </c>
      <c r="T10" s="4">
        <f t="shared" si="10"/>
        <v>-31565</v>
      </c>
      <c r="U10" s="20">
        <f t="shared" si="11"/>
        <v>-0.14384735273476312</v>
      </c>
    </row>
    <row r="11" spans="1:28" ht="13" hidden="1">
      <c r="A11" s="76" t="s">
        <v>92</v>
      </c>
      <c r="B11" s="82">
        <v>22</v>
      </c>
      <c r="C11" s="89">
        <v>107626</v>
      </c>
      <c r="D11" s="89">
        <v>9</v>
      </c>
      <c r="E11" s="89">
        <v>35956</v>
      </c>
      <c r="F11" s="89">
        <v>108</v>
      </c>
      <c r="G11" s="89">
        <v>156287</v>
      </c>
      <c r="H11" s="89">
        <v>78</v>
      </c>
      <c r="I11" s="96">
        <v>193957</v>
      </c>
      <c r="J11" s="21">
        <f t="shared" si="0"/>
        <v>4892.090909090909</v>
      </c>
      <c r="K11" s="21">
        <f t="shared" si="1"/>
        <v>3995.1111111111113</v>
      </c>
      <c r="L11" s="21">
        <f t="shared" si="2"/>
        <v>1447.101851851852</v>
      </c>
      <c r="M11" s="21">
        <f t="shared" si="3"/>
        <v>2486.6282051282051</v>
      </c>
      <c r="N11" s="4">
        <f t="shared" si="4"/>
        <v>13</v>
      </c>
      <c r="O11" s="4">
        <f t="shared" si="5"/>
        <v>30</v>
      </c>
      <c r="P11" s="20">
        <f t="shared" si="6"/>
        <v>1.4444444444444446</v>
      </c>
      <c r="Q11" s="20">
        <f t="shared" si="7"/>
        <v>0.38461538461538458</v>
      </c>
      <c r="R11" s="13">
        <f t="shared" si="8"/>
        <v>71670</v>
      </c>
      <c r="S11" s="27">
        <f t="shared" si="9"/>
        <v>1.9932695516742687</v>
      </c>
      <c r="T11" s="4">
        <f t="shared" si="10"/>
        <v>-37670</v>
      </c>
      <c r="U11" s="20">
        <f t="shared" si="11"/>
        <v>-0.19421830611939761</v>
      </c>
    </row>
    <row r="12" spans="1:28" ht="13" hidden="1">
      <c r="A12" s="76" t="s">
        <v>117</v>
      </c>
      <c r="B12" s="82">
        <v>5</v>
      </c>
      <c r="C12" s="89">
        <v>12342</v>
      </c>
      <c r="D12" s="89"/>
      <c r="E12" s="89"/>
      <c r="F12" s="89">
        <v>25</v>
      </c>
      <c r="G12" s="89">
        <v>74860</v>
      </c>
      <c r="H12" s="89">
        <v>26</v>
      </c>
      <c r="I12" s="96">
        <v>82162</v>
      </c>
      <c r="J12" s="21">
        <f t="shared" si="0"/>
        <v>2468.4</v>
      </c>
      <c r="K12" s="21" t="e">
        <f t="shared" si="1"/>
        <v>#DIV/0!</v>
      </c>
      <c r="L12" s="21">
        <f t="shared" si="2"/>
        <v>2994.4</v>
      </c>
      <c r="M12" s="21">
        <f t="shared" si="3"/>
        <v>3160.0769230769229</v>
      </c>
      <c r="N12" s="4">
        <f t="shared" si="4"/>
        <v>5</v>
      </c>
      <c r="O12" s="4">
        <f t="shared" si="5"/>
        <v>-1</v>
      </c>
      <c r="P12" s="20" t="e">
        <f t="shared" si="6"/>
        <v>#DIV/0!</v>
      </c>
      <c r="Q12" s="20">
        <f t="shared" si="7"/>
        <v>-3.8461538461538436E-2</v>
      </c>
      <c r="R12" s="13">
        <f t="shared" si="8"/>
        <v>12342</v>
      </c>
      <c r="S12" s="27" t="e">
        <f t="shared" si="9"/>
        <v>#DIV/0!</v>
      </c>
      <c r="T12" s="4">
        <f t="shared" si="10"/>
        <v>-7302</v>
      </c>
      <c r="U12" s="20">
        <f t="shared" si="11"/>
        <v>-8.88732017234245E-2</v>
      </c>
    </row>
    <row r="13" spans="1:28" ht="13" hidden="1">
      <c r="A13" s="76" t="s">
        <v>102</v>
      </c>
      <c r="B13" s="82">
        <v>8</v>
      </c>
      <c r="C13" s="89">
        <v>13037</v>
      </c>
      <c r="D13" s="89">
        <v>3</v>
      </c>
      <c r="E13" s="89">
        <v>4677</v>
      </c>
      <c r="F13" s="89">
        <v>91</v>
      </c>
      <c r="G13" s="89">
        <v>121284</v>
      </c>
      <c r="H13" s="89">
        <v>57</v>
      </c>
      <c r="I13" s="96">
        <v>180285</v>
      </c>
      <c r="J13" s="21">
        <f t="shared" si="0"/>
        <v>1629.625</v>
      </c>
      <c r="K13" s="21">
        <f t="shared" si="1"/>
        <v>1559</v>
      </c>
      <c r="L13" s="21">
        <f t="shared" si="2"/>
        <v>1332.7912087912089</v>
      </c>
      <c r="M13" s="21">
        <f t="shared" si="3"/>
        <v>3162.8947368421054</v>
      </c>
      <c r="N13" s="4">
        <f t="shared" si="4"/>
        <v>5</v>
      </c>
      <c r="O13" s="4">
        <f t="shared" si="5"/>
        <v>34</v>
      </c>
      <c r="P13" s="20">
        <f t="shared" si="6"/>
        <v>1.6666666666666665</v>
      </c>
      <c r="Q13" s="20">
        <f t="shared" si="7"/>
        <v>0.59649122807017552</v>
      </c>
      <c r="R13" s="13">
        <f t="shared" si="8"/>
        <v>8360</v>
      </c>
      <c r="S13" s="27">
        <f t="shared" si="9"/>
        <v>1.7874706008124868</v>
      </c>
      <c r="T13" s="4">
        <f t="shared" si="10"/>
        <v>-59001</v>
      </c>
      <c r="U13" s="20">
        <f t="shared" si="11"/>
        <v>-0.32726516349113899</v>
      </c>
    </row>
    <row r="14" spans="1:28" ht="13" hidden="1">
      <c r="A14" s="76" t="s">
        <v>109</v>
      </c>
      <c r="B14" s="82">
        <v>2</v>
      </c>
      <c r="C14" s="89">
        <v>12286</v>
      </c>
      <c r="D14" s="89">
        <v>2</v>
      </c>
      <c r="E14" s="89">
        <v>16691</v>
      </c>
      <c r="F14" s="89">
        <v>14</v>
      </c>
      <c r="G14" s="89">
        <v>41847</v>
      </c>
      <c r="H14" s="89">
        <v>14</v>
      </c>
      <c r="I14" s="96">
        <v>51789</v>
      </c>
      <c r="J14" s="21">
        <f t="shared" si="0"/>
        <v>6143</v>
      </c>
      <c r="K14" s="21">
        <f t="shared" si="1"/>
        <v>8345.5</v>
      </c>
      <c r="L14" s="21">
        <f t="shared" si="2"/>
        <v>2989.0714285714284</v>
      </c>
      <c r="M14" s="21">
        <f t="shared" si="3"/>
        <v>3699.2142857142858</v>
      </c>
      <c r="N14" s="4">
        <f t="shared" si="4"/>
        <v>0</v>
      </c>
      <c r="O14" s="4">
        <f t="shared" si="5"/>
        <v>0</v>
      </c>
      <c r="P14" s="20">
        <f t="shared" si="6"/>
        <v>0</v>
      </c>
      <c r="Q14" s="20">
        <f t="shared" si="7"/>
        <v>0</v>
      </c>
      <c r="R14" s="13">
        <f t="shared" si="8"/>
        <v>-4405</v>
      </c>
      <c r="S14" s="27">
        <f t="shared" si="9"/>
        <v>-0.26391468456054157</v>
      </c>
      <c r="T14" s="4">
        <f t="shared" si="10"/>
        <v>-9942</v>
      </c>
      <c r="U14" s="20">
        <f t="shared" si="11"/>
        <v>-0.19197126802989051</v>
      </c>
    </row>
    <row r="15" spans="1:28" ht="13" hidden="1">
      <c r="A15" s="97" t="s">
        <v>112</v>
      </c>
      <c r="B15" s="98">
        <v>21</v>
      </c>
      <c r="C15" s="99">
        <v>189575</v>
      </c>
      <c r="D15" s="99">
        <v>6</v>
      </c>
      <c r="E15" s="99">
        <v>40317</v>
      </c>
      <c r="F15" s="99">
        <v>202</v>
      </c>
      <c r="G15" s="99">
        <v>653453</v>
      </c>
      <c r="H15" s="99">
        <v>179</v>
      </c>
      <c r="I15" s="100">
        <v>699692</v>
      </c>
      <c r="J15" s="21">
        <f t="shared" si="0"/>
        <v>9027.3809523809523</v>
      </c>
      <c r="K15" s="21">
        <f t="shared" si="1"/>
        <v>6719.5</v>
      </c>
      <c r="L15" s="21">
        <f t="shared" si="2"/>
        <v>3234.9158415841584</v>
      </c>
      <c r="M15" s="21">
        <f t="shared" si="3"/>
        <v>3908.8938547486032</v>
      </c>
      <c r="N15" s="4">
        <f t="shared" si="4"/>
        <v>15</v>
      </c>
      <c r="O15" s="4">
        <f t="shared" si="5"/>
        <v>23</v>
      </c>
      <c r="P15" s="20">
        <f t="shared" si="6"/>
        <v>2.5</v>
      </c>
      <c r="Q15" s="20">
        <f t="shared" si="7"/>
        <v>0.12849162011173187</v>
      </c>
      <c r="R15" s="13">
        <f t="shared" si="8"/>
        <v>149258</v>
      </c>
      <c r="S15" s="27">
        <f t="shared" si="9"/>
        <v>3.7021107721308626</v>
      </c>
      <c r="T15" s="4">
        <f t="shared" si="10"/>
        <v>-46239</v>
      </c>
      <c r="U15" s="20">
        <f t="shared" si="11"/>
        <v>-6.6084791594015702E-2</v>
      </c>
    </row>
    <row r="16" spans="1:28" ht="13" hidden="1">
      <c r="E16" s="20">
        <f>C15/E15-100%</f>
        <v>3.7021107721308626</v>
      </c>
      <c r="J16" s="28">
        <f t="shared" ref="J16:K16" si="12">J15/L15</f>
        <v>2.790607667852091</v>
      </c>
      <c r="K16" s="28">
        <f t="shared" si="12"/>
        <v>1.7190285154039207</v>
      </c>
      <c r="R16" s="13"/>
      <c r="U16" s="20"/>
    </row>
    <row r="17" spans="1:28" ht="13" hidden="1">
      <c r="R17" s="13"/>
      <c r="U17" s="20"/>
    </row>
    <row r="18" spans="1:28" ht="13" hidden="1">
      <c r="R18" s="13"/>
      <c r="U18" s="20"/>
    </row>
    <row r="19" spans="1:28" ht="13" hidden="1">
      <c r="R19" s="13"/>
      <c r="U19" s="20"/>
    </row>
    <row r="20" spans="1:28" ht="13" hidden="1">
      <c r="R20" s="13"/>
      <c r="U20" s="20"/>
    </row>
    <row r="21" spans="1:28" ht="13" hidden="1">
      <c r="R21" s="13"/>
      <c r="U21" s="20"/>
    </row>
    <row r="22" spans="1:28" ht="13" hidden="1">
      <c r="E22" s="4" t="s">
        <v>1324</v>
      </c>
      <c r="R22" s="13"/>
      <c r="U22" s="20"/>
    </row>
    <row r="23" spans="1:28" ht="42">
      <c r="A23" s="23" t="s">
        <v>1325</v>
      </c>
      <c r="B23" s="23" t="s">
        <v>1326</v>
      </c>
      <c r="C23" s="29" t="s">
        <v>1327</v>
      </c>
      <c r="D23" s="23" t="s">
        <v>1328</v>
      </c>
      <c r="E23" s="23" t="s">
        <v>1329</v>
      </c>
      <c r="F23" s="23" t="s">
        <v>1330</v>
      </c>
      <c r="G23" s="29" t="s">
        <v>1331</v>
      </c>
      <c r="H23" s="23" t="s">
        <v>1332</v>
      </c>
      <c r="I23" s="23" t="s">
        <v>1333</v>
      </c>
      <c r="J23" s="23" t="s">
        <v>1334</v>
      </c>
      <c r="K23" s="23" t="s">
        <v>1335</v>
      </c>
      <c r="L23" s="23" t="s">
        <v>1336</v>
      </c>
      <c r="M23" s="23" t="s">
        <v>1337</v>
      </c>
      <c r="N23" s="23" t="s">
        <v>1338</v>
      </c>
      <c r="O23" s="23" t="s">
        <v>1339</v>
      </c>
      <c r="P23" s="23" t="s">
        <v>1338</v>
      </c>
      <c r="Q23" s="23" t="s">
        <v>1339</v>
      </c>
      <c r="R23" s="24" t="s">
        <v>1338</v>
      </c>
      <c r="S23" s="23" t="s">
        <v>1340</v>
      </c>
      <c r="T23" s="23" t="s">
        <v>1339</v>
      </c>
      <c r="U23" s="26" t="s">
        <v>1339</v>
      </c>
      <c r="V23" s="30" t="s">
        <v>1341</v>
      </c>
      <c r="W23" s="30" t="s">
        <v>1342</v>
      </c>
      <c r="X23" s="23"/>
      <c r="Y23" s="23"/>
      <c r="Z23" s="23"/>
      <c r="AA23" s="23"/>
      <c r="AB23" s="23"/>
    </row>
    <row r="24" spans="1:28" ht="13">
      <c r="A24" s="31" t="s">
        <v>4</v>
      </c>
      <c r="B24" s="4">
        <v>6</v>
      </c>
      <c r="C24" s="4">
        <v>13176</v>
      </c>
      <c r="D24" s="4">
        <v>2</v>
      </c>
      <c r="E24" s="13">
        <v>3248</v>
      </c>
      <c r="F24" s="4">
        <v>9</v>
      </c>
      <c r="G24" s="4">
        <v>17067</v>
      </c>
      <c r="H24" s="4">
        <v>9</v>
      </c>
      <c r="I24" s="4">
        <v>21562</v>
      </c>
      <c r="J24" s="21">
        <v>2196</v>
      </c>
      <c r="K24" s="21">
        <v>1624</v>
      </c>
      <c r="L24" s="21">
        <v>1896.3333333333333</v>
      </c>
      <c r="M24" s="21">
        <v>2395.7777777777778</v>
      </c>
      <c r="N24" s="4">
        <v>4</v>
      </c>
      <c r="O24" s="4">
        <v>0</v>
      </c>
      <c r="P24" s="20">
        <v>2</v>
      </c>
      <c r="Q24" s="20">
        <v>0</v>
      </c>
      <c r="R24" s="13">
        <v>9928</v>
      </c>
      <c r="S24" s="20">
        <v>3.056650246305419</v>
      </c>
      <c r="T24" s="4">
        <v>-4495</v>
      </c>
      <c r="U24" s="20">
        <v>-0.20846860217048513</v>
      </c>
      <c r="V24" s="4">
        <v>30243</v>
      </c>
      <c r="W24" s="4">
        <v>15</v>
      </c>
    </row>
    <row r="25" spans="1:28" ht="13">
      <c r="A25" s="31" t="s">
        <v>20</v>
      </c>
      <c r="B25" s="4">
        <v>6</v>
      </c>
      <c r="C25" s="4">
        <v>16707</v>
      </c>
      <c r="D25" s="4">
        <v>6</v>
      </c>
      <c r="E25" s="13">
        <v>32055</v>
      </c>
      <c r="F25" s="4">
        <v>15</v>
      </c>
      <c r="G25" s="4">
        <v>33338</v>
      </c>
      <c r="H25" s="4">
        <v>15</v>
      </c>
      <c r="I25" s="4">
        <v>50134</v>
      </c>
      <c r="J25" s="21">
        <v>2784.5</v>
      </c>
      <c r="K25" s="21">
        <v>5342.5</v>
      </c>
      <c r="L25" s="21">
        <v>2222.5333333333333</v>
      </c>
      <c r="M25" s="21">
        <v>3342.2666666666669</v>
      </c>
      <c r="N25" s="4">
        <v>0</v>
      </c>
      <c r="O25" s="4">
        <v>0</v>
      </c>
      <c r="P25" s="20">
        <v>0</v>
      </c>
      <c r="Q25" s="20">
        <v>0</v>
      </c>
      <c r="R25" s="13">
        <v>-15348</v>
      </c>
      <c r="S25" s="20">
        <v>-0.47880205896116046</v>
      </c>
      <c r="T25" s="4">
        <v>-16796</v>
      </c>
      <c r="U25" s="20">
        <v>-0.33502214066302305</v>
      </c>
      <c r="V25" s="4">
        <v>50045</v>
      </c>
      <c r="W25" s="4">
        <v>21</v>
      </c>
    </row>
    <row r="26" spans="1:28" ht="13">
      <c r="A26" s="31" t="s">
        <v>41</v>
      </c>
      <c r="B26" s="4">
        <v>5</v>
      </c>
      <c r="C26" s="13">
        <v>16255</v>
      </c>
      <c r="D26" s="4">
        <v>0</v>
      </c>
      <c r="E26" s="4">
        <v>0</v>
      </c>
      <c r="F26" s="4">
        <v>1</v>
      </c>
      <c r="G26" s="4">
        <v>2786</v>
      </c>
      <c r="H26" s="4">
        <v>3</v>
      </c>
      <c r="I26" s="4">
        <v>7997</v>
      </c>
      <c r="J26" s="21">
        <v>3251</v>
      </c>
      <c r="K26" s="21" t="e">
        <v>#DIV/0!</v>
      </c>
      <c r="L26" s="21">
        <v>2786</v>
      </c>
      <c r="M26" s="21">
        <v>2665.6666666666665</v>
      </c>
      <c r="N26" s="4">
        <v>5</v>
      </c>
      <c r="O26" s="4">
        <v>-2</v>
      </c>
      <c r="P26" s="20" t="e">
        <v>#DIV/0!</v>
      </c>
      <c r="Q26" s="20">
        <v>-0.66666666666666674</v>
      </c>
      <c r="R26" s="13">
        <v>16255</v>
      </c>
      <c r="S26" s="20" t="e">
        <v>#DIV/0!</v>
      </c>
      <c r="T26" s="4">
        <v>-5211</v>
      </c>
      <c r="U26" s="20">
        <v>-0.65161935725897213</v>
      </c>
      <c r="V26" s="13">
        <v>19041</v>
      </c>
      <c r="W26" s="4">
        <v>6</v>
      </c>
    </row>
    <row r="27" spans="1:28" ht="13">
      <c r="A27" s="31" t="s">
        <v>37</v>
      </c>
      <c r="B27" s="4">
        <v>9</v>
      </c>
      <c r="C27" s="13">
        <v>73071</v>
      </c>
      <c r="D27" s="4">
        <v>1</v>
      </c>
      <c r="E27" s="4">
        <v>64419</v>
      </c>
      <c r="F27" s="4">
        <v>59</v>
      </c>
      <c r="G27" s="4">
        <v>166896</v>
      </c>
      <c r="H27" s="4">
        <v>60</v>
      </c>
      <c r="I27" s="13">
        <v>230427</v>
      </c>
      <c r="J27" s="21">
        <v>8119</v>
      </c>
      <c r="K27" s="21">
        <v>64419</v>
      </c>
      <c r="L27" s="21">
        <v>2828.7457627118642</v>
      </c>
      <c r="M27" s="21">
        <v>3840.45</v>
      </c>
      <c r="N27" s="4">
        <v>8</v>
      </c>
      <c r="O27" s="4">
        <v>-1</v>
      </c>
      <c r="P27" s="20">
        <v>8</v>
      </c>
      <c r="Q27" s="20">
        <v>-1.6666666666666718E-2</v>
      </c>
      <c r="R27" s="13">
        <v>8652</v>
      </c>
      <c r="S27" s="20">
        <v>0.13430820099660035</v>
      </c>
      <c r="T27" s="13">
        <v>-63531</v>
      </c>
      <c r="U27" s="20">
        <v>-0.27570987774870137</v>
      </c>
      <c r="V27" s="13">
        <v>239967</v>
      </c>
      <c r="W27" s="4">
        <v>68</v>
      </c>
    </row>
    <row r="28" spans="1:28" ht="13">
      <c r="A28" s="31" t="s">
        <v>50</v>
      </c>
      <c r="B28" s="4">
        <v>5</v>
      </c>
      <c r="C28" s="4">
        <v>6432</v>
      </c>
      <c r="D28" s="4">
        <v>3</v>
      </c>
      <c r="E28" s="13">
        <v>8091</v>
      </c>
      <c r="F28" s="4">
        <v>17</v>
      </c>
      <c r="G28" s="4">
        <v>57916</v>
      </c>
      <c r="H28" s="4">
        <v>17</v>
      </c>
      <c r="I28" s="4">
        <v>68760</v>
      </c>
      <c r="J28" s="21">
        <v>1286.4000000000001</v>
      </c>
      <c r="K28" s="21">
        <v>2697</v>
      </c>
      <c r="L28" s="21">
        <v>3406.8235294117649</v>
      </c>
      <c r="M28" s="21">
        <v>4044.705882352941</v>
      </c>
      <c r="N28" s="4">
        <v>2</v>
      </c>
      <c r="O28" s="4">
        <v>0</v>
      </c>
      <c r="P28" s="20">
        <v>0.66666666666666674</v>
      </c>
      <c r="Q28" s="20">
        <v>0</v>
      </c>
      <c r="R28" s="13">
        <v>-1659</v>
      </c>
      <c r="S28" s="20">
        <v>-0.20504263997033745</v>
      </c>
      <c r="T28" s="4">
        <v>-10844</v>
      </c>
      <c r="U28" s="20">
        <v>-0.15770796974985457</v>
      </c>
      <c r="V28" s="4">
        <v>64348</v>
      </c>
      <c r="W28" s="4">
        <v>22</v>
      </c>
    </row>
    <row r="29" spans="1:28" ht="13">
      <c r="A29" s="31" t="s">
        <v>62</v>
      </c>
      <c r="B29" s="4">
        <v>6</v>
      </c>
      <c r="C29" s="4">
        <v>8190</v>
      </c>
      <c r="D29" s="4">
        <v>5</v>
      </c>
      <c r="E29" s="13">
        <v>13277</v>
      </c>
      <c r="F29" s="4">
        <v>61</v>
      </c>
      <c r="G29" s="4">
        <v>133603</v>
      </c>
      <c r="H29" s="4">
        <v>62</v>
      </c>
      <c r="I29" s="13">
        <v>147831</v>
      </c>
      <c r="J29" s="21">
        <v>1365</v>
      </c>
      <c r="K29" s="21">
        <v>2655.4</v>
      </c>
      <c r="L29" s="21">
        <v>2190.2131147540986</v>
      </c>
      <c r="M29" s="21">
        <v>2384.3709677419356</v>
      </c>
      <c r="N29" s="4">
        <v>1</v>
      </c>
      <c r="O29" s="4">
        <v>-1</v>
      </c>
      <c r="P29" s="20">
        <v>0.19999999999999996</v>
      </c>
      <c r="Q29" s="20">
        <v>-1.6129032258064502E-2</v>
      </c>
      <c r="R29" s="13">
        <v>-5087</v>
      </c>
      <c r="S29" s="20">
        <v>-0.38314378248098213</v>
      </c>
      <c r="T29" s="13">
        <v>-14228</v>
      </c>
      <c r="U29" s="20">
        <v>-9.6245036562020103E-2</v>
      </c>
      <c r="V29" s="4">
        <v>141793</v>
      </c>
      <c r="W29" s="4">
        <v>67</v>
      </c>
    </row>
    <row r="30" spans="1:28" ht="13">
      <c r="A30" s="31" t="s">
        <v>74</v>
      </c>
      <c r="B30" s="4">
        <v>15</v>
      </c>
      <c r="C30" s="13">
        <v>58805</v>
      </c>
      <c r="D30" s="4">
        <v>8</v>
      </c>
      <c r="E30" s="13">
        <v>51952</v>
      </c>
      <c r="F30" s="4">
        <v>97</v>
      </c>
      <c r="G30" s="4">
        <v>187869</v>
      </c>
      <c r="H30" s="4">
        <v>93</v>
      </c>
      <c r="I30" s="4">
        <v>219434</v>
      </c>
      <c r="J30" s="21">
        <v>3920.3333333333335</v>
      </c>
      <c r="K30" s="21">
        <v>6494</v>
      </c>
      <c r="L30" s="21">
        <v>1936.7938144329896</v>
      </c>
      <c r="M30" s="21">
        <v>2359.505376344086</v>
      </c>
      <c r="N30" s="4">
        <v>7</v>
      </c>
      <c r="O30" s="4">
        <v>4</v>
      </c>
      <c r="P30" s="20">
        <v>0.875</v>
      </c>
      <c r="Q30" s="20">
        <v>4.3010752688172005E-2</v>
      </c>
      <c r="R30" s="13">
        <v>6853</v>
      </c>
      <c r="S30" s="20">
        <v>0.13191022482291337</v>
      </c>
      <c r="T30" s="4">
        <v>-31565</v>
      </c>
      <c r="U30" s="20">
        <v>-0.14384735273476312</v>
      </c>
      <c r="V30" s="13">
        <v>246674</v>
      </c>
      <c r="W30" s="4">
        <v>112</v>
      </c>
    </row>
    <row r="31" spans="1:28" ht="13">
      <c r="A31" s="31" t="s">
        <v>92</v>
      </c>
      <c r="B31" s="4">
        <v>22</v>
      </c>
      <c r="C31" s="13">
        <v>107626</v>
      </c>
      <c r="D31" s="4">
        <v>9</v>
      </c>
      <c r="E31" s="4">
        <v>35956</v>
      </c>
      <c r="F31" s="4">
        <v>108</v>
      </c>
      <c r="G31" s="4">
        <v>156287</v>
      </c>
      <c r="H31" s="4">
        <v>78</v>
      </c>
      <c r="I31" s="4">
        <v>193957</v>
      </c>
      <c r="J31" s="21">
        <v>4892.090909090909</v>
      </c>
      <c r="K31" s="21">
        <v>3995.1111111111113</v>
      </c>
      <c r="L31" s="21">
        <v>1447.101851851852</v>
      </c>
      <c r="M31" s="21">
        <v>2486.6282051282051</v>
      </c>
      <c r="N31" s="4">
        <v>13</v>
      </c>
      <c r="O31" s="4">
        <v>30</v>
      </c>
      <c r="P31" s="20">
        <v>1.4444444444444446</v>
      </c>
      <c r="Q31" s="20">
        <v>0.38461538461538458</v>
      </c>
      <c r="R31" s="13">
        <v>71670</v>
      </c>
      <c r="S31" s="20">
        <v>1.9932695516742687</v>
      </c>
      <c r="T31" s="4">
        <v>-37670</v>
      </c>
      <c r="U31" s="20">
        <v>-0.19421830611939761</v>
      </c>
      <c r="V31" s="13">
        <v>263913</v>
      </c>
      <c r="W31" s="4">
        <v>130</v>
      </c>
    </row>
    <row r="32" spans="1:28" ht="13">
      <c r="A32" s="31" t="s">
        <v>117</v>
      </c>
      <c r="B32" s="4">
        <v>5</v>
      </c>
      <c r="C32" s="13">
        <v>12342</v>
      </c>
      <c r="D32" s="4">
        <v>0</v>
      </c>
      <c r="E32" s="4">
        <v>0</v>
      </c>
      <c r="F32" s="4">
        <v>25</v>
      </c>
      <c r="G32" s="4">
        <v>74860</v>
      </c>
      <c r="H32" s="4">
        <v>26</v>
      </c>
      <c r="I32" s="4">
        <v>82162</v>
      </c>
      <c r="J32" s="21">
        <v>2468.4</v>
      </c>
      <c r="K32" s="21" t="e">
        <v>#DIV/0!</v>
      </c>
      <c r="L32" s="21">
        <v>2994.4</v>
      </c>
      <c r="M32" s="21">
        <v>3160.0769230769229</v>
      </c>
      <c r="N32" s="4">
        <v>5</v>
      </c>
      <c r="O32" s="4">
        <v>-1</v>
      </c>
      <c r="P32" s="20" t="e">
        <v>#DIV/0!</v>
      </c>
      <c r="Q32" s="20">
        <v>-3.8461538461538436E-2</v>
      </c>
      <c r="R32" s="13">
        <v>12342</v>
      </c>
      <c r="S32" s="20" t="e">
        <v>#DIV/0!</v>
      </c>
      <c r="T32" s="4">
        <v>-7302</v>
      </c>
      <c r="U32" s="20">
        <v>-8.88732017234245E-2</v>
      </c>
      <c r="V32" s="13">
        <v>87202</v>
      </c>
      <c r="W32" s="4">
        <v>30</v>
      </c>
    </row>
    <row r="33" spans="1:23" ht="13">
      <c r="A33" s="31" t="s">
        <v>102</v>
      </c>
      <c r="B33" s="4">
        <v>8</v>
      </c>
      <c r="C33" s="4">
        <v>13037</v>
      </c>
      <c r="D33" s="4">
        <v>3</v>
      </c>
      <c r="E33" s="4">
        <v>4677</v>
      </c>
      <c r="F33" s="4">
        <v>91</v>
      </c>
      <c r="G33" s="4">
        <v>121284</v>
      </c>
      <c r="H33" s="4">
        <v>57</v>
      </c>
      <c r="I33" s="4">
        <v>180285</v>
      </c>
      <c r="J33" s="21">
        <v>1629.625</v>
      </c>
      <c r="K33" s="21">
        <v>1559</v>
      </c>
      <c r="L33" s="21">
        <v>1332.7912087912089</v>
      </c>
      <c r="M33" s="21">
        <v>3162.8947368421054</v>
      </c>
      <c r="N33" s="4">
        <v>5</v>
      </c>
      <c r="O33" s="4">
        <v>34</v>
      </c>
      <c r="P33" s="20">
        <v>1.6666666666666665</v>
      </c>
      <c r="Q33" s="20">
        <v>0.59649122807017552</v>
      </c>
      <c r="R33" s="13">
        <v>8360</v>
      </c>
      <c r="S33" s="20">
        <v>1.7874706008124868</v>
      </c>
      <c r="T33" s="4">
        <v>-59001</v>
      </c>
      <c r="U33" s="20">
        <v>-0.32726516349113899</v>
      </c>
      <c r="V33" s="4">
        <v>134321</v>
      </c>
      <c r="W33" s="4">
        <v>99</v>
      </c>
    </row>
    <row r="34" spans="1:23" ht="13">
      <c r="A34" s="4" t="s">
        <v>109</v>
      </c>
      <c r="B34" s="4">
        <v>2</v>
      </c>
      <c r="C34" s="13">
        <v>12286</v>
      </c>
      <c r="D34" s="4">
        <v>2</v>
      </c>
      <c r="E34" s="13">
        <v>16691</v>
      </c>
      <c r="F34" s="4">
        <v>14</v>
      </c>
      <c r="G34" s="4">
        <v>41847</v>
      </c>
      <c r="H34" s="4">
        <v>14</v>
      </c>
      <c r="I34" s="4">
        <v>51789</v>
      </c>
      <c r="J34" s="21">
        <v>6143</v>
      </c>
      <c r="K34" s="21">
        <v>8345.5</v>
      </c>
      <c r="L34" s="21">
        <v>2989.0714285714284</v>
      </c>
      <c r="M34" s="21">
        <v>3699.2142857142858</v>
      </c>
      <c r="N34" s="4">
        <v>0</v>
      </c>
      <c r="O34" s="4">
        <v>0</v>
      </c>
      <c r="P34" s="20">
        <v>0</v>
      </c>
      <c r="Q34" s="20">
        <v>0</v>
      </c>
      <c r="R34" s="13">
        <v>-4405</v>
      </c>
      <c r="S34" s="20">
        <v>-0.26391468456054157</v>
      </c>
      <c r="T34" s="4">
        <v>-9942</v>
      </c>
      <c r="U34" s="20">
        <v>-0.19197126802989051</v>
      </c>
      <c r="V34" s="13">
        <v>54133</v>
      </c>
      <c r="W34" s="4">
        <v>16</v>
      </c>
    </row>
    <row r="35" spans="1:23" ht="13">
      <c r="A35" s="4" t="s">
        <v>112</v>
      </c>
      <c r="B35" s="4">
        <v>21</v>
      </c>
      <c r="C35" s="4">
        <v>189575</v>
      </c>
      <c r="D35" s="4">
        <v>6</v>
      </c>
      <c r="E35" s="13">
        <v>40317</v>
      </c>
      <c r="F35" s="4">
        <v>202</v>
      </c>
      <c r="G35" s="4">
        <v>653453</v>
      </c>
      <c r="H35" s="4">
        <v>179</v>
      </c>
      <c r="I35" s="4">
        <v>699692</v>
      </c>
      <c r="J35" s="21">
        <v>9027.3809523809523</v>
      </c>
      <c r="K35" s="21">
        <v>6719.5</v>
      </c>
      <c r="L35" s="21">
        <v>3234.9158415841584</v>
      </c>
      <c r="M35" s="21">
        <v>3908.8938547486032</v>
      </c>
      <c r="N35" s="4">
        <v>15</v>
      </c>
      <c r="O35" s="4">
        <v>23</v>
      </c>
      <c r="P35" s="20">
        <v>2.5</v>
      </c>
      <c r="Q35" s="20">
        <v>0.12849162011173187</v>
      </c>
      <c r="R35" s="13">
        <v>149258</v>
      </c>
      <c r="S35" s="20">
        <v>3.7021107721308626</v>
      </c>
      <c r="T35" s="4">
        <v>-46239</v>
      </c>
      <c r="U35" s="20">
        <v>-6.6084791594015702E-2</v>
      </c>
      <c r="V35" s="4">
        <v>843028</v>
      </c>
      <c r="W35" s="4">
        <v>223</v>
      </c>
    </row>
    <row r="36" spans="1:23" ht="13">
      <c r="E36" s="20">
        <v>0.94878141589977938</v>
      </c>
      <c r="J36" s="28">
        <v>2.0349825318531112</v>
      </c>
      <c r="K36" s="28">
        <v>1.8870252645956191</v>
      </c>
      <c r="R36" s="13"/>
      <c r="U36" s="20"/>
    </row>
    <row r="37" spans="1:23" ht="13">
      <c r="R37" s="13"/>
      <c r="U37" s="20"/>
    </row>
    <row r="38" spans="1:23" ht="13">
      <c r="A38" s="4" t="s">
        <v>151</v>
      </c>
      <c r="B38" s="4">
        <v>110</v>
      </c>
      <c r="C38" s="4">
        <v>527502</v>
      </c>
      <c r="D38" s="4">
        <v>45</v>
      </c>
      <c r="E38" s="13">
        <v>270683</v>
      </c>
      <c r="F38" s="4">
        <v>699</v>
      </c>
      <c r="G38" s="4">
        <v>1647206</v>
      </c>
      <c r="H38" s="4">
        <v>613</v>
      </c>
      <c r="I38" s="4">
        <v>1954030</v>
      </c>
      <c r="J38" s="21">
        <v>4795.4727272727268</v>
      </c>
      <c r="K38" s="21">
        <v>6015.1777777777779</v>
      </c>
      <c r="L38" s="21">
        <v>2356.5178826895567</v>
      </c>
      <c r="M38" s="21">
        <v>3187.6508972267538</v>
      </c>
      <c r="N38" s="4">
        <v>65</v>
      </c>
      <c r="O38" s="4">
        <v>86</v>
      </c>
      <c r="P38" s="20">
        <v>1.4444444444444446</v>
      </c>
      <c r="Q38" s="20">
        <v>0.14029363784665572</v>
      </c>
      <c r="R38" s="13">
        <v>256819</v>
      </c>
      <c r="S38" s="20">
        <v>0.94878141589977938</v>
      </c>
      <c r="T38" s="4">
        <v>-306824</v>
      </c>
      <c r="U38" s="20">
        <v>-0.15702113068888401</v>
      </c>
      <c r="V38" s="4">
        <f>C38+G38</f>
        <v>2174708</v>
      </c>
    </row>
    <row r="39" spans="1:23" ht="13">
      <c r="R39" s="13"/>
      <c r="U39" s="20"/>
    </row>
    <row r="40" spans="1:23" ht="13">
      <c r="R40" s="13"/>
      <c r="U40" s="20"/>
    </row>
    <row r="41" spans="1:23" ht="13">
      <c r="R41" s="13"/>
      <c r="U41" s="20"/>
    </row>
    <row r="42" spans="1:23" ht="13">
      <c r="R42" s="13"/>
      <c r="U42" s="20"/>
    </row>
    <row r="43" spans="1:23" ht="13">
      <c r="R43" s="13"/>
      <c r="U43" s="20"/>
    </row>
    <row r="44" spans="1:23" ht="13">
      <c r="R44" s="13"/>
      <c r="U44" s="20"/>
    </row>
    <row r="45" spans="1:23" ht="13">
      <c r="R45" s="13"/>
      <c r="U45" s="20"/>
    </row>
    <row r="46" spans="1:23" ht="13">
      <c r="R46" s="13"/>
      <c r="U46" s="20"/>
    </row>
    <row r="47" spans="1:23" ht="13">
      <c r="R47" s="13"/>
      <c r="U47" s="20"/>
    </row>
    <row r="48" spans="1:23" ht="13">
      <c r="R48" s="13"/>
      <c r="U48" s="20"/>
    </row>
    <row r="49" spans="18:21" ht="13">
      <c r="R49" s="13"/>
      <c r="U49" s="20"/>
    </row>
    <row r="50" spans="18:21" ht="13">
      <c r="R50" s="13"/>
      <c r="U50" s="20"/>
    </row>
    <row r="51" spans="18:21" ht="13">
      <c r="R51" s="13"/>
      <c r="U51" s="20"/>
    </row>
    <row r="52" spans="18:21" ht="13">
      <c r="R52" s="13"/>
      <c r="U52" s="20"/>
    </row>
    <row r="53" spans="18:21" ht="13">
      <c r="R53" s="13"/>
      <c r="U53" s="20"/>
    </row>
    <row r="54" spans="18:21" ht="13">
      <c r="R54" s="13"/>
      <c r="U54" s="20"/>
    </row>
    <row r="55" spans="18:21" ht="13">
      <c r="R55" s="13"/>
      <c r="U55" s="20"/>
    </row>
    <row r="56" spans="18:21" ht="13">
      <c r="R56" s="13"/>
      <c r="U56" s="20"/>
    </row>
    <row r="57" spans="18:21" ht="13">
      <c r="R57" s="13"/>
      <c r="U57" s="20"/>
    </row>
    <row r="58" spans="18:21" ht="13">
      <c r="R58" s="13"/>
      <c r="U58" s="20"/>
    </row>
    <row r="59" spans="18:21" ht="13">
      <c r="R59" s="13"/>
      <c r="U59" s="20"/>
    </row>
    <row r="60" spans="18:21" ht="13">
      <c r="R60" s="13"/>
      <c r="U60" s="20"/>
    </row>
    <row r="61" spans="18:21" ht="13">
      <c r="R61" s="13"/>
      <c r="U61" s="20"/>
    </row>
    <row r="62" spans="18:21" ht="13">
      <c r="R62" s="13"/>
      <c r="U62" s="20"/>
    </row>
    <row r="63" spans="18:21" ht="13">
      <c r="R63" s="13"/>
      <c r="U63" s="20"/>
    </row>
    <row r="64" spans="18:21" ht="13">
      <c r="R64" s="13"/>
      <c r="U64" s="20"/>
    </row>
    <row r="65" spans="18:21" ht="13">
      <c r="R65" s="13"/>
      <c r="U65" s="20"/>
    </row>
    <row r="66" spans="18:21" ht="13">
      <c r="R66" s="13"/>
      <c r="U66" s="20"/>
    </row>
    <row r="67" spans="18:21" ht="13">
      <c r="R67" s="13"/>
      <c r="U67" s="20"/>
    </row>
    <row r="68" spans="18:21" ht="13">
      <c r="R68" s="13"/>
      <c r="U68" s="20"/>
    </row>
    <row r="69" spans="18:21" ht="13">
      <c r="R69" s="13"/>
      <c r="U69" s="20"/>
    </row>
    <row r="70" spans="18:21" ht="13">
      <c r="R70" s="13"/>
      <c r="U70" s="20"/>
    </row>
    <row r="71" spans="18:21" ht="13">
      <c r="R71" s="13"/>
      <c r="U71" s="20"/>
    </row>
    <row r="72" spans="18:21" ht="13">
      <c r="R72" s="13"/>
      <c r="U72" s="20"/>
    </row>
    <row r="73" spans="18:21" ht="13">
      <c r="R73" s="13"/>
      <c r="U73" s="20"/>
    </row>
    <row r="74" spans="18:21" ht="13">
      <c r="R74" s="13"/>
      <c r="U74" s="20"/>
    </row>
    <row r="75" spans="18:21" ht="13">
      <c r="R75" s="13"/>
      <c r="U75" s="20"/>
    </row>
    <row r="76" spans="18:21" ht="13">
      <c r="R76" s="13"/>
      <c r="U76" s="20"/>
    </row>
    <row r="77" spans="18:21" ht="13">
      <c r="R77" s="13"/>
      <c r="U77" s="20"/>
    </row>
    <row r="78" spans="18:21" ht="13">
      <c r="R78" s="13"/>
      <c r="U78" s="20"/>
    </row>
    <row r="79" spans="18:21" ht="13">
      <c r="R79" s="13"/>
      <c r="U79" s="20"/>
    </row>
    <row r="80" spans="18:21" ht="13">
      <c r="R80" s="13"/>
      <c r="U80" s="20"/>
    </row>
    <row r="81" spans="18:21" ht="13">
      <c r="R81" s="13"/>
      <c r="U81" s="20"/>
    </row>
    <row r="82" spans="18:21" ht="13">
      <c r="R82" s="13"/>
      <c r="U82" s="20"/>
    </row>
    <row r="83" spans="18:21" ht="13">
      <c r="R83" s="13"/>
      <c r="U83" s="20"/>
    </row>
    <row r="84" spans="18:21" ht="13">
      <c r="R84" s="13"/>
      <c r="U84" s="20"/>
    </row>
    <row r="85" spans="18:21" ht="13">
      <c r="R85" s="13"/>
      <c r="U85" s="20"/>
    </row>
    <row r="86" spans="18:21" ht="13">
      <c r="R86" s="13"/>
      <c r="U86" s="20"/>
    </row>
    <row r="87" spans="18:21" ht="13">
      <c r="R87" s="13"/>
      <c r="U87" s="20"/>
    </row>
    <row r="88" spans="18:21" ht="13">
      <c r="R88" s="13"/>
      <c r="U88" s="20"/>
    </row>
    <row r="89" spans="18:21" ht="13">
      <c r="R89" s="13"/>
      <c r="U89" s="20"/>
    </row>
    <row r="90" spans="18:21" ht="13">
      <c r="R90" s="13"/>
      <c r="U90" s="20"/>
    </row>
    <row r="91" spans="18:21" ht="13">
      <c r="R91" s="13"/>
      <c r="U91" s="20"/>
    </row>
    <row r="92" spans="18:21" ht="13">
      <c r="R92" s="13"/>
      <c r="U92" s="20"/>
    </row>
    <row r="93" spans="18:21" ht="13">
      <c r="R93" s="13"/>
      <c r="U93" s="20"/>
    </row>
    <row r="94" spans="18:21" ht="13">
      <c r="R94" s="13"/>
      <c r="U94" s="20"/>
    </row>
    <row r="95" spans="18:21" ht="13">
      <c r="R95" s="13"/>
      <c r="U95" s="20"/>
    </row>
    <row r="96" spans="18:21" ht="13">
      <c r="R96" s="13"/>
      <c r="U96" s="20"/>
    </row>
    <row r="97" spans="18:21" ht="13">
      <c r="R97" s="13"/>
      <c r="U97" s="20"/>
    </row>
    <row r="98" spans="18:21" ht="13">
      <c r="R98" s="13"/>
      <c r="U98" s="20"/>
    </row>
    <row r="99" spans="18:21" ht="13">
      <c r="R99" s="13"/>
      <c r="U99" s="20"/>
    </row>
    <row r="100" spans="18:21" ht="13">
      <c r="R100" s="13"/>
      <c r="U100" s="20"/>
    </row>
    <row r="101" spans="18:21" ht="13">
      <c r="R101" s="13"/>
      <c r="U101" s="20"/>
    </row>
    <row r="102" spans="18:21" ht="13">
      <c r="R102" s="13"/>
      <c r="U102" s="20"/>
    </row>
    <row r="103" spans="18:21" ht="13">
      <c r="R103" s="13"/>
      <c r="U103" s="20"/>
    </row>
    <row r="104" spans="18:21" ht="13">
      <c r="R104" s="13"/>
      <c r="U104" s="20"/>
    </row>
    <row r="105" spans="18:21" ht="13">
      <c r="R105" s="13"/>
      <c r="U105" s="20"/>
    </row>
    <row r="106" spans="18:21" ht="13">
      <c r="R106" s="13"/>
      <c r="U106" s="20"/>
    </row>
    <row r="107" spans="18:21" ht="13">
      <c r="R107" s="13"/>
      <c r="U107" s="20"/>
    </row>
    <row r="108" spans="18:21" ht="13">
      <c r="R108" s="13"/>
      <c r="U108" s="20"/>
    </row>
    <row r="109" spans="18:21" ht="13">
      <c r="R109" s="13"/>
      <c r="U109" s="20"/>
    </row>
    <row r="110" spans="18:21" ht="13">
      <c r="R110" s="13"/>
      <c r="U110" s="20"/>
    </row>
    <row r="111" spans="18:21" ht="13">
      <c r="R111" s="13"/>
      <c r="U111" s="20"/>
    </row>
    <row r="112" spans="18:21" ht="13">
      <c r="R112" s="13"/>
      <c r="U112" s="20"/>
    </row>
    <row r="113" spans="18:21" ht="13">
      <c r="R113" s="13"/>
      <c r="U113" s="20"/>
    </row>
    <row r="114" spans="18:21" ht="13">
      <c r="R114" s="13"/>
      <c r="U114" s="20"/>
    </row>
    <row r="115" spans="18:21" ht="13">
      <c r="R115" s="13"/>
      <c r="U115" s="20"/>
    </row>
    <row r="116" spans="18:21" ht="13">
      <c r="R116" s="13"/>
      <c r="U116" s="20"/>
    </row>
    <row r="117" spans="18:21" ht="13">
      <c r="R117" s="13"/>
      <c r="U117" s="20"/>
    </row>
    <row r="118" spans="18:21" ht="13">
      <c r="R118" s="13"/>
      <c r="U118" s="20"/>
    </row>
    <row r="119" spans="18:21" ht="13">
      <c r="R119" s="13"/>
      <c r="U119" s="20"/>
    </row>
    <row r="120" spans="18:21" ht="13">
      <c r="R120" s="13"/>
      <c r="U120" s="20"/>
    </row>
    <row r="121" spans="18:21" ht="13">
      <c r="R121" s="13"/>
      <c r="U121" s="20"/>
    </row>
    <row r="122" spans="18:21" ht="13">
      <c r="R122" s="13"/>
      <c r="U122" s="20"/>
    </row>
    <row r="123" spans="18:21" ht="13">
      <c r="R123" s="13"/>
      <c r="U123" s="20"/>
    </row>
    <row r="124" spans="18:21" ht="13">
      <c r="R124" s="13"/>
      <c r="U124" s="20"/>
    </row>
    <row r="125" spans="18:21" ht="13">
      <c r="R125" s="13"/>
      <c r="U125" s="20"/>
    </row>
    <row r="126" spans="18:21" ht="13">
      <c r="R126" s="13"/>
      <c r="U126" s="20"/>
    </row>
    <row r="127" spans="18:21" ht="13">
      <c r="R127" s="13"/>
      <c r="U127" s="20"/>
    </row>
    <row r="128" spans="18:21" ht="13">
      <c r="R128" s="13"/>
      <c r="U128" s="20"/>
    </row>
    <row r="129" spans="18:21" ht="13">
      <c r="R129" s="13"/>
      <c r="U129" s="20"/>
    </row>
    <row r="130" spans="18:21" ht="13">
      <c r="R130" s="13"/>
      <c r="U130" s="20"/>
    </row>
    <row r="131" spans="18:21" ht="13">
      <c r="R131" s="13"/>
      <c r="U131" s="20"/>
    </row>
    <row r="132" spans="18:21" ht="13">
      <c r="R132" s="13"/>
      <c r="U132" s="20"/>
    </row>
    <row r="133" spans="18:21" ht="13">
      <c r="R133" s="13"/>
      <c r="U133" s="20"/>
    </row>
    <row r="134" spans="18:21" ht="13">
      <c r="R134" s="13"/>
      <c r="U134" s="20"/>
    </row>
    <row r="135" spans="18:21" ht="13">
      <c r="R135" s="13"/>
      <c r="U135" s="20"/>
    </row>
    <row r="136" spans="18:21" ht="13">
      <c r="R136" s="13"/>
      <c r="U136" s="20"/>
    </row>
    <row r="137" spans="18:21" ht="13">
      <c r="R137" s="13"/>
      <c r="U137" s="20"/>
    </row>
    <row r="138" spans="18:21" ht="13">
      <c r="R138" s="13"/>
      <c r="U138" s="20"/>
    </row>
    <row r="139" spans="18:21" ht="13">
      <c r="R139" s="13"/>
      <c r="U139" s="20"/>
    </row>
    <row r="140" spans="18:21" ht="13">
      <c r="R140" s="13"/>
      <c r="U140" s="20"/>
    </row>
    <row r="141" spans="18:21" ht="13">
      <c r="R141" s="13"/>
      <c r="U141" s="20"/>
    </row>
    <row r="142" spans="18:21" ht="13">
      <c r="R142" s="13"/>
      <c r="U142" s="20"/>
    </row>
    <row r="143" spans="18:21" ht="13">
      <c r="R143" s="13"/>
      <c r="U143" s="20"/>
    </row>
    <row r="144" spans="18:21" ht="13">
      <c r="R144" s="13"/>
      <c r="U144" s="20"/>
    </row>
    <row r="145" spans="18:21" ht="13">
      <c r="R145" s="13"/>
      <c r="U145" s="20"/>
    </row>
    <row r="146" spans="18:21" ht="13">
      <c r="R146" s="13"/>
      <c r="U146" s="20"/>
    </row>
    <row r="147" spans="18:21" ht="13">
      <c r="R147" s="13"/>
      <c r="U147" s="20"/>
    </row>
    <row r="148" spans="18:21" ht="13">
      <c r="R148" s="13"/>
      <c r="U148" s="20"/>
    </row>
    <row r="149" spans="18:21" ht="13">
      <c r="R149" s="13"/>
      <c r="U149" s="20"/>
    </row>
    <row r="150" spans="18:21" ht="13">
      <c r="R150" s="13"/>
      <c r="U150" s="20"/>
    </row>
    <row r="151" spans="18:21" ht="13">
      <c r="R151" s="13"/>
      <c r="U151" s="20"/>
    </row>
    <row r="152" spans="18:21" ht="13">
      <c r="R152" s="13"/>
      <c r="U152" s="20"/>
    </row>
    <row r="153" spans="18:21" ht="13">
      <c r="R153" s="13"/>
      <c r="U153" s="20"/>
    </row>
    <row r="154" spans="18:21" ht="13">
      <c r="R154" s="13"/>
      <c r="U154" s="20"/>
    </row>
    <row r="155" spans="18:21" ht="13">
      <c r="R155" s="13"/>
      <c r="U155" s="20"/>
    </row>
    <row r="156" spans="18:21" ht="13">
      <c r="R156" s="13"/>
      <c r="U156" s="20"/>
    </row>
    <row r="157" spans="18:21" ht="13">
      <c r="R157" s="13"/>
      <c r="U157" s="20"/>
    </row>
    <row r="158" spans="18:21" ht="13">
      <c r="R158" s="13"/>
      <c r="U158" s="20"/>
    </row>
    <row r="159" spans="18:21" ht="13">
      <c r="R159" s="13"/>
      <c r="U159" s="20"/>
    </row>
    <row r="160" spans="18:21" ht="13">
      <c r="R160" s="13"/>
      <c r="U160" s="20"/>
    </row>
    <row r="161" spans="18:21" ht="13">
      <c r="R161" s="13"/>
      <c r="U161" s="20"/>
    </row>
    <row r="162" spans="18:21" ht="13">
      <c r="R162" s="13"/>
      <c r="U162" s="20"/>
    </row>
    <row r="163" spans="18:21" ht="13">
      <c r="R163" s="13"/>
      <c r="U163" s="20"/>
    </row>
    <row r="164" spans="18:21" ht="13">
      <c r="R164" s="13"/>
      <c r="U164" s="20"/>
    </row>
    <row r="165" spans="18:21" ht="13">
      <c r="R165" s="13"/>
      <c r="U165" s="20"/>
    </row>
    <row r="166" spans="18:21" ht="13">
      <c r="R166" s="13"/>
      <c r="U166" s="20"/>
    </row>
    <row r="167" spans="18:21" ht="13">
      <c r="R167" s="13"/>
      <c r="U167" s="20"/>
    </row>
    <row r="168" spans="18:21" ht="13">
      <c r="R168" s="13"/>
      <c r="U168" s="20"/>
    </row>
    <row r="169" spans="18:21" ht="13">
      <c r="R169" s="13"/>
      <c r="U169" s="20"/>
    </row>
    <row r="170" spans="18:21" ht="13">
      <c r="R170" s="13"/>
      <c r="U170" s="20"/>
    </row>
    <row r="171" spans="18:21" ht="13">
      <c r="R171" s="13"/>
      <c r="U171" s="20"/>
    </row>
    <row r="172" spans="18:21" ht="13">
      <c r="R172" s="13"/>
      <c r="U172" s="20"/>
    </row>
    <row r="173" spans="18:21" ht="13">
      <c r="R173" s="13"/>
      <c r="U173" s="20"/>
    </row>
    <row r="174" spans="18:21" ht="13">
      <c r="R174" s="13"/>
      <c r="U174" s="20"/>
    </row>
    <row r="175" spans="18:21" ht="13">
      <c r="R175" s="13"/>
      <c r="U175" s="20"/>
    </row>
    <row r="176" spans="18:21" ht="13">
      <c r="R176" s="13"/>
      <c r="U176" s="20"/>
    </row>
    <row r="177" spans="18:21" ht="13">
      <c r="R177" s="13"/>
      <c r="U177" s="20"/>
    </row>
    <row r="178" spans="18:21" ht="13">
      <c r="R178" s="13"/>
      <c r="U178" s="20"/>
    </row>
    <row r="179" spans="18:21" ht="13">
      <c r="R179" s="13"/>
      <c r="U179" s="20"/>
    </row>
    <row r="180" spans="18:21" ht="13">
      <c r="R180" s="13"/>
      <c r="U180" s="20"/>
    </row>
    <row r="181" spans="18:21" ht="13">
      <c r="R181" s="13"/>
      <c r="U181" s="20"/>
    </row>
    <row r="182" spans="18:21" ht="13">
      <c r="R182" s="13"/>
      <c r="U182" s="20"/>
    </row>
    <row r="183" spans="18:21" ht="13">
      <c r="R183" s="13"/>
      <c r="U183" s="20"/>
    </row>
    <row r="184" spans="18:21" ht="13">
      <c r="R184" s="13"/>
      <c r="U184" s="20"/>
    </row>
    <row r="185" spans="18:21" ht="13">
      <c r="R185" s="13"/>
      <c r="U185" s="20"/>
    </row>
    <row r="186" spans="18:21" ht="13">
      <c r="R186" s="13"/>
      <c r="U186" s="20"/>
    </row>
    <row r="187" spans="18:21" ht="13">
      <c r="R187" s="13"/>
      <c r="U187" s="20"/>
    </row>
    <row r="188" spans="18:21" ht="13">
      <c r="R188" s="13"/>
      <c r="U188" s="20"/>
    </row>
    <row r="189" spans="18:21" ht="13">
      <c r="R189" s="13"/>
      <c r="U189" s="20"/>
    </row>
    <row r="190" spans="18:21" ht="13">
      <c r="R190" s="13"/>
      <c r="U190" s="20"/>
    </row>
    <row r="191" spans="18:21" ht="13">
      <c r="R191" s="13"/>
      <c r="U191" s="20"/>
    </row>
    <row r="192" spans="18:21" ht="13">
      <c r="R192" s="13"/>
      <c r="U192" s="20"/>
    </row>
    <row r="193" spans="18:21" ht="13">
      <c r="R193" s="13"/>
      <c r="U193" s="20"/>
    </row>
    <row r="194" spans="18:21" ht="13">
      <c r="R194" s="13"/>
      <c r="U194" s="20"/>
    </row>
    <row r="195" spans="18:21" ht="13">
      <c r="R195" s="13"/>
      <c r="U195" s="20"/>
    </row>
    <row r="196" spans="18:21" ht="13">
      <c r="R196" s="13"/>
      <c r="U196" s="20"/>
    </row>
    <row r="197" spans="18:21" ht="13">
      <c r="R197" s="13"/>
      <c r="U197" s="20"/>
    </row>
    <row r="198" spans="18:21" ht="13">
      <c r="R198" s="13"/>
      <c r="U198" s="20"/>
    </row>
    <row r="199" spans="18:21" ht="13">
      <c r="R199" s="13"/>
      <c r="U199" s="20"/>
    </row>
    <row r="200" spans="18:21" ht="13">
      <c r="R200" s="13"/>
      <c r="U200" s="20"/>
    </row>
    <row r="201" spans="18:21" ht="13">
      <c r="R201" s="13"/>
      <c r="U201" s="20"/>
    </row>
    <row r="202" spans="18:21" ht="13">
      <c r="R202" s="13"/>
      <c r="U202" s="20"/>
    </row>
    <row r="203" spans="18:21" ht="13">
      <c r="R203" s="13"/>
      <c r="U203" s="20"/>
    </row>
    <row r="204" spans="18:21" ht="13">
      <c r="R204" s="13"/>
      <c r="U204" s="20"/>
    </row>
    <row r="205" spans="18:21" ht="13">
      <c r="R205" s="13"/>
      <c r="U205" s="20"/>
    </row>
    <row r="206" spans="18:21" ht="13">
      <c r="R206" s="13"/>
      <c r="U206" s="20"/>
    </row>
    <row r="207" spans="18:21" ht="13">
      <c r="R207" s="13"/>
      <c r="U207" s="20"/>
    </row>
    <row r="208" spans="18:21" ht="13">
      <c r="R208" s="13"/>
      <c r="U208" s="20"/>
    </row>
    <row r="209" spans="18:21" ht="13">
      <c r="R209" s="13"/>
      <c r="U209" s="20"/>
    </row>
    <row r="210" spans="18:21" ht="13">
      <c r="R210" s="13"/>
      <c r="U210" s="20"/>
    </row>
    <row r="211" spans="18:21" ht="13">
      <c r="R211" s="13"/>
      <c r="U211" s="20"/>
    </row>
    <row r="212" spans="18:21" ht="13">
      <c r="R212" s="13"/>
      <c r="U212" s="20"/>
    </row>
    <row r="213" spans="18:21" ht="13">
      <c r="R213" s="13"/>
      <c r="U213" s="20"/>
    </row>
    <row r="214" spans="18:21" ht="13">
      <c r="R214" s="13"/>
      <c r="U214" s="20"/>
    </row>
    <row r="215" spans="18:21" ht="13">
      <c r="R215" s="13"/>
      <c r="U215" s="20"/>
    </row>
    <row r="216" spans="18:21" ht="13">
      <c r="R216" s="13"/>
      <c r="U216" s="20"/>
    </row>
    <row r="217" spans="18:21" ht="13">
      <c r="R217" s="13"/>
      <c r="U217" s="20"/>
    </row>
    <row r="218" spans="18:21" ht="13">
      <c r="R218" s="13"/>
      <c r="U218" s="20"/>
    </row>
    <row r="219" spans="18:21" ht="13">
      <c r="R219" s="13"/>
      <c r="U219" s="20"/>
    </row>
    <row r="220" spans="18:21" ht="13">
      <c r="R220" s="13"/>
      <c r="U220" s="20"/>
    </row>
    <row r="221" spans="18:21" ht="13">
      <c r="R221" s="13"/>
      <c r="U221" s="20"/>
    </row>
    <row r="222" spans="18:21" ht="13">
      <c r="R222" s="13"/>
      <c r="U222" s="20"/>
    </row>
    <row r="223" spans="18:21" ht="13">
      <c r="R223" s="13"/>
      <c r="U223" s="20"/>
    </row>
    <row r="224" spans="18:21" ht="13">
      <c r="R224" s="13"/>
      <c r="U224" s="20"/>
    </row>
    <row r="225" spans="18:21" ht="13">
      <c r="R225" s="13"/>
      <c r="U225" s="20"/>
    </row>
    <row r="226" spans="18:21" ht="13">
      <c r="R226" s="13"/>
      <c r="U226" s="20"/>
    </row>
    <row r="227" spans="18:21" ht="13">
      <c r="R227" s="13"/>
      <c r="U227" s="20"/>
    </row>
    <row r="228" spans="18:21" ht="13">
      <c r="R228" s="13"/>
      <c r="U228" s="20"/>
    </row>
    <row r="229" spans="18:21" ht="13">
      <c r="R229" s="13"/>
      <c r="U229" s="20"/>
    </row>
    <row r="230" spans="18:21" ht="13">
      <c r="R230" s="13"/>
      <c r="U230" s="20"/>
    </row>
    <row r="231" spans="18:21" ht="13">
      <c r="R231" s="13"/>
      <c r="U231" s="20"/>
    </row>
    <row r="232" spans="18:21" ht="13">
      <c r="R232" s="13"/>
      <c r="U232" s="20"/>
    </row>
    <row r="233" spans="18:21" ht="13">
      <c r="R233" s="13"/>
      <c r="U233" s="20"/>
    </row>
    <row r="234" spans="18:21" ht="13">
      <c r="R234" s="13"/>
      <c r="U234" s="20"/>
    </row>
    <row r="235" spans="18:21" ht="13">
      <c r="R235" s="13"/>
      <c r="U235" s="20"/>
    </row>
    <row r="236" spans="18:21" ht="13">
      <c r="R236" s="13"/>
      <c r="U236" s="20"/>
    </row>
    <row r="237" spans="18:21" ht="13">
      <c r="R237" s="13"/>
      <c r="U237" s="20"/>
    </row>
    <row r="238" spans="18:21" ht="13">
      <c r="R238" s="13"/>
      <c r="U238" s="20"/>
    </row>
    <row r="239" spans="18:21" ht="13">
      <c r="R239" s="13"/>
      <c r="U239" s="20"/>
    </row>
    <row r="240" spans="18:21" ht="13">
      <c r="R240" s="13"/>
      <c r="U240" s="20"/>
    </row>
    <row r="241" spans="18:21" ht="13">
      <c r="R241" s="13"/>
      <c r="U241" s="20"/>
    </row>
    <row r="242" spans="18:21" ht="13">
      <c r="R242" s="13"/>
      <c r="U242" s="20"/>
    </row>
    <row r="243" spans="18:21" ht="13">
      <c r="R243" s="13"/>
      <c r="U243" s="20"/>
    </row>
    <row r="244" spans="18:21" ht="13">
      <c r="R244" s="13"/>
      <c r="U244" s="20"/>
    </row>
    <row r="245" spans="18:21" ht="13">
      <c r="R245" s="13"/>
      <c r="U245" s="20"/>
    </row>
    <row r="246" spans="18:21" ht="13">
      <c r="R246" s="13"/>
      <c r="U246" s="20"/>
    </row>
    <row r="247" spans="18:21" ht="13">
      <c r="R247" s="13"/>
      <c r="U247" s="20"/>
    </row>
    <row r="248" spans="18:21" ht="13">
      <c r="R248" s="13"/>
      <c r="U248" s="20"/>
    </row>
    <row r="249" spans="18:21" ht="13">
      <c r="R249" s="13"/>
      <c r="U249" s="20"/>
    </row>
    <row r="250" spans="18:21" ht="13">
      <c r="R250" s="13"/>
      <c r="U250" s="20"/>
    </row>
    <row r="251" spans="18:21" ht="13">
      <c r="R251" s="13"/>
      <c r="U251" s="20"/>
    </row>
    <row r="252" spans="18:21" ht="13">
      <c r="R252" s="13"/>
      <c r="U252" s="20"/>
    </row>
    <row r="253" spans="18:21" ht="13">
      <c r="R253" s="13"/>
      <c r="U253" s="20"/>
    </row>
    <row r="254" spans="18:21" ht="13">
      <c r="R254" s="13"/>
      <c r="U254" s="20"/>
    </row>
    <row r="255" spans="18:21" ht="13">
      <c r="R255" s="13"/>
      <c r="U255" s="20"/>
    </row>
    <row r="256" spans="18:21" ht="13">
      <c r="R256" s="13"/>
      <c r="U256" s="20"/>
    </row>
    <row r="257" spans="18:21" ht="13">
      <c r="R257" s="13"/>
      <c r="U257" s="20"/>
    </row>
    <row r="258" spans="18:21" ht="13">
      <c r="R258" s="13"/>
      <c r="U258" s="20"/>
    </row>
    <row r="259" spans="18:21" ht="13">
      <c r="R259" s="13"/>
      <c r="U259" s="20"/>
    </row>
    <row r="260" spans="18:21" ht="13">
      <c r="R260" s="13"/>
      <c r="U260" s="20"/>
    </row>
    <row r="261" spans="18:21" ht="13">
      <c r="R261" s="13"/>
      <c r="U261" s="20"/>
    </row>
    <row r="262" spans="18:21" ht="13">
      <c r="R262" s="13"/>
      <c r="U262" s="20"/>
    </row>
    <row r="263" spans="18:21" ht="13">
      <c r="R263" s="13"/>
      <c r="U263" s="20"/>
    </row>
    <row r="264" spans="18:21" ht="13">
      <c r="R264" s="13"/>
      <c r="U264" s="20"/>
    </row>
    <row r="265" spans="18:21" ht="13">
      <c r="R265" s="13"/>
      <c r="U265" s="20"/>
    </row>
    <row r="266" spans="18:21" ht="13">
      <c r="R266" s="13"/>
      <c r="U266" s="20"/>
    </row>
    <row r="267" spans="18:21" ht="13">
      <c r="R267" s="13"/>
      <c r="U267" s="20"/>
    </row>
    <row r="268" spans="18:21" ht="13">
      <c r="R268" s="13"/>
      <c r="U268" s="20"/>
    </row>
    <row r="269" spans="18:21" ht="13">
      <c r="R269" s="13"/>
      <c r="U269" s="20"/>
    </row>
    <row r="270" spans="18:21" ht="13">
      <c r="R270" s="13"/>
      <c r="U270" s="20"/>
    </row>
    <row r="271" spans="18:21" ht="13">
      <c r="R271" s="13"/>
      <c r="U271" s="20"/>
    </row>
    <row r="272" spans="18:21" ht="13">
      <c r="R272" s="13"/>
      <c r="U272" s="20"/>
    </row>
    <row r="273" spans="18:21" ht="13">
      <c r="R273" s="13"/>
      <c r="U273" s="20"/>
    </row>
    <row r="274" spans="18:21" ht="13">
      <c r="R274" s="13"/>
      <c r="U274" s="20"/>
    </row>
    <row r="275" spans="18:21" ht="13">
      <c r="R275" s="13"/>
      <c r="U275" s="20"/>
    </row>
    <row r="276" spans="18:21" ht="13">
      <c r="R276" s="13"/>
      <c r="U276" s="20"/>
    </row>
    <row r="277" spans="18:21" ht="13">
      <c r="R277" s="13"/>
      <c r="U277" s="20"/>
    </row>
    <row r="278" spans="18:21" ht="13">
      <c r="R278" s="13"/>
      <c r="U278" s="20"/>
    </row>
    <row r="279" spans="18:21" ht="13">
      <c r="R279" s="13"/>
      <c r="U279" s="20"/>
    </row>
    <row r="280" spans="18:21" ht="13">
      <c r="R280" s="13"/>
      <c r="U280" s="20"/>
    </row>
    <row r="281" spans="18:21" ht="13">
      <c r="R281" s="13"/>
      <c r="U281" s="20"/>
    </row>
    <row r="282" spans="18:21" ht="13">
      <c r="R282" s="13"/>
      <c r="U282" s="20"/>
    </row>
    <row r="283" spans="18:21" ht="13">
      <c r="R283" s="13"/>
      <c r="U283" s="20"/>
    </row>
    <row r="284" spans="18:21" ht="13">
      <c r="R284" s="13"/>
      <c r="U284" s="20"/>
    </row>
    <row r="285" spans="18:21" ht="13">
      <c r="R285" s="13"/>
      <c r="U285" s="20"/>
    </row>
    <row r="286" spans="18:21" ht="13">
      <c r="R286" s="13"/>
      <c r="U286" s="20"/>
    </row>
    <row r="287" spans="18:21" ht="13">
      <c r="R287" s="13"/>
      <c r="U287" s="20"/>
    </row>
    <row r="288" spans="18:21" ht="13">
      <c r="R288" s="13"/>
      <c r="U288" s="20"/>
    </row>
    <row r="289" spans="18:21" ht="13">
      <c r="R289" s="13"/>
      <c r="U289" s="20"/>
    </row>
    <row r="290" spans="18:21" ht="13">
      <c r="R290" s="13"/>
      <c r="U290" s="20"/>
    </row>
    <row r="291" spans="18:21" ht="13">
      <c r="R291" s="13"/>
      <c r="U291" s="20"/>
    </row>
    <row r="292" spans="18:21" ht="13">
      <c r="R292" s="13"/>
      <c r="U292" s="20"/>
    </row>
    <row r="293" spans="18:21" ht="13">
      <c r="R293" s="13"/>
      <c r="U293" s="20"/>
    </row>
    <row r="294" spans="18:21" ht="13">
      <c r="R294" s="13"/>
      <c r="U294" s="20"/>
    </row>
    <row r="295" spans="18:21" ht="13">
      <c r="R295" s="13"/>
      <c r="U295" s="20"/>
    </row>
    <row r="296" spans="18:21" ht="13">
      <c r="R296" s="13"/>
      <c r="U296" s="20"/>
    </row>
    <row r="297" spans="18:21" ht="13">
      <c r="R297" s="13"/>
      <c r="U297" s="20"/>
    </row>
    <row r="298" spans="18:21" ht="13">
      <c r="R298" s="13"/>
      <c r="U298" s="20"/>
    </row>
    <row r="299" spans="18:21" ht="13">
      <c r="R299" s="13"/>
      <c r="U299" s="20"/>
    </row>
    <row r="300" spans="18:21" ht="13">
      <c r="R300" s="13"/>
      <c r="U300" s="20"/>
    </row>
    <row r="301" spans="18:21" ht="13">
      <c r="R301" s="13"/>
      <c r="U301" s="20"/>
    </row>
    <row r="302" spans="18:21" ht="13">
      <c r="R302" s="13"/>
      <c r="U302" s="20"/>
    </row>
    <row r="303" spans="18:21" ht="13">
      <c r="R303" s="13"/>
      <c r="U303" s="20"/>
    </row>
    <row r="304" spans="18:21" ht="13">
      <c r="R304" s="13"/>
      <c r="U304" s="20"/>
    </row>
    <row r="305" spans="18:21" ht="13">
      <c r="R305" s="13"/>
      <c r="U305" s="20"/>
    </row>
    <row r="306" spans="18:21" ht="13">
      <c r="R306" s="13"/>
      <c r="U306" s="20"/>
    </row>
    <row r="307" spans="18:21" ht="13">
      <c r="R307" s="13"/>
      <c r="U307" s="20"/>
    </row>
    <row r="308" spans="18:21" ht="13">
      <c r="R308" s="13"/>
      <c r="U308" s="20"/>
    </row>
    <row r="309" spans="18:21" ht="13">
      <c r="R309" s="13"/>
      <c r="U309" s="20"/>
    </row>
    <row r="310" spans="18:21" ht="13">
      <c r="R310" s="13"/>
      <c r="U310" s="20"/>
    </row>
    <row r="311" spans="18:21" ht="13">
      <c r="R311" s="13"/>
      <c r="U311" s="20"/>
    </row>
    <row r="312" spans="18:21" ht="13">
      <c r="R312" s="13"/>
      <c r="U312" s="20"/>
    </row>
    <row r="313" spans="18:21" ht="13">
      <c r="R313" s="13"/>
      <c r="U313" s="20"/>
    </row>
    <row r="314" spans="18:21" ht="13">
      <c r="R314" s="13"/>
      <c r="U314" s="20"/>
    </row>
    <row r="315" spans="18:21" ht="13">
      <c r="R315" s="13"/>
      <c r="U315" s="20"/>
    </row>
    <row r="316" spans="18:21" ht="13">
      <c r="R316" s="13"/>
      <c r="U316" s="20"/>
    </row>
    <row r="317" spans="18:21" ht="13">
      <c r="R317" s="13"/>
      <c r="U317" s="20"/>
    </row>
    <row r="318" spans="18:21" ht="13">
      <c r="R318" s="13"/>
      <c r="U318" s="20"/>
    </row>
    <row r="319" spans="18:21" ht="13">
      <c r="R319" s="13"/>
      <c r="U319" s="20"/>
    </row>
    <row r="320" spans="18:21" ht="13">
      <c r="R320" s="13"/>
      <c r="U320" s="20"/>
    </row>
    <row r="321" spans="18:21" ht="13">
      <c r="R321" s="13"/>
      <c r="U321" s="20"/>
    </row>
    <row r="322" spans="18:21" ht="13">
      <c r="R322" s="13"/>
      <c r="U322" s="20"/>
    </row>
    <row r="323" spans="18:21" ht="13">
      <c r="R323" s="13"/>
      <c r="U323" s="20"/>
    </row>
    <row r="324" spans="18:21" ht="13">
      <c r="R324" s="13"/>
      <c r="U324" s="20"/>
    </row>
    <row r="325" spans="18:21" ht="13">
      <c r="R325" s="13"/>
      <c r="U325" s="20"/>
    </row>
    <row r="326" spans="18:21" ht="13">
      <c r="R326" s="13"/>
      <c r="U326" s="20"/>
    </row>
    <row r="327" spans="18:21" ht="13">
      <c r="R327" s="13"/>
      <c r="U327" s="20"/>
    </row>
    <row r="328" spans="18:21" ht="13">
      <c r="R328" s="13"/>
      <c r="U328" s="20"/>
    </row>
    <row r="329" spans="18:21" ht="13">
      <c r="R329" s="13"/>
      <c r="U329" s="20"/>
    </row>
    <row r="330" spans="18:21" ht="13">
      <c r="R330" s="13"/>
      <c r="U330" s="20"/>
    </row>
    <row r="331" spans="18:21" ht="13">
      <c r="R331" s="13"/>
      <c r="U331" s="20"/>
    </row>
    <row r="332" spans="18:21" ht="13">
      <c r="R332" s="13"/>
      <c r="U332" s="20"/>
    </row>
    <row r="333" spans="18:21" ht="13">
      <c r="R333" s="13"/>
      <c r="U333" s="20"/>
    </row>
    <row r="334" spans="18:21" ht="13">
      <c r="R334" s="13"/>
      <c r="U334" s="20"/>
    </row>
    <row r="335" spans="18:21" ht="13">
      <c r="R335" s="13"/>
      <c r="U335" s="20"/>
    </row>
    <row r="336" spans="18:21" ht="13">
      <c r="R336" s="13"/>
      <c r="U336" s="20"/>
    </row>
    <row r="337" spans="18:21" ht="13">
      <c r="R337" s="13"/>
      <c r="U337" s="20"/>
    </row>
    <row r="338" spans="18:21" ht="13">
      <c r="R338" s="13"/>
      <c r="U338" s="20"/>
    </row>
    <row r="339" spans="18:21" ht="13">
      <c r="R339" s="13"/>
      <c r="U339" s="20"/>
    </row>
    <row r="340" spans="18:21" ht="13">
      <c r="R340" s="13"/>
      <c r="U340" s="20"/>
    </row>
    <row r="341" spans="18:21" ht="13">
      <c r="R341" s="13"/>
      <c r="U341" s="20"/>
    </row>
    <row r="342" spans="18:21" ht="13">
      <c r="R342" s="13"/>
      <c r="U342" s="20"/>
    </row>
    <row r="343" spans="18:21" ht="13">
      <c r="R343" s="13"/>
      <c r="U343" s="20"/>
    </row>
    <row r="344" spans="18:21" ht="13">
      <c r="R344" s="13"/>
      <c r="U344" s="20"/>
    </row>
    <row r="345" spans="18:21" ht="13">
      <c r="R345" s="13"/>
      <c r="U345" s="20"/>
    </row>
    <row r="346" spans="18:21" ht="13">
      <c r="R346" s="13"/>
      <c r="U346" s="20"/>
    </row>
    <row r="347" spans="18:21" ht="13">
      <c r="R347" s="13"/>
      <c r="U347" s="20"/>
    </row>
    <row r="348" spans="18:21" ht="13">
      <c r="R348" s="13"/>
      <c r="U348" s="20"/>
    </row>
    <row r="349" spans="18:21" ht="13">
      <c r="R349" s="13"/>
      <c r="U349" s="20"/>
    </row>
    <row r="350" spans="18:21" ht="13">
      <c r="R350" s="13"/>
      <c r="U350" s="20"/>
    </row>
    <row r="351" spans="18:21" ht="13">
      <c r="R351" s="13"/>
      <c r="U351" s="20"/>
    </row>
    <row r="352" spans="18:21" ht="13">
      <c r="R352" s="13"/>
      <c r="U352" s="20"/>
    </row>
    <row r="353" spans="18:21" ht="13">
      <c r="R353" s="13"/>
      <c r="U353" s="20"/>
    </row>
    <row r="354" spans="18:21" ht="13">
      <c r="R354" s="13"/>
      <c r="U354" s="20"/>
    </row>
    <row r="355" spans="18:21" ht="13">
      <c r="R355" s="13"/>
      <c r="U355" s="20"/>
    </row>
    <row r="356" spans="18:21" ht="13">
      <c r="R356" s="13"/>
      <c r="U356" s="20"/>
    </row>
    <row r="357" spans="18:21" ht="13">
      <c r="R357" s="13"/>
      <c r="U357" s="20"/>
    </row>
    <row r="358" spans="18:21" ht="13">
      <c r="R358" s="13"/>
      <c r="U358" s="20"/>
    </row>
    <row r="359" spans="18:21" ht="13">
      <c r="R359" s="13"/>
      <c r="U359" s="20"/>
    </row>
    <row r="360" spans="18:21" ht="13">
      <c r="R360" s="13"/>
      <c r="U360" s="20"/>
    </row>
    <row r="361" spans="18:21" ht="13">
      <c r="R361" s="13"/>
      <c r="U361" s="20"/>
    </row>
    <row r="362" spans="18:21" ht="13">
      <c r="R362" s="13"/>
      <c r="U362" s="20"/>
    </row>
    <row r="363" spans="18:21" ht="13">
      <c r="R363" s="13"/>
      <c r="U363" s="20"/>
    </row>
    <row r="364" spans="18:21" ht="13">
      <c r="R364" s="13"/>
      <c r="U364" s="20"/>
    </row>
    <row r="365" spans="18:21" ht="13">
      <c r="R365" s="13"/>
      <c r="U365" s="20"/>
    </row>
    <row r="366" spans="18:21" ht="13">
      <c r="R366" s="13"/>
      <c r="U366" s="20"/>
    </row>
    <row r="367" spans="18:21" ht="13">
      <c r="R367" s="13"/>
      <c r="U367" s="20"/>
    </row>
    <row r="368" spans="18:21" ht="13">
      <c r="R368" s="13"/>
      <c r="U368" s="20"/>
    </row>
    <row r="369" spans="18:21" ht="13">
      <c r="R369" s="13"/>
      <c r="U369" s="20"/>
    </row>
    <row r="370" spans="18:21" ht="13">
      <c r="R370" s="13"/>
      <c r="U370" s="20"/>
    </row>
    <row r="371" spans="18:21" ht="13">
      <c r="R371" s="13"/>
      <c r="U371" s="20"/>
    </row>
    <row r="372" spans="18:21" ht="13">
      <c r="R372" s="13"/>
      <c r="U372" s="20"/>
    </row>
    <row r="373" spans="18:21" ht="13">
      <c r="R373" s="13"/>
      <c r="U373" s="20"/>
    </row>
    <row r="374" spans="18:21" ht="13">
      <c r="R374" s="13"/>
      <c r="U374" s="20"/>
    </row>
    <row r="375" spans="18:21" ht="13">
      <c r="R375" s="13"/>
      <c r="U375" s="20"/>
    </row>
    <row r="376" spans="18:21" ht="13">
      <c r="R376" s="13"/>
      <c r="U376" s="20"/>
    </row>
    <row r="377" spans="18:21" ht="13">
      <c r="R377" s="13"/>
      <c r="U377" s="20"/>
    </row>
    <row r="378" spans="18:21" ht="13">
      <c r="R378" s="13"/>
      <c r="U378" s="20"/>
    </row>
    <row r="379" spans="18:21" ht="13">
      <c r="R379" s="13"/>
      <c r="U379" s="20"/>
    </row>
    <row r="380" spans="18:21" ht="13">
      <c r="R380" s="13"/>
      <c r="U380" s="20"/>
    </row>
    <row r="381" spans="18:21" ht="13">
      <c r="R381" s="13"/>
      <c r="U381" s="20"/>
    </row>
    <row r="382" spans="18:21" ht="13">
      <c r="R382" s="13"/>
      <c r="U382" s="20"/>
    </row>
    <row r="383" spans="18:21" ht="13">
      <c r="R383" s="13"/>
      <c r="U383" s="20"/>
    </row>
    <row r="384" spans="18:21" ht="13">
      <c r="R384" s="13"/>
      <c r="U384" s="20"/>
    </row>
    <row r="385" spans="18:21" ht="13">
      <c r="R385" s="13"/>
      <c r="U385" s="20"/>
    </row>
    <row r="386" spans="18:21" ht="13">
      <c r="R386" s="13"/>
      <c r="U386" s="20"/>
    </row>
    <row r="387" spans="18:21" ht="13">
      <c r="R387" s="13"/>
      <c r="U387" s="20"/>
    </row>
    <row r="388" spans="18:21" ht="13">
      <c r="R388" s="13"/>
      <c r="U388" s="20"/>
    </row>
    <row r="389" spans="18:21" ht="13">
      <c r="R389" s="13"/>
      <c r="U389" s="20"/>
    </row>
    <row r="390" spans="18:21" ht="13">
      <c r="R390" s="13"/>
      <c r="U390" s="20"/>
    </row>
    <row r="391" spans="18:21" ht="13">
      <c r="R391" s="13"/>
      <c r="U391" s="20"/>
    </row>
    <row r="392" spans="18:21" ht="13">
      <c r="R392" s="13"/>
      <c r="U392" s="20"/>
    </row>
    <row r="393" spans="18:21" ht="13">
      <c r="R393" s="13"/>
      <c r="U393" s="20"/>
    </row>
    <row r="394" spans="18:21" ht="13">
      <c r="R394" s="13"/>
      <c r="U394" s="20"/>
    </row>
    <row r="395" spans="18:21" ht="13">
      <c r="R395" s="13"/>
      <c r="U395" s="20"/>
    </row>
    <row r="396" spans="18:21" ht="13">
      <c r="R396" s="13"/>
      <c r="U396" s="20"/>
    </row>
    <row r="397" spans="18:21" ht="13">
      <c r="R397" s="13"/>
      <c r="U397" s="20"/>
    </row>
    <row r="398" spans="18:21" ht="13">
      <c r="R398" s="13"/>
      <c r="U398" s="20"/>
    </row>
    <row r="399" spans="18:21" ht="13">
      <c r="R399" s="13"/>
      <c r="U399" s="20"/>
    </row>
    <row r="400" spans="18:21" ht="13">
      <c r="R400" s="13"/>
      <c r="U400" s="20"/>
    </row>
    <row r="401" spans="18:21" ht="13">
      <c r="R401" s="13"/>
      <c r="U401" s="20"/>
    </row>
    <row r="402" spans="18:21" ht="13">
      <c r="R402" s="13"/>
      <c r="U402" s="20"/>
    </row>
    <row r="403" spans="18:21" ht="13">
      <c r="R403" s="13"/>
      <c r="U403" s="20"/>
    </row>
    <row r="404" spans="18:21" ht="13">
      <c r="R404" s="13"/>
      <c r="U404" s="20"/>
    </row>
    <row r="405" spans="18:21" ht="13">
      <c r="R405" s="13"/>
      <c r="U405" s="20"/>
    </row>
    <row r="406" spans="18:21" ht="13">
      <c r="R406" s="13"/>
      <c r="U406" s="20"/>
    </row>
    <row r="407" spans="18:21" ht="13">
      <c r="R407" s="13"/>
      <c r="U407" s="20"/>
    </row>
    <row r="408" spans="18:21" ht="13">
      <c r="R408" s="13"/>
      <c r="U408" s="20"/>
    </row>
    <row r="409" spans="18:21" ht="13">
      <c r="R409" s="13"/>
      <c r="U409" s="20"/>
    </row>
    <row r="410" spans="18:21" ht="13">
      <c r="R410" s="13"/>
      <c r="U410" s="20"/>
    </row>
    <row r="411" spans="18:21" ht="13">
      <c r="R411" s="13"/>
      <c r="U411" s="20"/>
    </row>
    <row r="412" spans="18:21" ht="13">
      <c r="R412" s="13"/>
      <c r="U412" s="20"/>
    </row>
    <row r="413" spans="18:21" ht="13">
      <c r="R413" s="13"/>
      <c r="U413" s="20"/>
    </row>
    <row r="414" spans="18:21" ht="13">
      <c r="R414" s="13"/>
      <c r="U414" s="20"/>
    </row>
    <row r="415" spans="18:21" ht="13">
      <c r="R415" s="13"/>
      <c r="U415" s="20"/>
    </row>
    <row r="416" spans="18:21" ht="13">
      <c r="R416" s="13"/>
      <c r="U416" s="20"/>
    </row>
    <row r="417" spans="18:21" ht="13">
      <c r="R417" s="13"/>
      <c r="U417" s="20"/>
    </row>
    <row r="418" spans="18:21" ht="13">
      <c r="R418" s="13"/>
      <c r="U418" s="20"/>
    </row>
    <row r="419" spans="18:21" ht="13">
      <c r="R419" s="13"/>
      <c r="U419" s="20"/>
    </row>
    <row r="420" spans="18:21" ht="13">
      <c r="R420" s="13"/>
      <c r="U420" s="20"/>
    </row>
    <row r="421" spans="18:21" ht="13">
      <c r="R421" s="13"/>
      <c r="U421" s="20"/>
    </row>
    <row r="422" spans="18:21" ht="13">
      <c r="R422" s="13"/>
      <c r="U422" s="20"/>
    </row>
    <row r="423" spans="18:21" ht="13">
      <c r="R423" s="13"/>
      <c r="U423" s="20"/>
    </row>
    <row r="424" spans="18:21" ht="13">
      <c r="R424" s="13"/>
      <c r="U424" s="20"/>
    </row>
    <row r="425" spans="18:21" ht="13">
      <c r="R425" s="13"/>
      <c r="U425" s="20"/>
    </row>
    <row r="426" spans="18:21" ht="13">
      <c r="R426" s="13"/>
      <c r="U426" s="20"/>
    </row>
    <row r="427" spans="18:21" ht="13">
      <c r="R427" s="13"/>
      <c r="U427" s="20"/>
    </row>
    <row r="428" spans="18:21" ht="13">
      <c r="R428" s="13"/>
      <c r="U428" s="20"/>
    </row>
    <row r="429" spans="18:21" ht="13">
      <c r="R429" s="13"/>
      <c r="U429" s="20"/>
    </row>
    <row r="430" spans="18:21" ht="13">
      <c r="R430" s="13"/>
      <c r="U430" s="20"/>
    </row>
    <row r="431" spans="18:21" ht="13">
      <c r="R431" s="13"/>
      <c r="U431" s="20"/>
    </row>
    <row r="432" spans="18:21" ht="13">
      <c r="R432" s="13"/>
      <c r="U432" s="20"/>
    </row>
    <row r="433" spans="18:21" ht="13">
      <c r="R433" s="13"/>
      <c r="U433" s="20"/>
    </row>
    <row r="434" spans="18:21" ht="13">
      <c r="R434" s="13"/>
      <c r="U434" s="20"/>
    </row>
    <row r="435" spans="18:21" ht="13">
      <c r="R435" s="13"/>
      <c r="U435" s="20"/>
    </row>
    <row r="436" spans="18:21" ht="13">
      <c r="R436" s="13"/>
      <c r="U436" s="20"/>
    </row>
    <row r="437" spans="18:21" ht="13">
      <c r="R437" s="13"/>
      <c r="U437" s="20"/>
    </row>
    <row r="438" spans="18:21" ht="13">
      <c r="R438" s="13"/>
      <c r="U438" s="20"/>
    </row>
    <row r="439" spans="18:21" ht="13">
      <c r="R439" s="13"/>
      <c r="U439" s="20"/>
    </row>
    <row r="440" spans="18:21" ht="13">
      <c r="R440" s="13"/>
      <c r="U440" s="20"/>
    </row>
    <row r="441" spans="18:21" ht="13">
      <c r="R441" s="13"/>
      <c r="U441" s="20"/>
    </row>
    <row r="442" spans="18:21" ht="13">
      <c r="R442" s="13"/>
      <c r="U442" s="20"/>
    </row>
    <row r="443" spans="18:21" ht="13">
      <c r="R443" s="13"/>
      <c r="U443" s="20"/>
    </row>
    <row r="444" spans="18:21" ht="13">
      <c r="R444" s="13"/>
      <c r="U444" s="20"/>
    </row>
    <row r="445" spans="18:21" ht="13">
      <c r="R445" s="13"/>
      <c r="U445" s="20"/>
    </row>
    <row r="446" spans="18:21" ht="13">
      <c r="R446" s="13"/>
      <c r="U446" s="20"/>
    </row>
    <row r="447" spans="18:21" ht="13">
      <c r="R447" s="13"/>
      <c r="U447" s="20"/>
    </row>
    <row r="448" spans="18:21" ht="13">
      <c r="R448" s="13"/>
      <c r="U448" s="20"/>
    </row>
    <row r="449" spans="18:21" ht="13">
      <c r="R449" s="13"/>
      <c r="U449" s="20"/>
    </row>
    <row r="450" spans="18:21" ht="13">
      <c r="R450" s="13"/>
      <c r="U450" s="20"/>
    </row>
    <row r="451" spans="18:21" ht="13">
      <c r="R451" s="13"/>
      <c r="U451" s="20"/>
    </row>
    <row r="452" spans="18:21" ht="13">
      <c r="R452" s="13"/>
      <c r="U452" s="20"/>
    </row>
    <row r="453" spans="18:21" ht="13">
      <c r="R453" s="13"/>
      <c r="U453" s="20"/>
    </row>
    <row r="454" spans="18:21" ht="13">
      <c r="R454" s="13"/>
      <c r="U454" s="20"/>
    </row>
    <row r="455" spans="18:21" ht="13">
      <c r="R455" s="13"/>
      <c r="U455" s="20"/>
    </row>
    <row r="456" spans="18:21" ht="13">
      <c r="R456" s="13"/>
      <c r="U456" s="20"/>
    </row>
    <row r="457" spans="18:21" ht="13">
      <c r="R457" s="13"/>
      <c r="U457" s="20"/>
    </row>
    <row r="458" spans="18:21" ht="13">
      <c r="R458" s="13"/>
      <c r="U458" s="20"/>
    </row>
    <row r="459" spans="18:21" ht="13">
      <c r="R459" s="13"/>
      <c r="U459" s="20"/>
    </row>
    <row r="460" spans="18:21" ht="13">
      <c r="R460" s="13"/>
      <c r="U460" s="20"/>
    </row>
    <row r="461" spans="18:21" ht="13">
      <c r="R461" s="13"/>
      <c r="U461" s="20"/>
    </row>
    <row r="462" spans="18:21" ht="13">
      <c r="R462" s="13"/>
      <c r="U462" s="20"/>
    </row>
    <row r="463" spans="18:21" ht="13">
      <c r="R463" s="13"/>
      <c r="U463" s="20"/>
    </row>
    <row r="464" spans="18:21" ht="13">
      <c r="R464" s="13"/>
      <c r="U464" s="20"/>
    </row>
    <row r="465" spans="18:21" ht="13">
      <c r="R465" s="13"/>
      <c r="U465" s="20"/>
    </row>
    <row r="466" spans="18:21" ht="13">
      <c r="R466" s="13"/>
      <c r="U466" s="20"/>
    </row>
    <row r="467" spans="18:21" ht="13">
      <c r="R467" s="13"/>
      <c r="U467" s="20"/>
    </row>
    <row r="468" spans="18:21" ht="13">
      <c r="R468" s="13"/>
      <c r="U468" s="20"/>
    </row>
    <row r="469" spans="18:21" ht="13">
      <c r="R469" s="13"/>
      <c r="U469" s="20"/>
    </row>
    <row r="470" spans="18:21" ht="13">
      <c r="R470" s="13"/>
      <c r="U470" s="20"/>
    </row>
    <row r="471" spans="18:21" ht="13">
      <c r="R471" s="13"/>
      <c r="U471" s="20"/>
    </row>
    <row r="472" spans="18:21" ht="13">
      <c r="R472" s="13"/>
      <c r="U472" s="20"/>
    </row>
    <row r="473" spans="18:21" ht="13">
      <c r="R473" s="13"/>
      <c r="U473" s="20"/>
    </row>
    <row r="474" spans="18:21" ht="13">
      <c r="R474" s="13"/>
      <c r="U474" s="20"/>
    </row>
    <row r="475" spans="18:21" ht="13">
      <c r="R475" s="13"/>
      <c r="U475" s="20"/>
    </row>
    <row r="476" spans="18:21" ht="13">
      <c r="R476" s="13"/>
      <c r="U476" s="20"/>
    </row>
    <row r="477" spans="18:21" ht="13">
      <c r="R477" s="13"/>
      <c r="U477" s="20"/>
    </row>
    <row r="478" spans="18:21" ht="13">
      <c r="R478" s="13"/>
      <c r="U478" s="20"/>
    </row>
    <row r="479" spans="18:21" ht="13">
      <c r="R479" s="13"/>
      <c r="U479" s="20"/>
    </row>
    <row r="480" spans="18:21" ht="13">
      <c r="R480" s="13"/>
      <c r="U480" s="20"/>
    </row>
    <row r="481" spans="18:21" ht="13">
      <c r="R481" s="13"/>
      <c r="U481" s="20"/>
    </row>
    <row r="482" spans="18:21" ht="13">
      <c r="R482" s="13"/>
      <c r="U482" s="20"/>
    </row>
    <row r="483" spans="18:21" ht="13">
      <c r="R483" s="13"/>
      <c r="U483" s="20"/>
    </row>
    <row r="484" spans="18:21" ht="13">
      <c r="R484" s="13"/>
      <c r="U484" s="20"/>
    </row>
    <row r="485" spans="18:21" ht="13">
      <c r="R485" s="13"/>
      <c r="U485" s="20"/>
    </row>
    <row r="486" spans="18:21" ht="13">
      <c r="R486" s="13"/>
      <c r="U486" s="20"/>
    </row>
    <row r="487" spans="18:21" ht="13">
      <c r="R487" s="13"/>
      <c r="U487" s="20"/>
    </row>
    <row r="488" spans="18:21" ht="13">
      <c r="R488" s="13"/>
      <c r="U488" s="20"/>
    </row>
    <row r="489" spans="18:21" ht="13">
      <c r="R489" s="13"/>
      <c r="U489" s="20"/>
    </row>
    <row r="490" spans="18:21" ht="13">
      <c r="R490" s="13"/>
      <c r="U490" s="20"/>
    </row>
    <row r="491" spans="18:21" ht="13">
      <c r="R491" s="13"/>
      <c r="U491" s="20"/>
    </row>
    <row r="492" spans="18:21" ht="13">
      <c r="R492" s="13"/>
      <c r="U492" s="20"/>
    </row>
    <row r="493" spans="18:21" ht="13">
      <c r="R493" s="13"/>
      <c r="U493" s="20"/>
    </row>
    <row r="494" spans="18:21" ht="13">
      <c r="R494" s="13"/>
      <c r="U494" s="20"/>
    </row>
    <row r="495" spans="18:21" ht="13">
      <c r="R495" s="13"/>
      <c r="U495" s="20"/>
    </row>
    <row r="496" spans="18:21" ht="13">
      <c r="R496" s="13"/>
      <c r="U496" s="20"/>
    </row>
    <row r="497" spans="18:21" ht="13">
      <c r="R497" s="13"/>
      <c r="U497" s="20"/>
    </row>
    <row r="498" spans="18:21" ht="13">
      <c r="R498" s="13"/>
      <c r="U498" s="20"/>
    </row>
    <row r="499" spans="18:21" ht="13">
      <c r="R499" s="13"/>
      <c r="U499" s="20"/>
    </row>
    <row r="500" spans="18:21" ht="13">
      <c r="R500" s="13"/>
      <c r="U500" s="20"/>
    </row>
    <row r="501" spans="18:21" ht="13">
      <c r="R501" s="13"/>
      <c r="U501" s="20"/>
    </row>
    <row r="502" spans="18:21" ht="13">
      <c r="R502" s="13"/>
      <c r="U502" s="20"/>
    </row>
    <row r="503" spans="18:21" ht="13">
      <c r="R503" s="13"/>
      <c r="U503" s="20"/>
    </row>
    <row r="504" spans="18:21" ht="13">
      <c r="R504" s="13"/>
      <c r="U504" s="20"/>
    </row>
    <row r="505" spans="18:21" ht="13">
      <c r="R505" s="13"/>
      <c r="U505" s="20"/>
    </row>
    <row r="506" spans="18:21" ht="13">
      <c r="R506" s="13"/>
      <c r="U506" s="20"/>
    </row>
    <row r="507" spans="18:21" ht="13">
      <c r="R507" s="13"/>
      <c r="U507" s="20"/>
    </row>
    <row r="508" spans="18:21" ht="13">
      <c r="R508" s="13"/>
      <c r="U508" s="20"/>
    </row>
    <row r="509" spans="18:21" ht="13">
      <c r="R509" s="13"/>
      <c r="U509" s="20"/>
    </row>
    <row r="510" spans="18:21" ht="13">
      <c r="R510" s="13"/>
      <c r="U510" s="20"/>
    </row>
    <row r="511" spans="18:21" ht="13">
      <c r="R511" s="13"/>
      <c r="U511" s="20"/>
    </row>
    <row r="512" spans="18:21" ht="13">
      <c r="R512" s="13"/>
      <c r="U512" s="20"/>
    </row>
    <row r="513" spans="18:21" ht="13">
      <c r="R513" s="13"/>
      <c r="U513" s="20"/>
    </row>
    <row r="514" spans="18:21" ht="13">
      <c r="R514" s="13"/>
      <c r="U514" s="20"/>
    </row>
    <row r="515" spans="18:21" ht="13">
      <c r="R515" s="13"/>
      <c r="U515" s="20"/>
    </row>
    <row r="516" spans="18:21" ht="13">
      <c r="R516" s="13"/>
      <c r="U516" s="20"/>
    </row>
    <row r="517" spans="18:21" ht="13">
      <c r="R517" s="13"/>
      <c r="U517" s="20"/>
    </row>
    <row r="518" spans="18:21" ht="13">
      <c r="R518" s="13"/>
      <c r="U518" s="20"/>
    </row>
    <row r="519" spans="18:21" ht="13">
      <c r="R519" s="13"/>
      <c r="U519" s="20"/>
    </row>
    <row r="520" spans="18:21" ht="13">
      <c r="R520" s="13"/>
      <c r="U520" s="20"/>
    </row>
    <row r="521" spans="18:21" ht="13">
      <c r="R521" s="13"/>
      <c r="U521" s="20"/>
    </row>
    <row r="522" spans="18:21" ht="13">
      <c r="R522" s="13"/>
      <c r="U522" s="20"/>
    </row>
    <row r="523" spans="18:21" ht="13">
      <c r="R523" s="13"/>
      <c r="U523" s="20"/>
    </row>
    <row r="524" spans="18:21" ht="13">
      <c r="R524" s="13"/>
      <c r="U524" s="20"/>
    </row>
    <row r="525" spans="18:21" ht="13">
      <c r="R525" s="13"/>
      <c r="U525" s="20"/>
    </row>
    <row r="526" spans="18:21" ht="13">
      <c r="R526" s="13"/>
      <c r="U526" s="20"/>
    </row>
    <row r="527" spans="18:21" ht="13">
      <c r="R527" s="13"/>
      <c r="U527" s="20"/>
    </row>
    <row r="528" spans="18:21" ht="13">
      <c r="R528" s="13"/>
      <c r="U528" s="20"/>
    </row>
    <row r="529" spans="18:21" ht="13">
      <c r="R529" s="13"/>
      <c r="U529" s="20"/>
    </row>
    <row r="530" spans="18:21" ht="13">
      <c r="R530" s="13"/>
      <c r="U530" s="20"/>
    </row>
    <row r="531" spans="18:21" ht="13">
      <c r="R531" s="13"/>
      <c r="U531" s="20"/>
    </row>
    <row r="532" spans="18:21" ht="13">
      <c r="R532" s="13"/>
      <c r="U532" s="20"/>
    </row>
    <row r="533" spans="18:21" ht="13">
      <c r="R533" s="13"/>
      <c r="U533" s="20"/>
    </row>
    <row r="534" spans="18:21" ht="13">
      <c r="R534" s="13"/>
      <c r="U534" s="20"/>
    </row>
    <row r="535" spans="18:21" ht="13">
      <c r="R535" s="13"/>
      <c r="U535" s="20"/>
    </row>
    <row r="536" spans="18:21" ht="13">
      <c r="R536" s="13"/>
      <c r="U536" s="20"/>
    </row>
    <row r="537" spans="18:21" ht="13">
      <c r="R537" s="13"/>
      <c r="U537" s="20"/>
    </row>
    <row r="538" spans="18:21" ht="13">
      <c r="R538" s="13"/>
      <c r="U538" s="20"/>
    </row>
    <row r="539" spans="18:21" ht="13">
      <c r="R539" s="13"/>
      <c r="U539" s="20"/>
    </row>
    <row r="540" spans="18:21" ht="13">
      <c r="R540" s="13"/>
      <c r="U540" s="20"/>
    </row>
    <row r="541" spans="18:21" ht="13">
      <c r="R541" s="13"/>
      <c r="U541" s="20"/>
    </row>
    <row r="542" spans="18:21" ht="13">
      <c r="R542" s="13"/>
      <c r="U542" s="20"/>
    </row>
    <row r="543" spans="18:21" ht="13">
      <c r="R543" s="13"/>
      <c r="U543" s="20"/>
    </row>
    <row r="544" spans="18:21" ht="13">
      <c r="R544" s="13"/>
      <c r="U544" s="20"/>
    </row>
    <row r="545" spans="18:21" ht="13">
      <c r="R545" s="13"/>
      <c r="U545" s="20"/>
    </row>
    <row r="546" spans="18:21" ht="13">
      <c r="R546" s="13"/>
      <c r="U546" s="20"/>
    </row>
    <row r="547" spans="18:21" ht="13">
      <c r="R547" s="13"/>
      <c r="U547" s="20"/>
    </row>
    <row r="548" spans="18:21" ht="13">
      <c r="R548" s="13"/>
      <c r="U548" s="20"/>
    </row>
    <row r="549" spans="18:21" ht="13">
      <c r="R549" s="13"/>
      <c r="U549" s="20"/>
    </row>
    <row r="550" spans="18:21" ht="13">
      <c r="R550" s="13"/>
      <c r="U550" s="20"/>
    </row>
    <row r="551" spans="18:21" ht="13">
      <c r="R551" s="13"/>
      <c r="U551" s="20"/>
    </row>
    <row r="552" spans="18:21" ht="13">
      <c r="R552" s="13"/>
      <c r="U552" s="20"/>
    </row>
    <row r="553" spans="18:21" ht="13">
      <c r="R553" s="13"/>
      <c r="U553" s="20"/>
    </row>
    <row r="554" spans="18:21" ht="13">
      <c r="R554" s="13"/>
      <c r="U554" s="20"/>
    </row>
    <row r="555" spans="18:21" ht="13">
      <c r="R555" s="13"/>
      <c r="U555" s="20"/>
    </row>
    <row r="556" spans="18:21" ht="13">
      <c r="R556" s="13"/>
      <c r="U556" s="20"/>
    </row>
    <row r="557" spans="18:21" ht="13">
      <c r="R557" s="13"/>
      <c r="U557" s="20"/>
    </row>
    <row r="558" spans="18:21" ht="13">
      <c r="R558" s="13"/>
      <c r="U558" s="20"/>
    </row>
    <row r="559" spans="18:21" ht="13">
      <c r="R559" s="13"/>
      <c r="U559" s="20"/>
    </row>
    <row r="560" spans="18:21" ht="13">
      <c r="R560" s="13"/>
      <c r="U560" s="20"/>
    </row>
    <row r="561" spans="18:21" ht="13">
      <c r="R561" s="13"/>
      <c r="U561" s="20"/>
    </row>
    <row r="562" spans="18:21" ht="13">
      <c r="R562" s="13"/>
      <c r="U562" s="20"/>
    </row>
    <row r="563" spans="18:21" ht="13">
      <c r="R563" s="13"/>
      <c r="U563" s="20"/>
    </row>
    <row r="564" spans="18:21" ht="13">
      <c r="R564" s="13"/>
      <c r="U564" s="20"/>
    </row>
    <row r="565" spans="18:21" ht="13">
      <c r="R565" s="13"/>
      <c r="U565" s="20"/>
    </row>
    <row r="566" spans="18:21" ht="13">
      <c r="R566" s="13"/>
      <c r="U566" s="20"/>
    </row>
    <row r="567" spans="18:21" ht="13">
      <c r="R567" s="13"/>
      <c r="U567" s="20"/>
    </row>
    <row r="568" spans="18:21" ht="13">
      <c r="R568" s="13"/>
      <c r="U568" s="20"/>
    </row>
    <row r="569" spans="18:21" ht="13">
      <c r="R569" s="13"/>
      <c r="U569" s="20"/>
    </row>
    <row r="570" spans="18:21" ht="13">
      <c r="R570" s="13"/>
      <c r="U570" s="20"/>
    </row>
    <row r="571" spans="18:21" ht="13">
      <c r="R571" s="13"/>
      <c r="U571" s="20"/>
    </row>
    <row r="572" spans="18:21" ht="13">
      <c r="R572" s="13"/>
      <c r="U572" s="20"/>
    </row>
    <row r="573" spans="18:21" ht="13">
      <c r="R573" s="13"/>
      <c r="U573" s="20"/>
    </row>
    <row r="574" spans="18:21" ht="13">
      <c r="R574" s="13"/>
      <c r="U574" s="20"/>
    </row>
    <row r="575" spans="18:21" ht="13">
      <c r="R575" s="13"/>
      <c r="U575" s="20"/>
    </row>
    <row r="576" spans="18:21" ht="13">
      <c r="R576" s="13"/>
      <c r="U576" s="20"/>
    </row>
    <row r="577" spans="18:21" ht="13">
      <c r="R577" s="13"/>
      <c r="U577" s="20"/>
    </row>
    <row r="578" spans="18:21" ht="13">
      <c r="R578" s="13"/>
      <c r="U578" s="20"/>
    </row>
    <row r="579" spans="18:21" ht="13">
      <c r="R579" s="13"/>
      <c r="U579" s="20"/>
    </row>
    <row r="580" spans="18:21" ht="13">
      <c r="R580" s="13"/>
      <c r="U580" s="20"/>
    </row>
    <row r="581" spans="18:21" ht="13">
      <c r="R581" s="13"/>
      <c r="U581" s="20"/>
    </row>
    <row r="582" spans="18:21" ht="13">
      <c r="R582" s="13"/>
      <c r="U582" s="20"/>
    </row>
    <row r="583" spans="18:21" ht="13">
      <c r="R583" s="13"/>
      <c r="U583" s="20"/>
    </row>
    <row r="584" spans="18:21" ht="13">
      <c r="R584" s="13"/>
      <c r="U584" s="20"/>
    </row>
    <row r="585" spans="18:21" ht="13">
      <c r="R585" s="13"/>
      <c r="U585" s="20"/>
    </row>
    <row r="586" spans="18:21" ht="13">
      <c r="R586" s="13"/>
      <c r="U586" s="20"/>
    </row>
    <row r="587" spans="18:21" ht="13">
      <c r="R587" s="13"/>
      <c r="U587" s="20"/>
    </row>
    <row r="588" spans="18:21" ht="13">
      <c r="R588" s="13"/>
      <c r="U588" s="20"/>
    </row>
    <row r="589" spans="18:21" ht="13">
      <c r="R589" s="13"/>
      <c r="U589" s="20"/>
    </row>
    <row r="590" spans="18:21" ht="13">
      <c r="R590" s="13"/>
      <c r="U590" s="20"/>
    </row>
    <row r="591" spans="18:21" ht="13">
      <c r="R591" s="13"/>
      <c r="U591" s="20"/>
    </row>
    <row r="592" spans="18:21" ht="13">
      <c r="R592" s="13"/>
      <c r="U592" s="20"/>
    </row>
    <row r="593" spans="18:21" ht="13">
      <c r="R593" s="13"/>
      <c r="U593" s="20"/>
    </row>
    <row r="594" spans="18:21" ht="13">
      <c r="R594" s="13"/>
      <c r="U594" s="20"/>
    </row>
    <row r="595" spans="18:21" ht="13">
      <c r="R595" s="13"/>
      <c r="U595" s="20"/>
    </row>
    <row r="596" spans="18:21" ht="13">
      <c r="R596" s="13"/>
      <c r="U596" s="20"/>
    </row>
    <row r="597" spans="18:21" ht="13">
      <c r="R597" s="13"/>
      <c r="U597" s="20"/>
    </row>
    <row r="598" spans="18:21" ht="13">
      <c r="R598" s="13"/>
      <c r="U598" s="20"/>
    </row>
    <row r="599" spans="18:21" ht="13">
      <c r="R599" s="13"/>
      <c r="U599" s="20"/>
    </row>
    <row r="600" spans="18:21" ht="13">
      <c r="R600" s="13"/>
      <c r="U600" s="20"/>
    </row>
    <row r="601" spans="18:21" ht="13">
      <c r="R601" s="13"/>
      <c r="U601" s="20"/>
    </row>
    <row r="602" spans="18:21" ht="13">
      <c r="R602" s="13"/>
      <c r="U602" s="20"/>
    </row>
    <row r="603" spans="18:21" ht="13">
      <c r="R603" s="13"/>
      <c r="U603" s="20"/>
    </row>
    <row r="604" spans="18:21" ht="13">
      <c r="R604" s="13"/>
      <c r="U604" s="20"/>
    </row>
    <row r="605" spans="18:21" ht="13">
      <c r="R605" s="13"/>
      <c r="U605" s="20"/>
    </row>
    <row r="606" spans="18:21" ht="13">
      <c r="R606" s="13"/>
      <c r="U606" s="20"/>
    </row>
    <row r="607" spans="18:21" ht="13">
      <c r="R607" s="13"/>
      <c r="U607" s="20"/>
    </row>
    <row r="608" spans="18:21" ht="13">
      <c r="R608" s="13"/>
      <c r="U608" s="20"/>
    </row>
    <row r="609" spans="18:21" ht="13">
      <c r="R609" s="13"/>
      <c r="U609" s="20"/>
    </row>
    <row r="610" spans="18:21" ht="13">
      <c r="R610" s="13"/>
      <c r="U610" s="20"/>
    </row>
    <row r="611" spans="18:21" ht="13">
      <c r="R611" s="13"/>
      <c r="U611" s="20"/>
    </row>
    <row r="612" spans="18:21" ht="13">
      <c r="R612" s="13"/>
      <c r="U612" s="20"/>
    </row>
    <row r="613" spans="18:21" ht="13">
      <c r="R613" s="13"/>
      <c r="U613" s="20"/>
    </row>
    <row r="614" spans="18:21" ht="13">
      <c r="R614" s="13"/>
      <c r="U614" s="20"/>
    </row>
    <row r="615" spans="18:21" ht="13">
      <c r="R615" s="13"/>
      <c r="U615" s="20"/>
    </row>
    <row r="616" spans="18:21" ht="13">
      <c r="R616" s="13"/>
      <c r="U616" s="20"/>
    </row>
    <row r="617" spans="18:21" ht="13">
      <c r="R617" s="13"/>
      <c r="U617" s="20"/>
    </row>
    <row r="618" spans="18:21" ht="13">
      <c r="R618" s="13"/>
      <c r="U618" s="20"/>
    </row>
    <row r="619" spans="18:21" ht="13">
      <c r="R619" s="13"/>
      <c r="U619" s="20"/>
    </row>
    <row r="620" spans="18:21" ht="13">
      <c r="R620" s="13"/>
      <c r="U620" s="20"/>
    </row>
    <row r="621" spans="18:21" ht="13">
      <c r="R621" s="13"/>
      <c r="U621" s="20"/>
    </row>
    <row r="622" spans="18:21" ht="13">
      <c r="R622" s="13"/>
      <c r="U622" s="20"/>
    </row>
    <row r="623" spans="18:21" ht="13">
      <c r="R623" s="13"/>
      <c r="U623" s="20"/>
    </row>
    <row r="624" spans="18:21" ht="13">
      <c r="R624" s="13"/>
      <c r="U624" s="20"/>
    </row>
    <row r="625" spans="18:21" ht="13">
      <c r="R625" s="13"/>
      <c r="U625" s="20"/>
    </row>
    <row r="626" spans="18:21" ht="13">
      <c r="R626" s="13"/>
      <c r="U626" s="20"/>
    </row>
    <row r="627" spans="18:21" ht="13">
      <c r="R627" s="13"/>
      <c r="U627" s="20"/>
    </row>
    <row r="628" spans="18:21" ht="13">
      <c r="R628" s="13"/>
      <c r="U628" s="20"/>
    </row>
    <row r="629" spans="18:21" ht="13">
      <c r="R629" s="13"/>
      <c r="U629" s="20"/>
    </row>
    <row r="630" spans="18:21" ht="13">
      <c r="R630" s="13"/>
      <c r="U630" s="20"/>
    </row>
    <row r="631" spans="18:21" ht="13">
      <c r="R631" s="13"/>
      <c r="U631" s="20"/>
    </row>
    <row r="632" spans="18:21" ht="13">
      <c r="R632" s="13"/>
      <c r="U632" s="20"/>
    </row>
    <row r="633" spans="18:21" ht="13">
      <c r="R633" s="13"/>
      <c r="U633" s="20"/>
    </row>
    <row r="634" spans="18:21" ht="13">
      <c r="R634" s="13"/>
      <c r="U634" s="20"/>
    </row>
    <row r="635" spans="18:21" ht="13">
      <c r="R635" s="13"/>
      <c r="U635" s="20"/>
    </row>
    <row r="636" spans="18:21" ht="13">
      <c r="R636" s="13"/>
      <c r="U636" s="20"/>
    </row>
    <row r="637" spans="18:21" ht="13">
      <c r="R637" s="13"/>
      <c r="U637" s="20"/>
    </row>
    <row r="638" spans="18:21" ht="13">
      <c r="R638" s="13"/>
      <c r="U638" s="20"/>
    </row>
    <row r="639" spans="18:21" ht="13">
      <c r="R639" s="13"/>
      <c r="U639" s="20"/>
    </row>
    <row r="640" spans="18:21" ht="13">
      <c r="R640" s="13"/>
      <c r="U640" s="20"/>
    </row>
    <row r="641" spans="18:21" ht="13">
      <c r="R641" s="13"/>
      <c r="U641" s="20"/>
    </row>
    <row r="642" spans="18:21" ht="13">
      <c r="R642" s="13"/>
      <c r="U642" s="20"/>
    </row>
    <row r="643" spans="18:21" ht="13">
      <c r="R643" s="13"/>
      <c r="U643" s="20"/>
    </row>
    <row r="644" spans="18:21" ht="13">
      <c r="R644" s="13"/>
      <c r="U644" s="20"/>
    </row>
    <row r="645" spans="18:21" ht="13">
      <c r="R645" s="13"/>
      <c r="U645" s="20"/>
    </row>
    <row r="646" spans="18:21" ht="13">
      <c r="R646" s="13"/>
      <c r="U646" s="20"/>
    </row>
    <row r="647" spans="18:21" ht="13">
      <c r="R647" s="13"/>
      <c r="U647" s="20"/>
    </row>
    <row r="648" spans="18:21" ht="13">
      <c r="R648" s="13"/>
      <c r="U648" s="20"/>
    </row>
    <row r="649" spans="18:21" ht="13">
      <c r="R649" s="13"/>
      <c r="U649" s="20"/>
    </row>
    <row r="650" spans="18:21" ht="13">
      <c r="R650" s="13"/>
      <c r="U650" s="20"/>
    </row>
    <row r="651" spans="18:21" ht="13">
      <c r="R651" s="13"/>
      <c r="U651" s="20"/>
    </row>
    <row r="652" spans="18:21" ht="13">
      <c r="R652" s="13"/>
      <c r="U652" s="20"/>
    </row>
    <row r="653" spans="18:21" ht="13">
      <c r="R653" s="13"/>
      <c r="U653" s="20"/>
    </row>
    <row r="654" spans="18:21" ht="13">
      <c r="R654" s="13"/>
      <c r="U654" s="20"/>
    </row>
    <row r="655" spans="18:21" ht="13">
      <c r="R655" s="13"/>
      <c r="U655" s="20"/>
    </row>
    <row r="656" spans="18:21" ht="13">
      <c r="R656" s="13"/>
      <c r="U656" s="20"/>
    </row>
    <row r="657" spans="18:21" ht="13">
      <c r="R657" s="13"/>
      <c r="U657" s="20"/>
    </row>
    <row r="658" spans="18:21" ht="13">
      <c r="R658" s="13"/>
      <c r="U658" s="20"/>
    </row>
    <row r="659" spans="18:21" ht="13">
      <c r="R659" s="13"/>
      <c r="U659" s="20"/>
    </row>
    <row r="660" spans="18:21" ht="13">
      <c r="R660" s="13"/>
      <c r="U660" s="20"/>
    </row>
    <row r="661" spans="18:21" ht="13">
      <c r="R661" s="13"/>
      <c r="U661" s="20"/>
    </row>
    <row r="662" spans="18:21" ht="13">
      <c r="R662" s="13"/>
      <c r="U662" s="20"/>
    </row>
    <row r="663" spans="18:21" ht="13">
      <c r="R663" s="13"/>
      <c r="U663" s="20"/>
    </row>
    <row r="664" spans="18:21" ht="13">
      <c r="R664" s="13"/>
      <c r="U664" s="20"/>
    </row>
    <row r="665" spans="18:21" ht="13">
      <c r="R665" s="13"/>
      <c r="U665" s="20"/>
    </row>
    <row r="666" spans="18:21" ht="13">
      <c r="R666" s="13"/>
      <c r="U666" s="20"/>
    </row>
    <row r="667" spans="18:21" ht="13">
      <c r="R667" s="13"/>
      <c r="U667" s="20"/>
    </row>
    <row r="668" spans="18:21" ht="13">
      <c r="R668" s="13"/>
      <c r="U668" s="20"/>
    </row>
    <row r="669" spans="18:21" ht="13">
      <c r="R669" s="13"/>
      <c r="U669" s="20"/>
    </row>
    <row r="670" spans="18:21" ht="13">
      <c r="R670" s="13"/>
      <c r="U670" s="20"/>
    </row>
    <row r="671" spans="18:21" ht="13">
      <c r="R671" s="13"/>
      <c r="U671" s="20"/>
    </row>
    <row r="672" spans="18:21" ht="13">
      <c r="R672" s="13"/>
      <c r="U672" s="20"/>
    </row>
    <row r="673" spans="18:21" ht="13">
      <c r="R673" s="13"/>
      <c r="U673" s="20"/>
    </row>
    <row r="674" spans="18:21" ht="13">
      <c r="R674" s="13"/>
      <c r="U674" s="20"/>
    </row>
    <row r="675" spans="18:21" ht="13">
      <c r="R675" s="13"/>
      <c r="U675" s="20"/>
    </row>
    <row r="676" spans="18:21" ht="13">
      <c r="R676" s="13"/>
      <c r="U676" s="20"/>
    </row>
    <row r="677" spans="18:21" ht="13">
      <c r="R677" s="13"/>
      <c r="U677" s="20"/>
    </row>
    <row r="678" spans="18:21" ht="13">
      <c r="R678" s="13"/>
      <c r="U678" s="20"/>
    </row>
    <row r="679" spans="18:21" ht="13">
      <c r="R679" s="13"/>
      <c r="U679" s="20"/>
    </row>
    <row r="680" spans="18:21" ht="13">
      <c r="R680" s="13"/>
      <c r="U680" s="20"/>
    </row>
    <row r="681" spans="18:21" ht="13">
      <c r="R681" s="13"/>
      <c r="U681" s="20"/>
    </row>
    <row r="682" spans="18:21" ht="13">
      <c r="R682" s="13"/>
      <c r="U682" s="20"/>
    </row>
    <row r="683" spans="18:21" ht="13">
      <c r="R683" s="13"/>
      <c r="U683" s="20"/>
    </row>
    <row r="684" spans="18:21" ht="13">
      <c r="R684" s="13"/>
      <c r="U684" s="20"/>
    </row>
    <row r="685" spans="18:21" ht="13">
      <c r="R685" s="13"/>
      <c r="U685" s="20"/>
    </row>
    <row r="686" spans="18:21" ht="13">
      <c r="R686" s="13"/>
      <c r="U686" s="20"/>
    </row>
    <row r="687" spans="18:21" ht="13">
      <c r="R687" s="13"/>
      <c r="U687" s="20"/>
    </row>
    <row r="688" spans="18:21" ht="13">
      <c r="R688" s="13"/>
      <c r="U688" s="20"/>
    </row>
    <row r="689" spans="18:21" ht="13">
      <c r="R689" s="13"/>
      <c r="U689" s="20"/>
    </row>
    <row r="690" spans="18:21" ht="13">
      <c r="R690" s="13"/>
      <c r="U690" s="20"/>
    </row>
    <row r="691" spans="18:21" ht="13">
      <c r="R691" s="13"/>
      <c r="U691" s="20"/>
    </row>
    <row r="692" spans="18:21" ht="13">
      <c r="R692" s="13"/>
      <c r="U692" s="20"/>
    </row>
    <row r="693" spans="18:21" ht="13">
      <c r="R693" s="13"/>
      <c r="U693" s="20"/>
    </row>
    <row r="694" spans="18:21" ht="13">
      <c r="R694" s="13"/>
      <c r="U694" s="20"/>
    </row>
    <row r="695" spans="18:21" ht="13">
      <c r="R695" s="13"/>
      <c r="U695" s="20"/>
    </row>
    <row r="696" spans="18:21" ht="13">
      <c r="R696" s="13"/>
      <c r="U696" s="20"/>
    </row>
    <row r="697" spans="18:21" ht="13">
      <c r="R697" s="13"/>
      <c r="U697" s="20"/>
    </row>
    <row r="698" spans="18:21" ht="13">
      <c r="R698" s="13"/>
      <c r="U698" s="20"/>
    </row>
    <row r="699" spans="18:21" ht="13">
      <c r="R699" s="13"/>
      <c r="U699" s="20"/>
    </row>
    <row r="700" spans="18:21" ht="13">
      <c r="R700" s="13"/>
      <c r="U700" s="20"/>
    </row>
    <row r="701" spans="18:21" ht="13">
      <c r="R701" s="13"/>
      <c r="U701" s="20"/>
    </row>
    <row r="702" spans="18:21" ht="13">
      <c r="R702" s="13"/>
      <c r="U702" s="20"/>
    </row>
    <row r="703" spans="18:21" ht="13">
      <c r="R703" s="13"/>
      <c r="U703" s="20"/>
    </row>
    <row r="704" spans="18:21" ht="13">
      <c r="R704" s="13"/>
      <c r="U704" s="20"/>
    </row>
    <row r="705" spans="18:21" ht="13">
      <c r="R705" s="13"/>
      <c r="U705" s="20"/>
    </row>
    <row r="706" spans="18:21" ht="13">
      <c r="R706" s="13"/>
      <c r="U706" s="20"/>
    </row>
    <row r="707" spans="18:21" ht="13">
      <c r="R707" s="13"/>
      <c r="U707" s="20"/>
    </row>
    <row r="708" spans="18:21" ht="13">
      <c r="R708" s="13"/>
      <c r="U708" s="20"/>
    </row>
    <row r="709" spans="18:21" ht="13">
      <c r="R709" s="13"/>
      <c r="U709" s="20"/>
    </row>
    <row r="710" spans="18:21" ht="13">
      <c r="R710" s="13"/>
      <c r="U710" s="20"/>
    </row>
    <row r="711" spans="18:21" ht="13">
      <c r="R711" s="13"/>
      <c r="U711" s="20"/>
    </row>
    <row r="712" spans="18:21" ht="13">
      <c r="R712" s="13"/>
      <c r="U712" s="20"/>
    </row>
    <row r="713" spans="18:21" ht="13">
      <c r="R713" s="13"/>
      <c r="U713" s="20"/>
    </row>
    <row r="714" spans="18:21" ht="13">
      <c r="R714" s="13"/>
      <c r="U714" s="20"/>
    </row>
    <row r="715" spans="18:21" ht="13">
      <c r="R715" s="13"/>
      <c r="U715" s="20"/>
    </row>
    <row r="716" spans="18:21" ht="13">
      <c r="R716" s="13"/>
      <c r="U716" s="20"/>
    </row>
    <row r="717" spans="18:21" ht="13">
      <c r="R717" s="13"/>
      <c r="U717" s="20"/>
    </row>
    <row r="718" spans="18:21" ht="13">
      <c r="R718" s="13"/>
      <c r="U718" s="20"/>
    </row>
    <row r="719" spans="18:21" ht="13">
      <c r="R719" s="13"/>
      <c r="U719" s="20"/>
    </row>
    <row r="720" spans="18:21" ht="13">
      <c r="R720" s="13"/>
      <c r="U720" s="20"/>
    </row>
    <row r="721" spans="18:21" ht="13">
      <c r="R721" s="13"/>
      <c r="U721" s="20"/>
    </row>
    <row r="722" spans="18:21" ht="13">
      <c r="R722" s="13"/>
      <c r="U722" s="20"/>
    </row>
    <row r="723" spans="18:21" ht="13">
      <c r="R723" s="13"/>
      <c r="U723" s="20"/>
    </row>
    <row r="724" spans="18:21" ht="13">
      <c r="R724" s="13"/>
      <c r="U724" s="20"/>
    </row>
    <row r="725" spans="18:21" ht="13">
      <c r="R725" s="13"/>
      <c r="U725" s="20"/>
    </row>
    <row r="726" spans="18:21" ht="13">
      <c r="R726" s="13"/>
      <c r="U726" s="20"/>
    </row>
    <row r="727" spans="18:21" ht="13">
      <c r="R727" s="13"/>
      <c r="U727" s="20"/>
    </row>
    <row r="728" spans="18:21" ht="13">
      <c r="R728" s="13"/>
      <c r="U728" s="20"/>
    </row>
    <row r="729" spans="18:21" ht="13">
      <c r="R729" s="13"/>
      <c r="U729" s="20"/>
    </row>
    <row r="730" spans="18:21" ht="13">
      <c r="R730" s="13"/>
      <c r="U730" s="20"/>
    </row>
    <row r="731" spans="18:21" ht="13">
      <c r="R731" s="13"/>
      <c r="U731" s="20"/>
    </row>
    <row r="732" spans="18:21" ht="13">
      <c r="R732" s="13"/>
      <c r="U732" s="20"/>
    </row>
    <row r="733" spans="18:21" ht="13">
      <c r="R733" s="13"/>
      <c r="U733" s="20"/>
    </row>
    <row r="734" spans="18:21" ht="13">
      <c r="R734" s="13"/>
      <c r="U734" s="20"/>
    </row>
    <row r="735" spans="18:21" ht="13">
      <c r="R735" s="13"/>
      <c r="U735" s="20"/>
    </row>
    <row r="736" spans="18:21" ht="13">
      <c r="R736" s="13"/>
      <c r="U736" s="20"/>
    </row>
    <row r="737" spans="18:21" ht="13">
      <c r="R737" s="13"/>
      <c r="U737" s="20"/>
    </row>
    <row r="738" spans="18:21" ht="13">
      <c r="R738" s="13"/>
      <c r="U738" s="20"/>
    </row>
    <row r="739" spans="18:21" ht="13">
      <c r="R739" s="13"/>
      <c r="U739" s="20"/>
    </row>
    <row r="740" spans="18:21" ht="13">
      <c r="R740" s="13"/>
      <c r="U740" s="20"/>
    </row>
    <row r="741" spans="18:21" ht="13">
      <c r="R741" s="13"/>
      <c r="U741" s="20"/>
    </row>
    <row r="742" spans="18:21" ht="13">
      <c r="R742" s="13"/>
      <c r="U742" s="20"/>
    </row>
    <row r="743" spans="18:21" ht="13">
      <c r="R743" s="13"/>
      <c r="U743" s="20"/>
    </row>
    <row r="744" spans="18:21" ht="13">
      <c r="R744" s="13"/>
      <c r="U744" s="20"/>
    </row>
    <row r="745" spans="18:21" ht="13">
      <c r="R745" s="13"/>
      <c r="U745" s="20"/>
    </row>
    <row r="746" spans="18:21" ht="13">
      <c r="R746" s="13"/>
      <c r="U746" s="20"/>
    </row>
    <row r="747" spans="18:21" ht="13">
      <c r="R747" s="13"/>
      <c r="U747" s="20"/>
    </row>
    <row r="748" spans="18:21" ht="13">
      <c r="R748" s="13"/>
      <c r="U748" s="20"/>
    </row>
    <row r="749" spans="18:21" ht="13">
      <c r="R749" s="13"/>
      <c r="U749" s="20"/>
    </row>
    <row r="750" spans="18:21" ht="13">
      <c r="R750" s="13"/>
      <c r="U750" s="20"/>
    </row>
    <row r="751" spans="18:21" ht="13">
      <c r="R751" s="13"/>
      <c r="U751" s="20"/>
    </row>
    <row r="752" spans="18:21" ht="13">
      <c r="R752" s="13"/>
      <c r="U752" s="20"/>
    </row>
    <row r="753" spans="18:21" ht="13">
      <c r="R753" s="13"/>
      <c r="U753" s="20"/>
    </row>
    <row r="754" spans="18:21" ht="13">
      <c r="R754" s="13"/>
      <c r="U754" s="20"/>
    </row>
    <row r="755" spans="18:21" ht="13">
      <c r="R755" s="13"/>
      <c r="U755" s="20"/>
    </row>
    <row r="756" spans="18:21" ht="13">
      <c r="R756" s="13"/>
      <c r="U756" s="20"/>
    </row>
    <row r="757" spans="18:21" ht="13">
      <c r="R757" s="13"/>
      <c r="U757" s="20"/>
    </row>
    <row r="758" spans="18:21" ht="13">
      <c r="R758" s="13"/>
      <c r="U758" s="20"/>
    </row>
    <row r="759" spans="18:21" ht="13">
      <c r="R759" s="13"/>
      <c r="U759" s="20"/>
    </row>
    <row r="760" spans="18:21" ht="13">
      <c r="R760" s="13"/>
      <c r="U760" s="20"/>
    </row>
    <row r="761" spans="18:21" ht="13">
      <c r="R761" s="13"/>
      <c r="U761" s="20"/>
    </row>
    <row r="762" spans="18:21" ht="13">
      <c r="R762" s="13"/>
      <c r="U762" s="20"/>
    </row>
    <row r="763" spans="18:21" ht="13">
      <c r="R763" s="13"/>
      <c r="U763" s="20"/>
    </row>
    <row r="764" spans="18:21" ht="13">
      <c r="R764" s="13"/>
      <c r="U764" s="20"/>
    </row>
    <row r="765" spans="18:21" ht="13">
      <c r="R765" s="13"/>
      <c r="U765" s="20"/>
    </row>
    <row r="766" spans="18:21" ht="13">
      <c r="R766" s="13"/>
      <c r="U766" s="20"/>
    </row>
    <row r="767" spans="18:21" ht="13">
      <c r="R767" s="13"/>
      <c r="U767" s="20"/>
    </row>
    <row r="768" spans="18:21" ht="13">
      <c r="R768" s="13"/>
      <c r="U768" s="20"/>
    </row>
    <row r="769" spans="18:21" ht="13">
      <c r="R769" s="13"/>
      <c r="U769" s="20"/>
    </row>
    <row r="770" spans="18:21" ht="13">
      <c r="R770" s="13"/>
      <c r="U770" s="20"/>
    </row>
    <row r="771" spans="18:21" ht="13">
      <c r="R771" s="13"/>
      <c r="U771" s="20"/>
    </row>
    <row r="772" spans="18:21" ht="13">
      <c r="R772" s="13"/>
      <c r="U772" s="20"/>
    </row>
    <row r="773" spans="18:21" ht="13">
      <c r="R773" s="13"/>
      <c r="U773" s="20"/>
    </row>
    <row r="774" spans="18:21" ht="13">
      <c r="R774" s="13"/>
      <c r="U774" s="20"/>
    </row>
    <row r="775" spans="18:21" ht="13">
      <c r="R775" s="13"/>
      <c r="U775" s="20"/>
    </row>
    <row r="776" spans="18:21" ht="13">
      <c r="R776" s="13"/>
      <c r="U776" s="20"/>
    </row>
    <row r="777" spans="18:21" ht="13">
      <c r="R777" s="13"/>
      <c r="U777" s="20"/>
    </row>
    <row r="778" spans="18:21" ht="13">
      <c r="R778" s="13"/>
      <c r="U778" s="20"/>
    </row>
    <row r="779" spans="18:21" ht="13">
      <c r="R779" s="13"/>
      <c r="U779" s="20"/>
    </row>
    <row r="780" spans="18:21" ht="13">
      <c r="R780" s="13"/>
      <c r="U780" s="20"/>
    </row>
    <row r="781" spans="18:21" ht="13">
      <c r="R781" s="13"/>
      <c r="U781" s="20"/>
    </row>
    <row r="782" spans="18:21" ht="13">
      <c r="R782" s="13"/>
      <c r="U782" s="20"/>
    </row>
    <row r="783" spans="18:21" ht="13">
      <c r="R783" s="13"/>
      <c r="U783" s="20"/>
    </row>
    <row r="784" spans="18:21" ht="13">
      <c r="R784" s="13"/>
      <c r="U784" s="20"/>
    </row>
    <row r="785" spans="18:21" ht="13">
      <c r="R785" s="13"/>
      <c r="U785" s="20"/>
    </row>
    <row r="786" spans="18:21" ht="13">
      <c r="R786" s="13"/>
      <c r="U786" s="20"/>
    </row>
    <row r="787" spans="18:21" ht="13">
      <c r="R787" s="13"/>
      <c r="U787" s="20"/>
    </row>
    <row r="788" spans="18:21" ht="13">
      <c r="R788" s="13"/>
      <c r="U788" s="20"/>
    </row>
    <row r="789" spans="18:21" ht="13">
      <c r="R789" s="13"/>
      <c r="U789" s="20"/>
    </row>
    <row r="790" spans="18:21" ht="13">
      <c r="R790" s="13"/>
      <c r="U790" s="20"/>
    </row>
    <row r="791" spans="18:21" ht="13">
      <c r="R791" s="13"/>
      <c r="U791" s="20"/>
    </row>
    <row r="792" spans="18:21" ht="13">
      <c r="R792" s="13"/>
      <c r="U792" s="20"/>
    </row>
    <row r="793" spans="18:21" ht="13">
      <c r="R793" s="13"/>
      <c r="U793" s="20"/>
    </row>
    <row r="794" spans="18:21" ht="13">
      <c r="R794" s="13"/>
      <c r="U794" s="20"/>
    </row>
    <row r="795" spans="18:21" ht="13">
      <c r="R795" s="13"/>
      <c r="U795" s="20"/>
    </row>
    <row r="796" spans="18:21" ht="13">
      <c r="R796" s="13"/>
      <c r="U796" s="20"/>
    </row>
    <row r="797" spans="18:21" ht="13">
      <c r="R797" s="13"/>
      <c r="U797" s="20"/>
    </row>
    <row r="798" spans="18:21" ht="13">
      <c r="R798" s="13"/>
      <c r="U798" s="20"/>
    </row>
    <row r="799" spans="18:21" ht="13">
      <c r="R799" s="13"/>
      <c r="U799" s="20"/>
    </row>
    <row r="800" spans="18:21" ht="13">
      <c r="R800" s="13"/>
      <c r="U800" s="20"/>
    </row>
    <row r="801" spans="18:21" ht="13">
      <c r="R801" s="13"/>
      <c r="U801" s="20"/>
    </row>
    <row r="802" spans="18:21" ht="13">
      <c r="R802" s="13"/>
      <c r="U802" s="20"/>
    </row>
    <row r="803" spans="18:21" ht="13">
      <c r="R803" s="13"/>
      <c r="U803" s="20"/>
    </row>
    <row r="804" spans="18:21" ht="13">
      <c r="R804" s="13"/>
      <c r="U804" s="20"/>
    </row>
    <row r="805" spans="18:21" ht="13">
      <c r="R805" s="13"/>
      <c r="U805" s="20"/>
    </row>
    <row r="806" spans="18:21" ht="13">
      <c r="R806" s="13"/>
      <c r="U806" s="20"/>
    </row>
    <row r="807" spans="18:21" ht="13">
      <c r="R807" s="13"/>
      <c r="U807" s="20"/>
    </row>
    <row r="808" spans="18:21" ht="13">
      <c r="R808" s="13"/>
      <c r="U808" s="20"/>
    </row>
    <row r="809" spans="18:21" ht="13">
      <c r="R809" s="13"/>
      <c r="U809" s="20"/>
    </row>
    <row r="810" spans="18:21" ht="13">
      <c r="R810" s="13"/>
      <c r="U810" s="20"/>
    </row>
    <row r="811" spans="18:21" ht="13">
      <c r="R811" s="13"/>
      <c r="U811" s="20"/>
    </row>
    <row r="812" spans="18:21" ht="13">
      <c r="R812" s="13"/>
      <c r="U812" s="20"/>
    </row>
    <row r="813" spans="18:21" ht="13">
      <c r="R813" s="13"/>
      <c r="U813" s="20"/>
    </row>
    <row r="814" spans="18:21" ht="13">
      <c r="R814" s="13"/>
      <c r="U814" s="20"/>
    </row>
    <row r="815" spans="18:21" ht="13">
      <c r="R815" s="13"/>
      <c r="U815" s="20"/>
    </row>
    <row r="816" spans="18:21" ht="13">
      <c r="R816" s="13"/>
      <c r="U816" s="20"/>
    </row>
    <row r="817" spans="18:21" ht="13">
      <c r="R817" s="13"/>
      <c r="U817" s="20"/>
    </row>
    <row r="818" spans="18:21" ht="13">
      <c r="R818" s="13"/>
      <c r="U818" s="20"/>
    </row>
    <row r="819" spans="18:21" ht="13">
      <c r="R819" s="13"/>
      <c r="U819" s="20"/>
    </row>
    <row r="820" spans="18:21" ht="13">
      <c r="R820" s="13"/>
      <c r="U820" s="20"/>
    </row>
    <row r="821" spans="18:21" ht="13">
      <c r="R821" s="13"/>
      <c r="U821" s="20"/>
    </row>
    <row r="822" spans="18:21" ht="13">
      <c r="R822" s="13"/>
      <c r="U822" s="20"/>
    </row>
    <row r="823" spans="18:21" ht="13">
      <c r="R823" s="13"/>
      <c r="U823" s="20"/>
    </row>
    <row r="824" spans="18:21" ht="13">
      <c r="R824" s="13"/>
      <c r="U824" s="20"/>
    </row>
    <row r="825" spans="18:21" ht="13">
      <c r="R825" s="13"/>
      <c r="U825" s="20"/>
    </row>
    <row r="826" spans="18:21" ht="13">
      <c r="R826" s="13"/>
      <c r="U826" s="20"/>
    </row>
    <row r="827" spans="18:21" ht="13">
      <c r="R827" s="13"/>
      <c r="U827" s="20"/>
    </row>
    <row r="828" spans="18:21" ht="13">
      <c r="R828" s="13"/>
      <c r="U828" s="20"/>
    </row>
    <row r="829" spans="18:21" ht="13">
      <c r="R829" s="13"/>
      <c r="U829" s="20"/>
    </row>
    <row r="830" spans="18:21" ht="13">
      <c r="R830" s="13"/>
      <c r="U830" s="20"/>
    </row>
    <row r="831" spans="18:21" ht="13">
      <c r="R831" s="13"/>
      <c r="U831" s="20"/>
    </row>
    <row r="832" spans="18:21" ht="13">
      <c r="R832" s="13"/>
      <c r="U832" s="20"/>
    </row>
    <row r="833" spans="18:21" ht="13">
      <c r="R833" s="13"/>
      <c r="U833" s="20"/>
    </row>
    <row r="834" spans="18:21" ht="13">
      <c r="R834" s="13"/>
      <c r="U834" s="20"/>
    </row>
    <row r="835" spans="18:21" ht="13">
      <c r="R835" s="13"/>
      <c r="U835" s="20"/>
    </row>
    <row r="836" spans="18:21" ht="13">
      <c r="R836" s="13"/>
      <c r="U836" s="20"/>
    </row>
    <row r="837" spans="18:21" ht="13">
      <c r="R837" s="13"/>
      <c r="U837" s="20"/>
    </row>
    <row r="838" spans="18:21" ht="13">
      <c r="R838" s="13"/>
      <c r="U838" s="20"/>
    </row>
    <row r="839" spans="18:21" ht="13">
      <c r="R839" s="13"/>
      <c r="U839" s="20"/>
    </row>
    <row r="840" spans="18:21" ht="13">
      <c r="R840" s="13"/>
      <c r="U840" s="20"/>
    </row>
    <row r="841" spans="18:21" ht="13">
      <c r="R841" s="13"/>
      <c r="U841" s="20"/>
    </row>
    <row r="842" spans="18:21" ht="13">
      <c r="R842" s="13"/>
      <c r="U842" s="20"/>
    </row>
    <row r="843" spans="18:21" ht="13">
      <c r="R843" s="13"/>
      <c r="U843" s="20"/>
    </row>
    <row r="844" spans="18:21" ht="13">
      <c r="R844" s="13"/>
      <c r="U844" s="20"/>
    </row>
    <row r="845" spans="18:21" ht="13">
      <c r="R845" s="13"/>
      <c r="U845" s="20"/>
    </row>
    <row r="846" spans="18:21" ht="13">
      <c r="R846" s="13"/>
      <c r="U846" s="20"/>
    </row>
    <row r="847" spans="18:21" ht="13">
      <c r="R847" s="13"/>
      <c r="U847" s="20"/>
    </row>
    <row r="848" spans="18:21" ht="13">
      <c r="R848" s="13"/>
      <c r="U848" s="20"/>
    </row>
    <row r="849" spans="18:21" ht="13">
      <c r="R849" s="13"/>
      <c r="U849" s="20"/>
    </row>
    <row r="850" spans="18:21" ht="13">
      <c r="R850" s="13"/>
      <c r="U850" s="20"/>
    </row>
    <row r="851" spans="18:21" ht="13">
      <c r="R851" s="13"/>
      <c r="U851" s="20"/>
    </row>
    <row r="852" spans="18:21" ht="13">
      <c r="R852" s="13"/>
      <c r="U852" s="20"/>
    </row>
    <row r="853" spans="18:21" ht="13">
      <c r="R853" s="13"/>
      <c r="U853" s="20"/>
    </row>
    <row r="854" spans="18:21" ht="13">
      <c r="R854" s="13"/>
      <c r="U854" s="20"/>
    </row>
    <row r="855" spans="18:21" ht="13">
      <c r="R855" s="13"/>
      <c r="U855" s="20"/>
    </row>
    <row r="856" spans="18:21" ht="13">
      <c r="R856" s="13"/>
      <c r="U856" s="20"/>
    </row>
    <row r="857" spans="18:21" ht="13">
      <c r="R857" s="13"/>
      <c r="U857" s="20"/>
    </row>
    <row r="858" spans="18:21" ht="13">
      <c r="R858" s="13"/>
      <c r="U858" s="20"/>
    </row>
    <row r="859" spans="18:21" ht="13">
      <c r="R859" s="13"/>
      <c r="U859" s="20"/>
    </row>
    <row r="860" spans="18:21" ht="13">
      <c r="R860" s="13"/>
      <c r="U860" s="20"/>
    </row>
    <row r="861" spans="18:21" ht="13">
      <c r="R861" s="13"/>
      <c r="U861" s="20"/>
    </row>
    <row r="862" spans="18:21" ht="13">
      <c r="R862" s="13"/>
      <c r="U862" s="20"/>
    </row>
    <row r="863" spans="18:21" ht="13">
      <c r="R863" s="13"/>
      <c r="U863" s="20"/>
    </row>
    <row r="864" spans="18:21" ht="13">
      <c r="R864" s="13"/>
      <c r="U864" s="20"/>
    </row>
    <row r="865" spans="18:21" ht="13">
      <c r="R865" s="13"/>
      <c r="U865" s="20"/>
    </row>
    <row r="866" spans="18:21" ht="13">
      <c r="R866" s="13"/>
      <c r="U866" s="20"/>
    </row>
    <row r="867" spans="18:21" ht="13">
      <c r="R867" s="13"/>
      <c r="U867" s="20"/>
    </row>
    <row r="868" spans="18:21" ht="13">
      <c r="R868" s="13"/>
      <c r="U868" s="20"/>
    </row>
    <row r="869" spans="18:21" ht="13">
      <c r="R869" s="13"/>
      <c r="U869" s="20"/>
    </row>
    <row r="870" spans="18:21" ht="13">
      <c r="R870" s="13"/>
      <c r="U870" s="20"/>
    </row>
    <row r="871" spans="18:21" ht="13">
      <c r="R871" s="13"/>
      <c r="U871" s="20"/>
    </row>
    <row r="872" spans="18:21" ht="13">
      <c r="R872" s="13"/>
      <c r="U872" s="20"/>
    </row>
    <row r="873" spans="18:21" ht="13">
      <c r="R873" s="13"/>
      <c r="U873" s="20"/>
    </row>
    <row r="874" spans="18:21" ht="13">
      <c r="R874" s="13"/>
      <c r="U874" s="20"/>
    </row>
    <row r="875" spans="18:21" ht="13">
      <c r="R875" s="13"/>
      <c r="U875" s="20"/>
    </row>
    <row r="876" spans="18:21" ht="13">
      <c r="R876" s="13"/>
      <c r="U876" s="20"/>
    </row>
    <row r="877" spans="18:21" ht="13">
      <c r="R877" s="13"/>
      <c r="U877" s="20"/>
    </row>
    <row r="878" spans="18:21" ht="13">
      <c r="R878" s="13"/>
      <c r="U878" s="20"/>
    </row>
    <row r="879" spans="18:21" ht="13">
      <c r="R879" s="13"/>
      <c r="U879" s="20"/>
    </row>
    <row r="880" spans="18:21" ht="13">
      <c r="R880" s="13"/>
      <c r="U880" s="20"/>
    </row>
    <row r="881" spans="18:21" ht="13">
      <c r="R881" s="13"/>
      <c r="U881" s="20"/>
    </row>
    <row r="882" spans="18:21" ht="13">
      <c r="R882" s="13"/>
      <c r="U882" s="20"/>
    </row>
    <row r="883" spans="18:21" ht="13">
      <c r="R883" s="13"/>
      <c r="U883" s="20"/>
    </row>
    <row r="884" spans="18:21" ht="13">
      <c r="R884" s="13"/>
      <c r="U884" s="20"/>
    </row>
    <row r="885" spans="18:21" ht="13">
      <c r="R885" s="13"/>
      <c r="U885" s="20"/>
    </row>
    <row r="886" spans="18:21" ht="13">
      <c r="R886" s="13"/>
      <c r="U886" s="20"/>
    </row>
    <row r="887" spans="18:21" ht="13">
      <c r="R887" s="13"/>
      <c r="U887" s="20"/>
    </row>
    <row r="888" spans="18:21" ht="13">
      <c r="R888" s="13"/>
      <c r="U888" s="20"/>
    </row>
    <row r="889" spans="18:21" ht="13">
      <c r="R889" s="13"/>
      <c r="U889" s="20"/>
    </row>
    <row r="890" spans="18:21" ht="13">
      <c r="R890" s="13"/>
      <c r="U890" s="20"/>
    </row>
    <row r="891" spans="18:21" ht="13">
      <c r="R891" s="13"/>
      <c r="U891" s="20"/>
    </row>
    <row r="892" spans="18:21" ht="13">
      <c r="R892" s="13"/>
      <c r="U892" s="20"/>
    </row>
    <row r="893" spans="18:21" ht="13">
      <c r="R893" s="13"/>
      <c r="U893" s="20"/>
    </row>
    <row r="894" spans="18:21" ht="13">
      <c r="R894" s="13"/>
      <c r="U894" s="20"/>
    </row>
    <row r="895" spans="18:21" ht="13">
      <c r="R895" s="13"/>
      <c r="U895" s="20"/>
    </row>
    <row r="896" spans="18:21" ht="13">
      <c r="R896" s="13"/>
      <c r="U896" s="20"/>
    </row>
    <row r="897" spans="18:21" ht="13">
      <c r="R897" s="13"/>
      <c r="U897" s="20"/>
    </row>
    <row r="898" spans="18:21" ht="13">
      <c r="R898" s="13"/>
      <c r="U898" s="20"/>
    </row>
    <row r="899" spans="18:21" ht="13">
      <c r="R899" s="13"/>
      <c r="U899" s="20"/>
    </row>
    <row r="900" spans="18:21" ht="13">
      <c r="R900" s="13"/>
      <c r="U900" s="20"/>
    </row>
    <row r="901" spans="18:21" ht="13">
      <c r="R901" s="13"/>
      <c r="U901" s="20"/>
    </row>
    <row r="902" spans="18:21" ht="13">
      <c r="R902" s="13"/>
      <c r="U902" s="20"/>
    </row>
    <row r="903" spans="18:21" ht="13">
      <c r="R903" s="13"/>
      <c r="U903" s="20"/>
    </row>
    <row r="904" spans="18:21" ht="13">
      <c r="R904" s="13"/>
      <c r="U904" s="20"/>
    </row>
    <row r="905" spans="18:21" ht="13">
      <c r="R905" s="13"/>
      <c r="U905" s="20"/>
    </row>
    <row r="906" spans="18:21" ht="13">
      <c r="R906" s="13"/>
      <c r="U906" s="20"/>
    </row>
    <row r="907" spans="18:21" ht="13">
      <c r="R907" s="13"/>
      <c r="U907" s="20"/>
    </row>
    <row r="908" spans="18:21" ht="13">
      <c r="R908" s="13"/>
      <c r="U908" s="20"/>
    </row>
    <row r="909" spans="18:21" ht="13">
      <c r="R909" s="13"/>
      <c r="U909" s="20"/>
    </row>
    <row r="910" spans="18:21" ht="13">
      <c r="R910" s="13"/>
      <c r="U910" s="20"/>
    </row>
    <row r="911" spans="18:21" ht="13">
      <c r="R911" s="13"/>
      <c r="U911" s="20"/>
    </row>
    <row r="912" spans="18:21" ht="13">
      <c r="R912" s="13"/>
      <c r="U912" s="20"/>
    </row>
    <row r="913" spans="18:21" ht="13">
      <c r="R913" s="13"/>
      <c r="U913" s="20"/>
    </row>
    <row r="914" spans="18:21" ht="13">
      <c r="R914" s="13"/>
      <c r="U914" s="20"/>
    </row>
    <row r="915" spans="18:21" ht="13">
      <c r="R915" s="13"/>
      <c r="U915" s="20"/>
    </row>
    <row r="916" spans="18:21" ht="13">
      <c r="R916" s="13"/>
      <c r="U916" s="20"/>
    </row>
    <row r="917" spans="18:21" ht="13">
      <c r="R917" s="13"/>
      <c r="U917" s="20"/>
    </row>
    <row r="918" spans="18:21" ht="13">
      <c r="R918" s="13"/>
      <c r="U918" s="20"/>
    </row>
    <row r="919" spans="18:21" ht="13">
      <c r="R919" s="13"/>
      <c r="U919" s="20"/>
    </row>
    <row r="920" spans="18:21" ht="13">
      <c r="R920" s="13"/>
      <c r="U920" s="20"/>
    </row>
    <row r="921" spans="18:21" ht="13">
      <c r="R921" s="13"/>
      <c r="U921" s="20"/>
    </row>
    <row r="922" spans="18:21" ht="13">
      <c r="R922" s="13"/>
      <c r="U922" s="20"/>
    </row>
    <row r="923" spans="18:21" ht="13">
      <c r="R923" s="13"/>
      <c r="U923" s="20"/>
    </row>
    <row r="924" spans="18:21" ht="13">
      <c r="R924" s="13"/>
      <c r="U924" s="20"/>
    </row>
    <row r="925" spans="18:21" ht="13">
      <c r="R925" s="13"/>
      <c r="U925" s="20"/>
    </row>
    <row r="926" spans="18:21" ht="13">
      <c r="R926" s="13"/>
      <c r="U926" s="20"/>
    </row>
    <row r="927" spans="18:21" ht="13">
      <c r="R927" s="13"/>
      <c r="U927" s="20"/>
    </row>
    <row r="928" spans="18:21" ht="13">
      <c r="R928" s="13"/>
      <c r="U928" s="20"/>
    </row>
    <row r="929" spans="18:21" ht="13">
      <c r="R929" s="13"/>
      <c r="U929" s="20"/>
    </row>
    <row r="930" spans="18:21" ht="13">
      <c r="R930" s="13"/>
      <c r="U930" s="20"/>
    </row>
    <row r="931" spans="18:21" ht="13">
      <c r="R931" s="13"/>
      <c r="U931" s="20"/>
    </row>
    <row r="932" spans="18:21" ht="13">
      <c r="R932" s="13"/>
      <c r="U932" s="20"/>
    </row>
    <row r="933" spans="18:21" ht="13">
      <c r="R933" s="13"/>
      <c r="U933" s="20"/>
    </row>
    <row r="934" spans="18:21" ht="13">
      <c r="R934" s="13"/>
      <c r="U934" s="20"/>
    </row>
    <row r="935" spans="18:21" ht="13">
      <c r="R935" s="13"/>
      <c r="U935" s="20"/>
    </row>
    <row r="936" spans="18:21" ht="13">
      <c r="R936" s="13"/>
      <c r="U936" s="20"/>
    </row>
    <row r="937" spans="18:21" ht="13">
      <c r="R937" s="13"/>
      <c r="U937" s="20"/>
    </row>
    <row r="938" spans="18:21" ht="13">
      <c r="R938" s="13"/>
      <c r="U938" s="20"/>
    </row>
    <row r="939" spans="18:21" ht="13">
      <c r="R939" s="13"/>
      <c r="U939" s="20"/>
    </row>
    <row r="940" spans="18:21" ht="13">
      <c r="R940" s="13"/>
      <c r="U940" s="20"/>
    </row>
    <row r="941" spans="18:21" ht="13">
      <c r="R941" s="13"/>
      <c r="U941" s="20"/>
    </row>
    <row r="942" spans="18:21" ht="13">
      <c r="R942" s="13"/>
      <c r="U942" s="20"/>
    </row>
    <row r="943" spans="18:21" ht="13">
      <c r="R943" s="13"/>
      <c r="U943" s="20"/>
    </row>
    <row r="944" spans="18:21" ht="13">
      <c r="R944" s="13"/>
      <c r="U944" s="20"/>
    </row>
    <row r="945" spans="18:21" ht="13">
      <c r="R945" s="13"/>
      <c r="U945" s="20"/>
    </row>
    <row r="946" spans="18:21" ht="13">
      <c r="R946" s="13"/>
      <c r="U946" s="20"/>
    </row>
    <row r="947" spans="18:21" ht="13">
      <c r="R947" s="13"/>
      <c r="U947" s="20"/>
    </row>
    <row r="948" spans="18:21" ht="13">
      <c r="R948" s="13"/>
      <c r="U948" s="20"/>
    </row>
    <row r="949" spans="18:21" ht="13">
      <c r="R949" s="13"/>
      <c r="U949" s="20"/>
    </row>
    <row r="950" spans="18:21" ht="13">
      <c r="R950" s="13"/>
      <c r="U950" s="20"/>
    </row>
    <row r="951" spans="18:21" ht="13">
      <c r="R951" s="13"/>
      <c r="U951" s="20"/>
    </row>
    <row r="952" spans="18:21" ht="13">
      <c r="R952" s="13"/>
      <c r="U952" s="20"/>
    </row>
    <row r="953" spans="18:21" ht="13">
      <c r="R953" s="13"/>
      <c r="U953" s="20"/>
    </row>
    <row r="954" spans="18:21" ht="13">
      <c r="R954" s="13"/>
      <c r="U954" s="20"/>
    </row>
    <row r="955" spans="18:21" ht="13">
      <c r="R955" s="13"/>
      <c r="U955" s="20"/>
    </row>
    <row r="956" spans="18:21" ht="13">
      <c r="R956" s="13"/>
      <c r="U956" s="20"/>
    </row>
    <row r="957" spans="18:21" ht="13">
      <c r="R957" s="13"/>
      <c r="U957" s="20"/>
    </row>
    <row r="958" spans="18:21" ht="13">
      <c r="R958" s="13"/>
      <c r="U958" s="20"/>
    </row>
    <row r="959" spans="18:21" ht="13">
      <c r="R959" s="13"/>
      <c r="U959" s="20"/>
    </row>
    <row r="960" spans="18:21" ht="13">
      <c r="R960" s="13"/>
      <c r="U960" s="20"/>
    </row>
    <row r="961" spans="18:21" ht="13">
      <c r="R961" s="13"/>
      <c r="U961" s="20"/>
    </row>
    <row r="962" spans="18:21" ht="13">
      <c r="R962" s="13"/>
      <c r="U962" s="20"/>
    </row>
    <row r="963" spans="18:21" ht="13">
      <c r="R963" s="13"/>
      <c r="U963" s="20"/>
    </row>
    <row r="964" spans="18:21" ht="13">
      <c r="R964" s="13"/>
      <c r="U964" s="20"/>
    </row>
    <row r="965" spans="18:21" ht="13">
      <c r="R965" s="13"/>
      <c r="U965" s="20"/>
    </row>
    <row r="966" spans="18:21" ht="13">
      <c r="R966" s="13"/>
      <c r="U966" s="20"/>
    </row>
    <row r="967" spans="18:21" ht="13">
      <c r="R967" s="13"/>
      <c r="U967" s="20"/>
    </row>
    <row r="968" spans="18:21" ht="13">
      <c r="R968" s="13"/>
      <c r="U968" s="20"/>
    </row>
    <row r="969" spans="18:21" ht="13">
      <c r="R969" s="13"/>
      <c r="U969" s="20"/>
    </row>
    <row r="970" spans="18:21" ht="13">
      <c r="R970" s="13"/>
      <c r="U970" s="20"/>
    </row>
    <row r="971" spans="18:21" ht="13">
      <c r="R971" s="13"/>
      <c r="U971" s="20"/>
    </row>
    <row r="972" spans="18:21" ht="13">
      <c r="R972" s="13"/>
      <c r="U972" s="20"/>
    </row>
    <row r="973" spans="18:21" ht="13">
      <c r="R973" s="13"/>
      <c r="U973" s="20"/>
    </row>
    <row r="974" spans="18:21" ht="13">
      <c r="R974" s="13"/>
      <c r="U974" s="20"/>
    </row>
    <row r="975" spans="18:21" ht="13">
      <c r="R975" s="13"/>
      <c r="U975" s="20"/>
    </row>
    <row r="976" spans="18:21" ht="13">
      <c r="R976" s="13"/>
      <c r="U976" s="20"/>
    </row>
    <row r="977" spans="18:21" ht="13">
      <c r="R977" s="13"/>
      <c r="U977" s="20"/>
    </row>
    <row r="978" spans="18:21" ht="13">
      <c r="R978" s="13"/>
      <c r="U978" s="20"/>
    </row>
    <row r="979" spans="18:21" ht="13">
      <c r="R979" s="13"/>
      <c r="U979" s="20"/>
    </row>
    <row r="980" spans="18:21" ht="13">
      <c r="R980" s="13"/>
      <c r="U980" s="20"/>
    </row>
    <row r="981" spans="18:21" ht="13">
      <c r="R981" s="13"/>
      <c r="U981" s="20"/>
    </row>
    <row r="982" spans="18:21" ht="13">
      <c r="R982" s="13"/>
      <c r="U982" s="20"/>
    </row>
    <row r="983" spans="18:21" ht="13">
      <c r="R983" s="13"/>
      <c r="U983" s="20"/>
    </row>
    <row r="984" spans="18:21" ht="13">
      <c r="R984" s="13"/>
      <c r="U984" s="20"/>
    </row>
    <row r="985" spans="18:21" ht="13">
      <c r="R985" s="13"/>
      <c r="U985" s="20"/>
    </row>
    <row r="986" spans="18:21" ht="13">
      <c r="R986" s="13"/>
      <c r="U986" s="20"/>
    </row>
    <row r="987" spans="18:21" ht="13">
      <c r="R987" s="13"/>
      <c r="U987" s="20"/>
    </row>
    <row r="988" spans="18:21" ht="13">
      <c r="R988" s="13"/>
      <c r="U988" s="20"/>
    </row>
    <row r="989" spans="18:21" ht="13">
      <c r="R989" s="13"/>
      <c r="U989" s="20"/>
    </row>
    <row r="990" spans="18:21" ht="13">
      <c r="R990" s="13"/>
      <c r="U990" s="20"/>
    </row>
    <row r="991" spans="18:21" ht="13">
      <c r="R991" s="13"/>
      <c r="U991" s="20"/>
    </row>
    <row r="992" spans="18:21" ht="13">
      <c r="R992" s="13"/>
      <c r="U992" s="20"/>
    </row>
    <row r="993" spans="18:21" ht="13">
      <c r="R993" s="13"/>
      <c r="U993" s="20"/>
    </row>
    <row r="994" spans="18:21" ht="13">
      <c r="R994" s="13"/>
      <c r="U994" s="20"/>
    </row>
    <row r="995" spans="18:21" ht="13">
      <c r="R995" s="13"/>
      <c r="U995" s="20"/>
    </row>
    <row r="996" spans="18:21" ht="13">
      <c r="R996" s="13"/>
      <c r="U996" s="20"/>
    </row>
    <row r="997" spans="18:21" ht="13">
      <c r="R997" s="13"/>
      <c r="U997" s="20"/>
    </row>
    <row r="998" spans="18:21" ht="13">
      <c r="R998" s="13"/>
      <c r="U998" s="20"/>
    </row>
    <row r="999" spans="18:21" ht="13">
      <c r="R999" s="13"/>
      <c r="U999" s="20"/>
    </row>
    <row r="1000" spans="18:21" ht="13">
      <c r="R1000" s="13"/>
      <c r="U1000" s="20"/>
    </row>
  </sheetData>
  <autoFilter ref="A23:V35" xr:uid="{00000000-0009-0000-0000-000005000000}">
    <sortState xmlns:xlrd2="http://schemas.microsoft.com/office/spreadsheetml/2017/richdata2" ref="A23:V35">
      <sortCondition ref="A23:A35"/>
    </sortState>
  </autoFilter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filterMode="1">
    <tabColor rgb="FF00FF00"/>
    <outlinePr summaryBelow="0" summaryRight="0"/>
  </sheetPr>
  <dimension ref="A1:L997"/>
  <sheetViews>
    <sheetView workbookViewId="0">
      <selection activeCell="F365" sqref="F365"/>
    </sheetView>
  </sheetViews>
  <sheetFormatPr baseColWidth="10" defaultColWidth="12.6640625" defaultRowHeight="15.75" customHeight="1"/>
  <cols>
    <col min="4" max="4" width="39.6640625" customWidth="1"/>
    <col min="10" max="10" width="20.1640625" customWidth="1"/>
    <col min="11" max="11" width="17.6640625" customWidth="1"/>
    <col min="12" max="12" width="28.1640625" customWidth="1"/>
  </cols>
  <sheetData>
    <row r="1" spans="1:12" ht="13">
      <c r="A1" s="32"/>
      <c r="B1" s="32"/>
      <c r="C1" s="33" t="s">
        <v>1343</v>
      </c>
      <c r="D1" s="33" t="s">
        <v>1343</v>
      </c>
      <c r="E1" s="32"/>
      <c r="F1" s="32"/>
      <c r="G1" s="32"/>
      <c r="H1" s="32"/>
      <c r="I1" s="32"/>
      <c r="J1" s="32" t="s">
        <v>1344</v>
      </c>
      <c r="K1" s="32" t="s">
        <v>1344</v>
      </c>
      <c r="L1" s="32"/>
    </row>
    <row r="2" spans="1:12" ht="13">
      <c r="A2" s="32" t="s">
        <v>3</v>
      </c>
      <c r="B2" s="32" t="s">
        <v>0</v>
      </c>
      <c r="C2" s="33" t="s">
        <v>1345</v>
      </c>
      <c r="D2" s="32" t="s">
        <v>1346</v>
      </c>
      <c r="E2" s="32" t="s">
        <v>1347</v>
      </c>
      <c r="F2" s="32" t="s">
        <v>151</v>
      </c>
      <c r="G2" s="32" t="s">
        <v>1348</v>
      </c>
      <c r="H2" s="32" t="s">
        <v>1349</v>
      </c>
      <c r="I2" s="32" t="s">
        <v>151</v>
      </c>
      <c r="J2" s="34" t="s">
        <v>1350</v>
      </c>
      <c r="K2" s="34" t="s">
        <v>151</v>
      </c>
      <c r="L2" s="32" t="s">
        <v>1351</v>
      </c>
    </row>
    <row r="3" spans="1:12" ht="13" hidden="1">
      <c r="A3" s="4" t="s">
        <v>1352</v>
      </c>
      <c r="B3" s="4" t="s">
        <v>4</v>
      </c>
      <c r="C3" s="28">
        <v>18.36178861788618</v>
      </c>
      <c r="D3" s="20">
        <v>6.8181818181818177E-2</v>
      </c>
      <c r="E3" s="4">
        <v>18</v>
      </c>
      <c r="F3" s="4">
        <v>264</v>
      </c>
      <c r="G3" s="4">
        <v>23</v>
      </c>
      <c r="H3" s="4">
        <v>241</v>
      </c>
      <c r="I3" s="4">
        <v>264</v>
      </c>
      <c r="J3" s="35">
        <v>4</v>
      </c>
      <c r="K3" s="35">
        <v>23</v>
      </c>
      <c r="L3" s="20">
        <f t="shared" ref="L3:L257" si="0">K3/F3</f>
        <v>8.7121212121212127E-2</v>
      </c>
    </row>
    <row r="4" spans="1:12" ht="13" hidden="1">
      <c r="A4" s="4" t="s">
        <v>1353</v>
      </c>
      <c r="B4" s="4" t="s">
        <v>92</v>
      </c>
      <c r="C4" s="28">
        <v>29.546875</v>
      </c>
      <c r="D4" s="20">
        <v>0.15789473684210525</v>
      </c>
      <c r="E4" s="4">
        <v>12</v>
      </c>
      <c r="F4" s="4">
        <v>76</v>
      </c>
      <c r="H4" s="4">
        <v>76</v>
      </c>
      <c r="I4" s="4">
        <v>76</v>
      </c>
      <c r="J4" s="35"/>
      <c r="K4" s="35"/>
      <c r="L4" s="20">
        <f t="shared" si="0"/>
        <v>0</v>
      </c>
    </row>
    <row r="5" spans="1:12" ht="13" hidden="1">
      <c r="A5" s="4" t="s">
        <v>1354</v>
      </c>
      <c r="B5" s="4" t="s">
        <v>37</v>
      </c>
      <c r="C5" s="28">
        <v>22.807407407407407</v>
      </c>
      <c r="D5" s="20">
        <v>0.17682926829268292</v>
      </c>
      <c r="E5" s="4">
        <v>58</v>
      </c>
      <c r="F5" s="4">
        <v>328</v>
      </c>
      <c r="G5" s="4">
        <v>6</v>
      </c>
      <c r="H5" s="4">
        <v>322</v>
      </c>
      <c r="I5" s="4">
        <v>328</v>
      </c>
      <c r="J5" s="36"/>
      <c r="K5" s="35">
        <v>6</v>
      </c>
      <c r="L5" s="20">
        <f t="shared" si="0"/>
        <v>1.8292682926829267E-2</v>
      </c>
    </row>
    <row r="6" spans="1:12" ht="13" hidden="1">
      <c r="A6" s="4" t="s">
        <v>1355</v>
      </c>
      <c r="B6" s="4" t="s">
        <v>41</v>
      </c>
      <c r="C6" s="28">
        <v>29.195121951219512</v>
      </c>
      <c r="D6" s="20">
        <v>0.31092436974789917</v>
      </c>
      <c r="E6" s="4">
        <v>37</v>
      </c>
      <c r="F6" s="4">
        <v>119</v>
      </c>
      <c r="G6" s="4">
        <v>4</v>
      </c>
      <c r="H6" s="4">
        <v>115</v>
      </c>
      <c r="I6" s="4">
        <v>119</v>
      </c>
      <c r="J6" s="35">
        <v>1</v>
      </c>
      <c r="K6" s="35">
        <v>4</v>
      </c>
      <c r="L6" s="20">
        <f t="shared" si="0"/>
        <v>3.3613445378151259E-2</v>
      </c>
    </row>
    <row r="7" spans="1:12" ht="13">
      <c r="A7" s="4" t="s">
        <v>359</v>
      </c>
      <c r="B7" s="4" t="s">
        <v>112</v>
      </c>
      <c r="C7" s="28">
        <v>6.4616868314921971</v>
      </c>
      <c r="D7" s="20">
        <v>5.2576235541535224E-4</v>
      </c>
      <c r="E7" s="4">
        <v>3</v>
      </c>
      <c r="F7" s="4">
        <v>5706</v>
      </c>
      <c r="G7" s="4">
        <v>5702</v>
      </c>
      <c r="H7" s="4">
        <v>4</v>
      </c>
      <c r="I7" s="4">
        <v>5706</v>
      </c>
      <c r="J7" s="35">
        <v>3</v>
      </c>
      <c r="K7" s="35">
        <v>5702</v>
      </c>
      <c r="L7" s="20">
        <f t="shared" si="0"/>
        <v>0.99929898352611291</v>
      </c>
    </row>
    <row r="8" spans="1:12" ht="13">
      <c r="A8" s="4" t="s">
        <v>224</v>
      </c>
      <c r="B8" s="4" t="s">
        <v>112</v>
      </c>
      <c r="C8" s="28">
        <v>6.7849477079464373</v>
      </c>
      <c r="D8" s="20">
        <v>8.5939178499580072E-4</v>
      </c>
      <c r="E8" s="4">
        <v>44</v>
      </c>
      <c r="F8" s="4">
        <v>51199</v>
      </c>
      <c r="G8" s="4">
        <v>51187</v>
      </c>
      <c r="H8" s="4">
        <v>12</v>
      </c>
      <c r="I8" s="4">
        <v>51199</v>
      </c>
      <c r="J8" s="35">
        <v>42</v>
      </c>
      <c r="K8" s="35">
        <v>51187</v>
      </c>
      <c r="L8" s="20">
        <f t="shared" si="0"/>
        <v>0.9997656204222739</v>
      </c>
    </row>
    <row r="9" spans="1:12" ht="13" hidden="1">
      <c r="A9" s="4" t="s">
        <v>1356</v>
      </c>
      <c r="B9" s="4" t="s">
        <v>92</v>
      </c>
      <c r="C9" s="28">
        <v>24.096774193548388</v>
      </c>
      <c r="D9" s="20">
        <v>0.32608695652173914</v>
      </c>
      <c r="E9" s="4">
        <v>15</v>
      </c>
      <c r="F9" s="4">
        <v>46</v>
      </c>
      <c r="G9" s="4">
        <v>8</v>
      </c>
      <c r="H9" s="4">
        <v>38</v>
      </c>
      <c r="I9" s="4">
        <v>46</v>
      </c>
      <c r="J9" s="35">
        <v>2</v>
      </c>
      <c r="K9" s="35">
        <v>8</v>
      </c>
      <c r="L9" s="20">
        <f t="shared" si="0"/>
        <v>0.17391304347826086</v>
      </c>
    </row>
    <row r="10" spans="1:12" ht="13" hidden="1">
      <c r="A10" s="4" t="s">
        <v>1357</v>
      </c>
      <c r="B10" s="4" t="s">
        <v>117</v>
      </c>
      <c r="C10" s="28">
        <v>13.163218390804598</v>
      </c>
      <c r="D10" s="20">
        <v>4.6749452154857561E-2</v>
      </c>
      <c r="E10" s="4">
        <v>128</v>
      </c>
      <c r="F10" s="4">
        <v>2738</v>
      </c>
      <c r="G10" s="4">
        <v>175</v>
      </c>
      <c r="H10" s="4">
        <v>2563</v>
      </c>
      <c r="I10" s="4">
        <v>2738</v>
      </c>
      <c r="J10" s="35">
        <v>5</v>
      </c>
      <c r="K10" s="35">
        <v>175</v>
      </c>
      <c r="L10" s="20">
        <f t="shared" si="0"/>
        <v>6.3915266617969327E-2</v>
      </c>
    </row>
    <row r="11" spans="1:12" ht="13" hidden="1">
      <c r="A11" s="4" t="s">
        <v>207</v>
      </c>
      <c r="B11" s="4" t="s">
        <v>20</v>
      </c>
      <c r="C11" s="28">
        <v>9.6536176162181064</v>
      </c>
      <c r="D11" s="20">
        <v>2.5959656140948167E-2</v>
      </c>
      <c r="E11" s="4">
        <v>305</v>
      </c>
      <c r="F11" s="4">
        <v>11749</v>
      </c>
      <c r="G11" s="4">
        <v>15</v>
      </c>
      <c r="H11" s="4">
        <v>11734</v>
      </c>
      <c r="I11" s="4">
        <v>11749</v>
      </c>
      <c r="J11" s="35">
        <v>2</v>
      </c>
      <c r="K11" s="35">
        <v>15</v>
      </c>
      <c r="L11" s="20">
        <f t="shared" si="0"/>
        <v>1.2767044003744999E-3</v>
      </c>
    </row>
    <row r="12" spans="1:12" ht="13">
      <c r="A12" s="4" t="s">
        <v>116</v>
      </c>
      <c r="B12" s="4" t="s">
        <v>112</v>
      </c>
      <c r="C12" s="28">
        <v>6.8716879016800094</v>
      </c>
      <c r="D12" s="20">
        <v>5.4945054945054949E-3</v>
      </c>
      <c r="E12" s="4">
        <v>49</v>
      </c>
      <c r="F12" s="4">
        <v>8918</v>
      </c>
      <c r="G12" s="4">
        <v>8823</v>
      </c>
      <c r="H12" s="4">
        <v>95</v>
      </c>
      <c r="I12" s="4">
        <v>8918</v>
      </c>
      <c r="J12" s="35">
        <v>33</v>
      </c>
      <c r="K12" s="35">
        <v>8823</v>
      </c>
      <c r="L12" s="20">
        <f t="shared" si="0"/>
        <v>0.98934738730657101</v>
      </c>
    </row>
    <row r="13" spans="1:12" ht="13" hidden="1">
      <c r="A13" s="4" t="s">
        <v>1358</v>
      </c>
      <c r="B13" s="4" t="s">
        <v>74</v>
      </c>
      <c r="C13" s="28">
        <v>20.821428571428573</v>
      </c>
      <c r="D13" s="20">
        <v>0.22222222222222221</v>
      </c>
      <c r="E13" s="4">
        <v>8</v>
      </c>
      <c r="F13" s="4">
        <v>36</v>
      </c>
      <c r="G13" s="4">
        <v>2</v>
      </c>
      <c r="H13" s="4">
        <v>34</v>
      </c>
      <c r="I13" s="4">
        <v>36</v>
      </c>
      <c r="J13" s="36"/>
      <c r="K13" s="35">
        <v>2</v>
      </c>
      <c r="L13" s="20">
        <f t="shared" si="0"/>
        <v>5.5555555555555552E-2</v>
      </c>
    </row>
    <row r="14" spans="1:12" ht="13" hidden="1">
      <c r="A14" s="4" t="s">
        <v>1359</v>
      </c>
      <c r="B14" s="4" t="s">
        <v>74</v>
      </c>
      <c r="C14" s="28">
        <v>19.853658536585368</v>
      </c>
      <c r="D14" s="20">
        <v>0.22641509433962265</v>
      </c>
      <c r="E14" s="4">
        <v>12</v>
      </c>
      <c r="F14" s="4">
        <v>53</v>
      </c>
      <c r="G14" s="4">
        <v>34</v>
      </c>
      <c r="H14" s="4">
        <v>19</v>
      </c>
      <c r="I14" s="4">
        <v>53</v>
      </c>
      <c r="J14" s="35">
        <v>6</v>
      </c>
      <c r="K14" s="35">
        <v>34</v>
      </c>
      <c r="L14" s="20">
        <f t="shared" si="0"/>
        <v>0.64150943396226412</v>
      </c>
    </row>
    <row r="15" spans="1:12" ht="13" hidden="1">
      <c r="A15" s="4" t="s">
        <v>1360</v>
      </c>
      <c r="B15" s="4" t="s">
        <v>41</v>
      </c>
      <c r="C15" s="28">
        <v>23</v>
      </c>
      <c r="D15" s="20">
        <v>0</v>
      </c>
      <c r="F15" s="4">
        <v>3</v>
      </c>
      <c r="H15" s="4">
        <v>3</v>
      </c>
      <c r="I15" s="4">
        <v>3</v>
      </c>
      <c r="J15" s="35"/>
      <c r="K15" s="35"/>
      <c r="L15" s="20">
        <f t="shared" si="0"/>
        <v>0</v>
      </c>
    </row>
    <row r="16" spans="1:12" ht="13" hidden="1">
      <c r="A16" s="4" t="s">
        <v>1361</v>
      </c>
      <c r="B16" s="4" t="s">
        <v>102</v>
      </c>
      <c r="C16" s="28">
        <v>30.983870967741936</v>
      </c>
      <c r="D16" s="20">
        <v>0.17333333333333334</v>
      </c>
      <c r="E16" s="4">
        <v>13</v>
      </c>
      <c r="F16" s="4">
        <v>75</v>
      </c>
      <c r="G16" s="4">
        <v>5</v>
      </c>
      <c r="H16" s="4">
        <v>70</v>
      </c>
      <c r="I16" s="4">
        <v>75</v>
      </c>
      <c r="J16" s="35">
        <v>1</v>
      </c>
      <c r="K16" s="35">
        <v>5</v>
      </c>
      <c r="L16" s="20">
        <f t="shared" si="0"/>
        <v>6.6666666666666666E-2</v>
      </c>
    </row>
    <row r="17" spans="1:12" ht="13" hidden="1">
      <c r="A17" s="4" t="s">
        <v>1362</v>
      </c>
      <c r="B17" s="4" t="s">
        <v>92</v>
      </c>
      <c r="C17" s="28">
        <v>24</v>
      </c>
      <c r="D17" s="20">
        <v>0.5</v>
      </c>
      <c r="E17" s="4">
        <v>34</v>
      </c>
      <c r="F17" s="4">
        <v>68</v>
      </c>
      <c r="G17" s="4">
        <v>5</v>
      </c>
      <c r="H17" s="4">
        <v>63</v>
      </c>
      <c r="I17" s="4">
        <v>68</v>
      </c>
      <c r="J17" s="36"/>
      <c r="K17" s="35">
        <v>5</v>
      </c>
      <c r="L17" s="20">
        <f t="shared" si="0"/>
        <v>7.3529411764705885E-2</v>
      </c>
    </row>
    <row r="18" spans="1:12" ht="13" hidden="1">
      <c r="A18" s="4" t="s">
        <v>1363</v>
      </c>
      <c r="B18" s="4" t="s">
        <v>92</v>
      </c>
      <c r="C18" s="28">
        <v>23.068965517241381</v>
      </c>
      <c r="D18" s="20">
        <v>0.52459016393442626</v>
      </c>
      <c r="E18" s="4">
        <v>32</v>
      </c>
      <c r="F18" s="4">
        <v>61</v>
      </c>
      <c r="G18" s="4">
        <v>5</v>
      </c>
      <c r="H18" s="4">
        <v>56</v>
      </c>
      <c r="I18" s="4">
        <v>61</v>
      </c>
      <c r="J18" s="35">
        <v>3</v>
      </c>
      <c r="K18" s="35">
        <v>5</v>
      </c>
      <c r="L18" s="20">
        <f t="shared" si="0"/>
        <v>8.1967213114754092E-2</v>
      </c>
    </row>
    <row r="19" spans="1:12" ht="13" hidden="1">
      <c r="A19" s="4" t="s">
        <v>1364</v>
      </c>
      <c r="B19" s="4" t="s">
        <v>37</v>
      </c>
      <c r="C19" s="28">
        <v>20.900763358778626</v>
      </c>
      <c r="D19" s="20">
        <v>5.7553956834532377E-2</v>
      </c>
      <c r="E19" s="4">
        <v>8</v>
      </c>
      <c r="F19" s="4">
        <v>139</v>
      </c>
      <c r="G19" s="4">
        <v>6</v>
      </c>
      <c r="H19" s="4">
        <v>133</v>
      </c>
      <c r="I19" s="4">
        <v>139</v>
      </c>
      <c r="J19" s="36"/>
      <c r="K19" s="35">
        <v>6</v>
      </c>
      <c r="L19" s="20">
        <f t="shared" si="0"/>
        <v>4.3165467625899283E-2</v>
      </c>
    </row>
    <row r="20" spans="1:12" ht="13" hidden="1">
      <c r="A20" s="4" t="s">
        <v>1365</v>
      </c>
      <c r="B20" s="4" t="s">
        <v>37</v>
      </c>
      <c r="C20" s="28">
        <v>19.399999999999999</v>
      </c>
      <c r="D20" s="20">
        <v>4.7619047619047616E-2</v>
      </c>
      <c r="E20" s="4">
        <v>1</v>
      </c>
      <c r="F20" s="4">
        <v>21</v>
      </c>
      <c r="G20" s="4">
        <v>16</v>
      </c>
      <c r="H20" s="4">
        <v>5</v>
      </c>
      <c r="I20" s="4">
        <v>21</v>
      </c>
      <c r="J20" s="35">
        <v>1</v>
      </c>
      <c r="K20" s="35">
        <v>16</v>
      </c>
      <c r="L20" s="20">
        <f t="shared" si="0"/>
        <v>0.76190476190476186</v>
      </c>
    </row>
    <row r="21" spans="1:12" ht="13" hidden="1">
      <c r="A21" s="4" t="s">
        <v>1366</v>
      </c>
      <c r="B21" s="4" t="s">
        <v>4</v>
      </c>
      <c r="C21" s="28">
        <v>12.201932367149759</v>
      </c>
      <c r="D21" s="20">
        <v>2.8169014084507043E-2</v>
      </c>
      <c r="E21" s="4">
        <v>30</v>
      </c>
      <c r="F21" s="4">
        <v>1065</v>
      </c>
      <c r="G21" s="4">
        <v>8</v>
      </c>
      <c r="H21" s="4">
        <v>1057</v>
      </c>
      <c r="I21" s="4">
        <v>1065</v>
      </c>
      <c r="J21" s="35">
        <v>1</v>
      </c>
      <c r="K21" s="35">
        <v>8</v>
      </c>
      <c r="L21" s="20">
        <f t="shared" si="0"/>
        <v>7.5117370892018778E-3</v>
      </c>
    </row>
    <row r="22" spans="1:12" ht="13" hidden="1">
      <c r="A22" s="4" t="s">
        <v>1367</v>
      </c>
      <c r="B22" s="4" t="s">
        <v>74</v>
      </c>
      <c r="C22" s="28">
        <v>16.036815920398009</v>
      </c>
      <c r="D22" s="20">
        <v>4.8295454545454544E-2</v>
      </c>
      <c r="E22" s="4">
        <v>51</v>
      </c>
      <c r="F22" s="4">
        <v>1056</v>
      </c>
      <c r="G22" s="4">
        <v>424</v>
      </c>
      <c r="H22" s="4">
        <v>632</v>
      </c>
      <c r="I22" s="4">
        <v>1056</v>
      </c>
      <c r="J22" s="35">
        <v>3</v>
      </c>
      <c r="K22" s="35">
        <v>424</v>
      </c>
      <c r="L22" s="20">
        <f t="shared" si="0"/>
        <v>0.40151515151515149</v>
      </c>
    </row>
    <row r="23" spans="1:12" ht="13" hidden="1">
      <c r="A23" s="4" t="s">
        <v>1368</v>
      </c>
      <c r="B23" s="4" t="s">
        <v>74</v>
      </c>
      <c r="C23" s="28">
        <v>15.611468381564844</v>
      </c>
      <c r="D23" s="20">
        <v>8.753056234718827E-2</v>
      </c>
      <c r="E23" s="4">
        <v>179</v>
      </c>
      <c r="F23" s="4">
        <v>2045</v>
      </c>
      <c r="G23" s="4">
        <v>52</v>
      </c>
      <c r="H23" s="4">
        <v>1993</v>
      </c>
      <c r="I23" s="4">
        <v>2045</v>
      </c>
      <c r="J23" s="35">
        <v>24</v>
      </c>
      <c r="K23" s="35">
        <v>52</v>
      </c>
      <c r="L23" s="20">
        <f t="shared" si="0"/>
        <v>2.5427872860635695E-2</v>
      </c>
    </row>
    <row r="24" spans="1:12" ht="13" hidden="1">
      <c r="A24" s="4" t="s">
        <v>1369</v>
      </c>
      <c r="B24" s="4" t="s">
        <v>102</v>
      </c>
      <c r="C24" s="28">
        <v>20.801948051948052</v>
      </c>
      <c r="D24" s="20">
        <v>6.6666666666666666E-2</v>
      </c>
      <c r="E24" s="4">
        <v>22</v>
      </c>
      <c r="F24" s="4">
        <v>330</v>
      </c>
      <c r="G24" s="4">
        <v>258</v>
      </c>
      <c r="H24" s="4">
        <v>72</v>
      </c>
      <c r="I24" s="4">
        <v>330</v>
      </c>
      <c r="J24" s="35">
        <v>13</v>
      </c>
      <c r="K24" s="35">
        <v>258</v>
      </c>
      <c r="L24" s="20">
        <f t="shared" si="0"/>
        <v>0.78181818181818186</v>
      </c>
    </row>
    <row r="25" spans="1:12" ht="13">
      <c r="A25" s="4" t="s">
        <v>288</v>
      </c>
      <c r="B25" s="4" t="s">
        <v>112</v>
      </c>
      <c r="C25" s="28">
        <v>6.91080557024502</v>
      </c>
      <c r="D25" s="20">
        <v>2.2863172704889203E-3</v>
      </c>
      <c r="E25" s="4">
        <v>13</v>
      </c>
      <c r="F25" s="4">
        <v>5686</v>
      </c>
      <c r="G25" s="4">
        <v>5584</v>
      </c>
      <c r="H25" s="4">
        <v>102</v>
      </c>
      <c r="I25" s="4">
        <v>5686</v>
      </c>
      <c r="J25" s="35">
        <v>10</v>
      </c>
      <c r="K25" s="35">
        <v>5584</v>
      </c>
      <c r="L25" s="20">
        <f t="shared" si="0"/>
        <v>0.9820612029546254</v>
      </c>
    </row>
    <row r="26" spans="1:12" ht="13" hidden="1">
      <c r="A26" s="4" t="s">
        <v>388</v>
      </c>
      <c r="B26" s="4" t="s">
        <v>37</v>
      </c>
      <c r="C26" s="28">
        <v>13.839195979899497</v>
      </c>
      <c r="D26" s="20">
        <v>6.5727699530516437E-2</v>
      </c>
      <c r="E26" s="4">
        <v>14</v>
      </c>
      <c r="F26" s="4">
        <v>213</v>
      </c>
      <c r="G26" s="4">
        <v>4</v>
      </c>
      <c r="H26" s="4">
        <v>209</v>
      </c>
      <c r="I26" s="4">
        <v>213</v>
      </c>
      <c r="J26" s="35">
        <v>1</v>
      </c>
      <c r="K26" s="35">
        <v>4</v>
      </c>
      <c r="L26" s="20">
        <f t="shared" si="0"/>
        <v>1.8779342723004695E-2</v>
      </c>
    </row>
    <row r="27" spans="1:12" ht="13" hidden="1">
      <c r="A27" s="4" t="s">
        <v>1370</v>
      </c>
      <c r="B27" s="4" t="s">
        <v>62</v>
      </c>
      <c r="C27" s="28">
        <v>29.94736842105263</v>
      </c>
      <c r="D27" s="20">
        <v>9.5238095238095233E-2</v>
      </c>
      <c r="E27" s="4">
        <v>2</v>
      </c>
      <c r="F27" s="4">
        <v>21</v>
      </c>
      <c r="H27" s="4">
        <v>21</v>
      </c>
      <c r="I27" s="4">
        <v>21</v>
      </c>
      <c r="J27" s="35"/>
      <c r="K27" s="35"/>
      <c r="L27" s="20">
        <f t="shared" si="0"/>
        <v>0</v>
      </c>
    </row>
    <row r="28" spans="1:12" ht="13" hidden="1">
      <c r="A28" s="4" t="s">
        <v>1371</v>
      </c>
      <c r="B28" s="4" t="s">
        <v>62</v>
      </c>
      <c r="C28" s="28">
        <v>22.421052631578949</v>
      </c>
      <c r="D28" s="20">
        <v>0.13636363636363635</v>
      </c>
      <c r="E28" s="4">
        <v>3</v>
      </c>
      <c r="F28" s="4">
        <v>22</v>
      </c>
      <c r="G28" s="4">
        <v>5</v>
      </c>
      <c r="H28" s="4">
        <v>17</v>
      </c>
      <c r="I28" s="4">
        <v>22</v>
      </c>
      <c r="J28" s="35">
        <v>1</v>
      </c>
      <c r="K28" s="35">
        <v>5</v>
      </c>
      <c r="L28" s="20">
        <f t="shared" si="0"/>
        <v>0.22727272727272727</v>
      </c>
    </row>
    <row r="29" spans="1:12" ht="13" hidden="1">
      <c r="A29" s="4" t="s">
        <v>1372</v>
      </c>
      <c r="B29" s="4" t="s">
        <v>62</v>
      </c>
      <c r="C29" s="28">
        <v>15</v>
      </c>
      <c r="D29" s="20">
        <v>0</v>
      </c>
      <c r="F29" s="4">
        <v>1</v>
      </c>
      <c r="H29" s="4">
        <v>1</v>
      </c>
      <c r="I29" s="4">
        <v>1</v>
      </c>
      <c r="J29" s="36"/>
      <c r="K29" s="35"/>
      <c r="L29" s="20">
        <f t="shared" si="0"/>
        <v>0</v>
      </c>
    </row>
    <row r="30" spans="1:12" ht="13" hidden="1">
      <c r="A30" s="4" t="s">
        <v>1373</v>
      </c>
      <c r="B30" s="4" t="s">
        <v>37</v>
      </c>
      <c r="C30" s="28">
        <v>13.174537987679672</v>
      </c>
      <c r="D30" s="20">
        <v>8.9719626168224292E-2</v>
      </c>
      <c r="E30" s="4">
        <v>48</v>
      </c>
      <c r="F30" s="4">
        <v>535</v>
      </c>
      <c r="G30" s="4">
        <v>5</v>
      </c>
      <c r="H30" s="4">
        <v>530</v>
      </c>
      <c r="I30" s="4">
        <v>535</v>
      </c>
      <c r="J30" s="36"/>
      <c r="K30" s="35">
        <v>5</v>
      </c>
      <c r="L30" s="20">
        <f t="shared" si="0"/>
        <v>9.3457943925233638E-3</v>
      </c>
    </row>
    <row r="31" spans="1:12" ht="13" hidden="1">
      <c r="A31" s="4" t="s">
        <v>312</v>
      </c>
      <c r="B31" s="4" t="s">
        <v>74</v>
      </c>
      <c r="C31" s="28">
        <v>14.262004175365345</v>
      </c>
      <c r="D31" s="20">
        <v>0.12829845313921748</v>
      </c>
      <c r="E31" s="4">
        <v>141</v>
      </c>
      <c r="F31" s="4">
        <v>1099</v>
      </c>
      <c r="G31" s="4">
        <v>377</v>
      </c>
      <c r="H31" s="4">
        <v>722</v>
      </c>
      <c r="I31" s="4">
        <v>1099</v>
      </c>
      <c r="J31" s="35">
        <v>26</v>
      </c>
      <c r="K31" s="35">
        <v>377</v>
      </c>
      <c r="L31" s="20">
        <f t="shared" si="0"/>
        <v>0.34303912647861695</v>
      </c>
    </row>
    <row r="32" spans="1:12" ht="13" hidden="1">
      <c r="A32" s="4" t="s">
        <v>1374</v>
      </c>
      <c r="B32" s="4" t="s">
        <v>62</v>
      </c>
      <c r="C32" s="28">
        <v>10.391144644098084</v>
      </c>
      <c r="D32" s="20">
        <v>4.0537868301364442E-3</v>
      </c>
      <c r="E32" s="4">
        <v>41</v>
      </c>
      <c r="F32" s="4">
        <v>10114</v>
      </c>
      <c r="G32" s="4">
        <v>931</v>
      </c>
      <c r="H32" s="4">
        <v>9183</v>
      </c>
      <c r="I32" s="4">
        <v>10114</v>
      </c>
      <c r="J32" s="35">
        <v>4</v>
      </c>
      <c r="K32" s="35">
        <v>931</v>
      </c>
      <c r="L32" s="20">
        <f t="shared" si="0"/>
        <v>9.2050622898951953E-2</v>
      </c>
    </row>
    <row r="33" spans="1:12" ht="13" hidden="1">
      <c r="A33" s="4" t="s">
        <v>1375</v>
      </c>
      <c r="B33" s="4" t="s">
        <v>92</v>
      </c>
      <c r="C33" s="28">
        <v>19.949640287769785</v>
      </c>
      <c r="D33" s="20">
        <v>0.1419753086419753</v>
      </c>
      <c r="E33" s="4">
        <v>23</v>
      </c>
      <c r="F33" s="4">
        <v>162</v>
      </c>
      <c r="G33" s="4">
        <v>80</v>
      </c>
      <c r="H33" s="4">
        <v>82</v>
      </c>
      <c r="I33" s="4">
        <v>162</v>
      </c>
      <c r="J33" s="35">
        <v>5</v>
      </c>
      <c r="K33" s="35">
        <v>80</v>
      </c>
      <c r="L33" s="20">
        <f t="shared" si="0"/>
        <v>0.49382716049382713</v>
      </c>
    </row>
    <row r="34" spans="1:12" ht="13" hidden="1">
      <c r="A34" s="4" t="s">
        <v>1376</v>
      </c>
      <c r="B34" s="4" t="s">
        <v>74</v>
      </c>
      <c r="C34" s="28">
        <v>13.660714285714286</v>
      </c>
      <c r="D34" s="20">
        <v>8.6956521739130432E-2</v>
      </c>
      <c r="E34" s="4">
        <v>16</v>
      </c>
      <c r="F34" s="4">
        <v>184</v>
      </c>
      <c r="G34" s="4">
        <v>13</v>
      </c>
      <c r="H34" s="4">
        <v>171</v>
      </c>
      <c r="I34" s="4">
        <v>184</v>
      </c>
      <c r="J34" s="35">
        <v>1</v>
      </c>
      <c r="K34" s="35">
        <v>13</v>
      </c>
      <c r="L34" s="20">
        <f t="shared" si="0"/>
        <v>7.0652173913043473E-2</v>
      </c>
    </row>
    <row r="35" spans="1:12" ht="13" hidden="1">
      <c r="A35" s="4" t="s">
        <v>1377</v>
      </c>
      <c r="B35" s="4" t="s">
        <v>37</v>
      </c>
      <c r="C35" s="28">
        <v>12.208661417322835</v>
      </c>
      <c r="D35" s="20">
        <v>3.2380952380952378E-2</v>
      </c>
      <c r="E35" s="4">
        <v>17</v>
      </c>
      <c r="F35" s="4">
        <v>525</v>
      </c>
      <c r="G35" s="4">
        <v>45</v>
      </c>
      <c r="H35" s="4">
        <v>480</v>
      </c>
      <c r="I35" s="4">
        <v>525</v>
      </c>
      <c r="J35" s="35">
        <v>6</v>
      </c>
      <c r="K35" s="35">
        <v>45</v>
      </c>
      <c r="L35" s="20">
        <f t="shared" si="0"/>
        <v>8.5714285714285715E-2</v>
      </c>
    </row>
    <row r="36" spans="1:12" ht="13" hidden="1">
      <c r="A36" s="4" t="s">
        <v>1378</v>
      </c>
      <c r="B36" s="4" t="s">
        <v>74</v>
      </c>
      <c r="C36" s="28">
        <v>13.182555780933063</v>
      </c>
      <c r="D36" s="20">
        <v>8.7037037037037038E-2</v>
      </c>
      <c r="E36" s="4">
        <v>47</v>
      </c>
      <c r="F36" s="4">
        <v>540</v>
      </c>
      <c r="G36" s="4">
        <v>158</v>
      </c>
      <c r="H36" s="4">
        <v>382</v>
      </c>
      <c r="I36" s="4">
        <v>540</v>
      </c>
      <c r="J36" s="35">
        <v>4</v>
      </c>
      <c r="K36" s="35">
        <v>158</v>
      </c>
      <c r="L36" s="20">
        <f t="shared" si="0"/>
        <v>0.29259259259259257</v>
      </c>
    </row>
    <row r="37" spans="1:12" ht="13" hidden="1">
      <c r="A37" s="4" t="s">
        <v>1379</v>
      </c>
      <c r="B37" s="4" t="s">
        <v>74</v>
      </c>
      <c r="C37" s="28">
        <v>12.104311543810848</v>
      </c>
      <c r="D37" s="20">
        <v>5.6430446194225721E-2</v>
      </c>
      <c r="E37" s="4">
        <v>43</v>
      </c>
      <c r="F37" s="4">
        <v>762</v>
      </c>
      <c r="G37" s="4">
        <v>258</v>
      </c>
      <c r="H37" s="4">
        <v>504</v>
      </c>
      <c r="I37" s="4">
        <v>762</v>
      </c>
      <c r="J37" s="35">
        <v>11</v>
      </c>
      <c r="K37" s="35">
        <v>258</v>
      </c>
      <c r="L37" s="20">
        <f t="shared" si="0"/>
        <v>0.33858267716535434</v>
      </c>
    </row>
    <row r="38" spans="1:12" ht="13" hidden="1">
      <c r="A38" s="4" t="s">
        <v>1380</v>
      </c>
      <c r="B38" s="4" t="s">
        <v>37</v>
      </c>
      <c r="C38" s="28">
        <v>12.138248847926267</v>
      </c>
      <c r="D38" s="20">
        <v>5.6521739130434782E-2</v>
      </c>
      <c r="E38" s="4">
        <v>13</v>
      </c>
      <c r="F38" s="4">
        <v>230</v>
      </c>
      <c r="G38" s="4">
        <v>171</v>
      </c>
      <c r="H38" s="4">
        <v>59</v>
      </c>
      <c r="I38" s="4">
        <v>230</v>
      </c>
      <c r="J38" s="35">
        <v>2</v>
      </c>
      <c r="K38" s="35">
        <v>171</v>
      </c>
      <c r="L38" s="20">
        <f t="shared" si="0"/>
        <v>0.74347826086956526</v>
      </c>
    </row>
    <row r="39" spans="1:12" ht="13" hidden="1">
      <c r="A39" s="4" t="s">
        <v>1381</v>
      </c>
      <c r="B39" s="4" t="s">
        <v>92</v>
      </c>
      <c r="C39" s="28">
        <v>17.636363636363637</v>
      </c>
      <c r="D39" s="20">
        <v>0.15384615384615385</v>
      </c>
      <c r="E39" s="4">
        <v>2</v>
      </c>
      <c r="F39" s="4">
        <v>13</v>
      </c>
      <c r="G39" s="4">
        <v>11</v>
      </c>
      <c r="H39" s="4">
        <v>2</v>
      </c>
      <c r="I39" s="4">
        <v>13</v>
      </c>
      <c r="J39" s="35">
        <v>1</v>
      </c>
      <c r="K39" s="35">
        <v>11</v>
      </c>
      <c r="L39" s="20">
        <f t="shared" si="0"/>
        <v>0.84615384615384615</v>
      </c>
    </row>
    <row r="40" spans="1:12" ht="13" hidden="1">
      <c r="A40" s="4" t="s">
        <v>1382</v>
      </c>
      <c r="B40" s="4" t="s">
        <v>74</v>
      </c>
      <c r="C40" s="28">
        <v>12.041666666666666</v>
      </c>
      <c r="D40" s="20">
        <v>5.2064631956912029E-2</v>
      </c>
      <c r="E40" s="4">
        <v>29</v>
      </c>
      <c r="F40" s="4">
        <v>557</v>
      </c>
      <c r="G40" s="4">
        <v>2</v>
      </c>
      <c r="H40" s="4">
        <v>555</v>
      </c>
      <c r="I40" s="4">
        <v>557</v>
      </c>
      <c r="J40" s="36"/>
      <c r="K40" s="35">
        <v>2</v>
      </c>
      <c r="L40" s="20">
        <f t="shared" si="0"/>
        <v>3.5906642728904849E-3</v>
      </c>
    </row>
    <row r="41" spans="1:12" ht="13" hidden="1">
      <c r="A41" s="4" t="s">
        <v>1383</v>
      </c>
      <c r="B41" s="4" t="s">
        <v>92</v>
      </c>
      <c r="C41" s="28">
        <v>17</v>
      </c>
      <c r="D41" s="20">
        <v>0</v>
      </c>
      <c r="F41" s="4">
        <v>3</v>
      </c>
      <c r="G41" s="4">
        <v>1</v>
      </c>
      <c r="H41" s="4">
        <v>2</v>
      </c>
      <c r="I41" s="4">
        <v>3</v>
      </c>
      <c r="J41" s="36"/>
      <c r="K41" s="35">
        <v>1</v>
      </c>
      <c r="L41" s="20">
        <f t="shared" si="0"/>
        <v>0.33333333333333331</v>
      </c>
    </row>
    <row r="42" spans="1:12" ht="13" hidden="1">
      <c r="A42" s="4" t="s">
        <v>1384</v>
      </c>
      <c r="B42" s="4" t="s">
        <v>92</v>
      </c>
      <c r="C42" s="28">
        <v>16.6875</v>
      </c>
      <c r="D42" s="20">
        <v>0.1111111111111111</v>
      </c>
      <c r="E42" s="4">
        <v>2</v>
      </c>
      <c r="F42" s="4">
        <v>18</v>
      </c>
      <c r="G42" s="4">
        <v>13</v>
      </c>
      <c r="H42" s="4">
        <v>5</v>
      </c>
      <c r="I42" s="4">
        <v>18</v>
      </c>
      <c r="J42" s="35">
        <v>2</v>
      </c>
      <c r="K42" s="35">
        <v>13</v>
      </c>
      <c r="L42" s="20">
        <f t="shared" si="0"/>
        <v>0.72222222222222221</v>
      </c>
    </row>
    <row r="43" spans="1:12" ht="13" hidden="1">
      <c r="A43" s="4" t="s">
        <v>1385</v>
      </c>
      <c r="B43" s="4" t="s">
        <v>74</v>
      </c>
      <c r="C43" s="28">
        <v>11.882913546630361</v>
      </c>
      <c r="D43" s="20">
        <v>2.327127659574468E-2</v>
      </c>
      <c r="E43" s="4">
        <v>70</v>
      </c>
      <c r="F43" s="4">
        <v>3008</v>
      </c>
      <c r="G43" s="4">
        <v>318</v>
      </c>
      <c r="H43" s="4">
        <v>2690</v>
      </c>
      <c r="I43" s="4">
        <v>3008</v>
      </c>
      <c r="J43" s="35">
        <v>12</v>
      </c>
      <c r="K43" s="35">
        <v>318</v>
      </c>
      <c r="L43" s="20">
        <f t="shared" si="0"/>
        <v>0.10571808510638298</v>
      </c>
    </row>
    <row r="44" spans="1:12" ht="13" hidden="1">
      <c r="A44" s="4" t="s">
        <v>1386</v>
      </c>
      <c r="B44" s="4" t="s">
        <v>4</v>
      </c>
      <c r="C44" s="28">
        <v>11.04516129032258</v>
      </c>
      <c r="D44" s="20">
        <v>0.11931818181818182</v>
      </c>
      <c r="E44" s="4">
        <v>168</v>
      </c>
      <c r="F44" s="4">
        <v>1408</v>
      </c>
      <c r="G44" s="4">
        <v>4</v>
      </c>
      <c r="H44" s="4">
        <v>1404</v>
      </c>
      <c r="I44" s="4">
        <v>1408</v>
      </c>
      <c r="J44" s="35">
        <v>3</v>
      </c>
      <c r="K44" s="35">
        <v>4</v>
      </c>
      <c r="L44" s="20">
        <f t="shared" si="0"/>
        <v>2.840909090909091E-3</v>
      </c>
    </row>
    <row r="45" spans="1:12" ht="13" hidden="1">
      <c r="A45" s="4" t="s">
        <v>1387</v>
      </c>
      <c r="B45" s="4" t="s">
        <v>117</v>
      </c>
      <c r="C45" s="28">
        <v>10.819161676646706</v>
      </c>
      <c r="D45" s="20">
        <v>7.1343638525564806E-3</v>
      </c>
      <c r="E45" s="4">
        <v>12</v>
      </c>
      <c r="F45" s="4">
        <v>1682</v>
      </c>
      <c r="G45" s="4">
        <v>390</v>
      </c>
      <c r="H45" s="4">
        <v>1292</v>
      </c>
      <c r="I45" s="4">
        <v>1682</v>
      </c>
      <c r="J45" s="36"/>
      <c r="K45" s="35">
        <v>390</v>
      </c>
      <c r="L45" s="20">
        <f t="shared" si="0"/>
        <v>0.2318668252080856</v>
      </c>
    </row>
    <row r="46" spans="1:12" ht="13" hidden="1">
      <c r="A46" s="4" t="s">
        <v>1388</v>
      </c>
      <c r="B46" s="4" t="s">
        <v>109</v>
      </c>
      <c r="C46" s="28">
        <v>7.4798022598870055</v>
      </c>
      <c r="D46" s="20">
        <v>1.9662143450567708E-2</v>
      </c>
      <c r="E46" s="4">
        <v>142</v>
      </c>
      <c r="F46" s="4">
        <v>7222</v>
      </c>
      <c r="G46" s="4">
        <v>62</v>
      </c>
      <c r="H46" s="4">
        <v>7160</v>
      </c>
      <c r="I46" s="4">
        <v>7222</v>
      </c>
      <c r="J46" s="36"/>
      <c r="K46" s="35">
        <v>62</v>
      </c>
      <c r="L46" s="20">
        <f t="shared" si="0"/>
        <v>8.5848795347549158E-3</v>
      </c>
    </row>
    <row r="47" spans="1:12" ht="13" hidden="1">
      <c r="A47" s="4" t="s">
        <v>1389</v>
      </c>
      <c r="B47" s="4" t="s">
        <v>74</v>
      </c>
      <c r="C47" s="28">
        <v>11.805104408352669</v>
      </c>
      <c r="D47" s="20">
        <v>0.10208333333333333</v>
      </c>
      <c r="E47" s="4">
        <v>49</v>
      </c>
      <c r="F47" s="4">
        <v>480</v>
      </c>
      <c r="G47" s="4">
        <v>14</v>
      </c>
      <c r="H47" s="4">
        <v>466</v>
      </c>
      <c r="I47" s="4">
        <v>480</v>
      </c>
      <c r="J47" s="35">
        <v>3</v>
      </c>
      <c r="K47" s="35">
        <v>14</v>
      </c>
      <c r="L47" s="20">
        <f t="shared" si="0"/>
        <v>2.9166666666666667E-2</v>
      </c>
    </row>
    <row r="48" spans="1:12" ht="13" hidden="1">
      <c r="A48" s="4" t="s">
        <v>1390</v>
      </c>
      <c r="B48" s="4" t="s">
        <v>74</v>
      </c>
      <c r="C48" s="28">
        <v>11.764849471114728</v>
      </c>
      <c r="D48" s="20">
        <v>7.1401586701926714E-2</v>
      </c>
      <c r="E48" s="4">
        <v>189</v>
      </c>
      <c r="F48" s="4">
        <v>2647</v>
      </c>
      <c r="G48" s="4">
        <v>274</v>
      </c>
      <c r="H48" s="4">
        <v>2373</v>
      </c>
      <c r="I48" s="4">
        <v>2647</v>
      </c>
      <c r="J48" s="35">
        <v>25</v>
      </c>
      <c r="K48" s="35">
        <v>274</v>
      </c>
      <c r="L48" s="20">
        <f t="shared" si="0"/>
        <v>0.10351341140914243</v>
      </c>
    </row>
    <row r="49" spans="1:12" ht="13">
      <c r="A49" s="4" t="s">
        <v>305</v>
      </c>
      <c r="B49" s="4" t="s">
        <v>112</v>
      </c>
      <c r="C49" s="28">
        <v>7.070702370704697</v>
      </c>
      <c r="D49" s="20">
        <v>2.1358096343586769E-3</v>
      </c>
      <c r="E49" s="4">
        <v>92</v>
      </c>
      <c r="F49" s="4">
        <v>43075</v>
      </c>
      <c r="G49" s="4">
        <v>40671</v>
      </c>
      <c r="H49" s="4">
        <v>2404</v>
      </c>
      <c r="I49" s="4">
        <v>43075</v>
      </c>
      <c r="J49" s="35">
        <v>58</v>
      </c>
      <c r="K49" s="35">
        <v>40671</v>
      </c>
      <c r="L49" s="20">
        <f t="shared" si="0"/>
        <v>0.9441903656413233</v>
      </c>
    </row>
    <row r="50" spans="1:12" ht="13" hidden="1">
      <c r="A50" s="4" t="s">
        <v>1391</v>
      </c>
      <c r="B50" s="4" t="s">
        <v>37</v>
      </c>
      <c r="C50" s="28">
        <v>11.555839002267573</v>
      </c>
      <c r="D50" s="20">
        <v>1.3146853146853148E-2</v>
      </c>
      <c r="E50" s="4">
        <v>47</v>
      </c>
      <c r="F50" s="4">
        <v>3575</v>
      </c>
      <c r="G50" s="4">
        <v>250</v>
      </c>
      <c r="H50" s="4">
        <v>3325</v>
      </c>
      <c r="I50" s="4">
        <v>3575</v>
      </c>
      <c r="J50" s="35">
        <v>4</v>
      </c>
      <c r="K50" s="35">
        <v>250</v>
      </c>
      <c r="L50" s="20">
        <f t="shared" si="0"/>
        <v>6.9930069930069935E-2</v>
      </c>
    </row>
    <row r="51" spans="1:12" ht="13" hidden="1">
      <c r="A51" s="4" t="s">
        <v>1392</v>
      </c>
      <c r="B51" s="4" t="s">
        <v>37</v>
      </c>
      <c r="C51" s="28">
        <v>11.455922865013774</v>
      </c>
      <c r="D51" s="20">
        <v>1.403349932095971E-2</v>
      </c>
      <c r="E51" s="4">
        <v>62</v>
      </c>
      <c r="F51" s="4">
        <v>4418</v>
      </c>
      <c r="G51" s="4">
        <v>1958</v>
      </c>
      <c r="H51" s="4">
        <v>2460</v>
      </c>
      <c r="I51" s="4">
        <v>4418</v>
      </c>
      <c r="J51" s="35">
        <v>16</v>
      </c>
      <c r="K51" s="35">
        <v>1958</v>
      </c>
      <c r="L51" s="20">
        <f t="shared" si="0"/>
        <v>0.44318696242643729</v>
      </c>
    </row>
    <row r="52" spans="1:12" ht="13" hidden="1">
      <c r="A52" s="4" t="s">
        <v>1393</v>
      </c>
      <c r="B52" s="4" t="s">
        <v>62</v>
      </c>
      <c r="C52" s="28">
        <v>10.304769828064337</v>
      </c>
      <c r="D52" s="20">
        <v>2.7654867256637168E-3</v>
      </c>
      <c r="E52" s="4">
        <v>20</v>
      </c>
      <c r="F52" s="4">
        <v>7232</v>
      </c>
      <c r="G52" s="4">
        <v>983</v>
      </c>
      <c r="H52" s="4">
        <v>6249</v>
      </c>
      <c r="I52" s="4">
        <v>7232</v>
      </c>
      <c r="J52" s="35">
        <v>2</v>
      </c>
      <c r="K52" s="35">
        <v>983</v>
      </c>
      <c r="L52" s="20">
        <f t="shared" si="0"/>
        <v>0.13592367256637169</v>
      </c>
    </row>
    <row r="53" spans="1:12" ht="13" hidden="1">
      <c r="A53" s="4" t="s">
        <v>1394</v>
      </c>
      <c r="B53" s="4" t="s">
        <v>102</v>
      </c>
      <c r="C53" s="28">
        <v>12.884718498659517</v>
      </c>
      <c r="D53" s="20">
        <v>2.356020942408377E-2</v>
      </c>
      <c r="E53" s="4">
        <v>27</v>
      </c>
      <c r="F53" s="4">
        <v>1146</v>
      </c>
      <c r="G53" s="4">
        <v>4</v>
      </c>
      <c r="H53" s="4">
        <v>1142</v>
      </c>
      <c r="I53" s="4">
        <v>1146</v>
      </c>
      <c r="J53" s="36"/>
      <c r="K53" s="35">
        <v>4</v>
      </c>
      <c r="L53" s="20">
        <f t="shared" si="0"/>
        <v>3.4904013961605585E-3</v>
      </c>
    </row>
    <row r="54" spans="1:12" ht="13" hidden="1">
      <c r="A54" s="4" t="s">
        <v>1395</v>
      </c>
      <c r="B54" s="4" t="s">
        <v>102</v>
      </c>
      <c r="C54" s="28">
        <v>10.61</v>
      </c>
      <c r="D54" s="20">
        <v>3.2258064516129031E-2</v>
      </c>
      <c r="E54" s="4">
        <v>10</v>
      </c>
      <c r="F54" s="4">
        <v>310</v>
      </c>
      <c r="G54" s="4">
        <v>93</v>
      </c>
      <c r="H54" s="4">
        <v>217</v>
      </c>
      <c r="I54" s="4">
        <v>310</v>
      </c>
      <c r="J54" s="36"/>
      <c r="K54" s="35">
        <v>93</v>
      </c>
      <c r="L54" s="20">
        <f t="shared" si="0"/>
        <v>0.3</v>
      </c>
    </row>
    <row r="55" spans="1:12" ht="13" hidden="1">
      <c r="A55" s="4" t="s">
        <v>1396</v>
      </c>
      <c r="B55" s="4" t="s">
        <v>37</v>
      </c>
      <c r="C55" s="28">
        <v>11.304039688164423</v>
      </c>
      <c r="D55" s="20">
        <v>1.1212333566923615E-2</v>
      </c>
      <c r="E55" s="4">
        <v>16</v>
      </c>
      <c r="F55" s="4">
        <v>1427</v>
      </c>
      <c r="G55" s="4">
        <v>198</v>
      </c>
      <c r="H55" s="4">
        <v>1229</v>
      </c>
      <c r="I55" s="4">
        <v>1427</v>
      </c>
      <c r="J55" s="35">
        <v>4</v>
      </c>
      <c r="K55" s="35">
        <v>198</v>
      </c>
      <c r="L55" s="20">
        <f t="shared" si="0"/>
        <v>0.13875262789067974</v>
      </c>
    </row>
    <row r="56" spans="1:12" ht="13">
      <c r="A56" s="4" t="s">
        <v>279</v>
      </c>
      <c r="B56" s="4" t="s">
        <v>112</v>
      </c>
      <c r="C56" s="28">
        <v>7.1051134567979268</v>
      </c>
      <c r="D56" s="20">
        <v>5.5939660590823385E-3</v>
      </c>
      <c r="E56" s="4">
        <v>89</v>
      </c>
      <c r="F56" s="4">
        <v>15910</v>
      </c>
      <c r="G56" s="4">
        <v>15403</v>
      </c>
      <c r="H56" s="4">
        <v>507</v>
      </c>
      <c r="I56" s="4">
        <v>15910</v>
      </c>
      <c r="J56" s="35">
        <v>77</v>
      </c>
      <c r="K56" s="35">
        <v>15403</v>
      </c>
      <c r="L56" s="20">
        <f t="shared" si="0"/>
        <v>0.96813324952859836</v>
      </c>
    </row>
    <row r="57" spans="1:12" ht="13" hidden="1">
      <c r="A57" s="4" t="s">
        <v>1397</v>
      </c>
      <c r="B57" s="4" t="s">
        <v>92</v>
      </c>
      <c r="C57" s="28">
        <v>16.458333333333332</v>
      </c>
      <c r="D57" s="20">
        <v>0.1111111111111111</v>
      </c>
      <c r="E57" s="4">
        <v>3</v>
      </c>
      <c r="F57" s="4">
        <v>27</v>
      </c>
      <c r="G57" s="4">
        <v>17</v>
      </c>
      <c r="H57" s="4">
        <v>10</v>
      </c>
      <c r="I57" s="4">
        <v>27</v>
      </c>
      <c r="J57" s="36"/>
      <c r="K57" s="35">
        <v>17</v>
      </c>
      <c r="L57" s="20">
        <f t="shared" si="0"/>
        <v>0.62962962962962965</v>
      </c>
    </row>
    <row r="58" spans="1:12" ht="13" hidden="1">
      <c r="A58" s="4" t="s">
        <v>1398</v>
      </c>
      <c r="B58" s="4" t="s">
        <v>4</v>
      </c>
      <c r="C58" s="28">
        <v>10.396643783371472</v>
      </c>
      <c r="D58" s="20">
        <v>5.4794520547945202E-2</v>
      </c>
      <c r="E58" s="4">
        <v>76</v>
      </c>
      <c r="F58" s="4">
        <v>1387</v>
      </c>
      <c r="H58" s="4">
        <v>1387</v>
      </c>
      <c r="I58" s="4">
        <v>1387</v>
      </c>
      <c r="J58" s="35"/>
      <c r="K58" s="35"/>
      <c r="L58" s="20">
        <f t="shared" si="0"/>
        <v>0</v>
      </c>
    </row>
    <row r="59" spans="1:12" ht="13" hidden="1">
      <c r="A59" s="4" t="s">
        <v>1399</v>
      </c>
      <c r="B59" s="4" t="s">
        <v>74</v>
      </c>
      <c r="C59" s="28">
        <v>11.757430488974114</v>
      </c>
      <c r="D59" s="20">
        <v>5.8664259927797835E-2</v>
      </c>
      <c r="E59" s="4">
        <v>65</v>
      </c>
      <c r="F59" s="4">
        <v>1108</v>
      </c>
      <c r="G59" s="4">
        <v>198</v>
      </c>
      <c r="H59" s="4">
        <v>910</v>
      </c>
      <c r="I59" s="4">
        <v>1108</v>
      </c>
      <c r="J59" s="36"/>
      <c r="K59" s="35">
        <v>198</v>
      </c>
      <c r="L59" s="20">
        <f t="shared" si="0"/>
        <v>0.17870036101083034</v>
      </c>
    </row>
    <row r="60" spans="1:12" ht="13" hidden="1">
      <c r="A60" s="4" t="s">
        <v>406</v>
      </c>
      <c r="B60" s="4" t="s">
        <v>37</v>
      </c>
      <c r="C60" s="28">
        <v>11.236778846153847</v>
      </c>
      <c r="D60" s="20">
        <v>1.4801657785671996E-2</v>
      </c>
      <c r="E60" s="4">
        <v>25</v>
      </c>
      <c r="F60" s="4">
        <v>1689</v>
      </c>
      <c r="G60" s="4">
        <v>10</v>
      </c>
      <c r="H60" s="4">
        <v>1679</v>
      </c>
      <c r="I60" s="4">
        <v>1689</v>
      </c>
      <c r="J60" s="35">
        <v>2</v>
      </c>
      <c r="K60" s="35">
        <v>10</v>
      </c>
      <c r="L60" s="20">
        <f t="shared" si="0"/>
        <v>5.920663114268798E-3</v>
      </c>
    </row>
    <row r="61" spans="1:12" ht="13" hidden="1">
      <c r="A61" s="4" t="s">
        <v>1400</v>
      </c>
      <c r="B61" s="4" t="s">
        <v>117</v>
      </c>
      <c r="C61" s="28">
        <v>10.654392764857882</v>
      </c>
      <c r="D61" s="20">
        <v>5.7803468208092483E-3</v>
      </c>
      <c r="E61" s="4">
        <v>9</v>
      </c>
      <c r="F61" s="4">
        <v>1557</v>
      </c>
      <c r="G61" s="4">
        <v>830</v>
      </c>
      <c r="H61" s="4">
        <v>727</v>
      </c>
      <c r="I61" s="4">
        <v>1557</v>
      </c>
      <c r="J61" s="35">
        <v>2</v>
      </c>
      <c r="K61" s="35">
        <v>830</v>
      </c>
      <c r="L61" s="20">
        <f t="shared" si="0"/>
        <v>0.53307642903018626</v>
      </c>
    </row>
    <row r="62" spans="1:12" ht="13" hidden="1">
      <c r="A62" s="4" t="s">
        <v>1401</v>
      </c>
      <c r="B62" s="4" t="s">
        <v>41</v>
      </c>
      <c r="C62" s="28">
        <v>13.481351981351981</v>
      </c>
      <c r="D62" s="20">
        <v>2.0547945205479451E-2</v>
      </c>
      <c r="E62" s="4">
        <v>18</v>
      </c>
      <c r="F62" s="4">
        <v>876</v>
      </c>
      <c r="G62" s="4">
        <v>41</v>
      </c>
      <c r="H62" s="4">
        <v>835</v>
      </c>
      <c r="I62" s="4">
        <v>876</v>
      </c>
      <c r="J62" s="35">
        <v>9</v>
      </c>
      <c r="K62" s="35">
        <v>41</v>
      </c>
      <c r="L62" s="20">
        <f t="shared" si="0"/>
        <v>4.6803652968036527E-2</v>
      </c>
    </row>
    <row r="63" spans="1:12" ht="13" hidden="1">
      <c r="A63" s="4" t="s">
        <v>1402</v>
      </c>
      <c r="B63" s="4" t="s">
        <v>102</v>
      </c>
      <c r="C63" s="28">
        <v>10.580485189652862</v>
      </c>
      <c r="D63" s="20">
        <v>1.3356254959005553E-2</v>
      </c>
      <c r="E63" s="4">
        <v>101</v>
      </c>
      <c r="F63" s="4">
        <v>7562</v>
      </c>
      <c r="G63" s="4">
        <v>5</v>
      </c>
      <c r="H63" s="4">
        <v>7557</v>
      </c>
      <c r="I63" s="4">
        <v>7562</v>
      </c>
      <c r="J63" s="36"/>
      <c r="K63" s="35">
        <v>5</v>
      </c>
      <c r="L63" s="20">
        <f t="shared" si="0"/>
        <v>6.6120074054482937E-4</v>
      </c>
    </row>
    <row r="64" spans="1:12" ht="13" hidden="1">
      <c r="A64" s="4" t="s">
        <v>1403</v>
      </c>
      <c r="B64" s="4" t="s">
        <v>41</v>
      </c>
      <c r="C64" s="28">
        <v>12.434426229508198</v>
      </c>
      <c r="D64" s="20">
        <v>0.17006802721088435</v>
      </c>
      <c r="E64" s="4">
        <v>25</v>
      </c>
      <c r="F64" s="4">
        <v>147</v>
      </c>
      <c r="G64" s="4">
        <v>101</v>
      </c>
      <c r="H64" s="4">
        <v>46</v>
      </c>
      <c r="I64" s="4">
        <v>147</v>
      </c>
      <c r="J64" s="35">
        <v>3</v>
      </c>
      <c r="K64" s="35">
        <v>101</v>
      </c>
      <c r="L64" s="20">
        <f t="shared" si="0"/>
        <v>0.68707482993197277</v>
      </c>
    </row>
    <row r="65" spans="1:12" ht="13" hidden="1">
      <c r="A65" s="4" t="s">
        <v>171</v>
      </c>
      <c r="B65" s="4" t="s">
        <v>102</v>
      </c>
      <c r="C65" s="28">
        <v>10.413350925658682</v>
      </c>
      <c r="D65" s="20">
        <v>4.8418201961347501E-3</v>
      </c>
      <c r="E65" s="4">
        <v>118</v>
      </c>
      <c r="F65" s="4">
        <v>24371</v>
      </c>
      <c r="G65" s="4">
        <v>5106</v>
      </c>
      <c r="H65" s="4">
        <v>19265</v>
      </c>
      <c r="I65" s="4">
        <v>24371</v>
      </c>
      <c r="J65" s="35">
        <v>14</v>
      </c>
      <c r="K65" s="35">
        <v>5106</v>
      </c>
      <c r="L65" s="20">
        <f t="shared" si="0"/>
        <v>0.20951130441918675</v>
      </c>
    </row>
    <row r="66" spans="1:12" ht="13" hidden="1">
      <c r="A66" s="4" t="s">
        <v>1404</v>
      </c>
      <c r="B66" s="4" t="s">
        <v>4</v>
      </c>
      <c r="C66" s="28">
        <v>10.303249097472925</v>
      </c>
      <c r="D66" s="20">
        <v>1.6938215841264721E-2</v>
      </c>
      <c r="E66" s="4">
        <v>105</v>
      </c>
      <c r="F66" s="4">
        <v>6199</v>
      </c>
      <c r="G66" s="4">
        <v>4036</v>
      </c>
      <c r="H66" s="4">
        <v>2163</v>
      </c>
      <c r="I66" s="4">
        <v>6199</v>
      </c>
      <c r="J66" s="35">
        <v>33</v>
      </c>
      <c r="K66" s="35">
        <v>4036</v>
      </c>
      <c r="L66" s="20">
        <f t="shared" si="0"/>
        <v>0.65107275366994677</v>
      </c>
    </row>
    <row r="67" spans="1:12" ht="13">
      <c r="A67" s="4" t="s">
        <v>268</v>
      </c>
      <c r="B67" s="4" t="s">
        <v>112</v>
      </c>
      <c r="C67" s="28">
        <v>7.1498518381331602</v>
      </c>
      <c r="D67" s="20">
        <v>3.2075689396561672E-3</v>
      </c>
      <c r="E67" s="4">
        <v>139</v>
      </c>
      <c r="F67" s="4">
        <v>43335</v>
      </c>
      <c r="G67" s="4">
        <v>188</v>
      </c>
      <c r="H67" s="4">
        <v>43147</v>
      </c>
      <c r="I67" s="4">
        <v>43335</v>
      </c>
      <c r="J67" s="35">
        <v>6</v>
      </c>
      <c r="K67" s="35">
        <v>188</v>
      </c>
      <c r="L67" s="20">
        <f t="shared" si="0"/>
        <v>4.3382946809738089E-3</v>
      </c>
    </row>
    <row r="68" spans="1:12" ht="13" hidden="1">
      <c r="A68" s="4" t="s">
        <v>1405</v>
      </c>
      <c r="B68" s="4" t="s">
        <v>74</v>
      </c>
      <c r="C68" s="28">
        <v>11.652657601977751</v>
      </c>
      <c r="D68" s="20">
        <v>2.9394121175764846E-2</v>
      </c>
      <c r="E68" s="4">
        <v>49</v>
      </c>
      <c r="F68" s="4">
        <v>1667</v>
      </c>
      <c r="G68" s="4">
        <v>478</v>
      </c>
      <c r="H68" s="4">
        <v>1189</v>
      </c>
      <c r="I68" s="4">
        <v>1667</v>
      </c>
      <c r="J68" s="35">
        <v>4</v>
      </c>
      <c r="K68" s="35">
        <v>478</v>
      </c>
      <c r="L68" s="20">
        <f t="shared" si="0"/>
        <v>0.28674265146970607</v>
      </c>
    </row>
    <row r="69" spans="1:12" ht="13">
      <c r="A69" s="4" t="s">
        <v>1406</v>
      </c>
      <c r="B69" s="4" t="s">
        <v>112</v>
      </c>
      <c r="C69" s="28">
        <v>7.2435064935064934</v>
      </c>
      <c r="D69" s="20">
        <v>6.4516129032258064E-3</v>
      </c>
      <c r="E69" s="4">
        <v>2</v>
      </c>
      <c r="F69" s="4">
        <v>310</v>
      </c>
      <c r="G69" s="4">
        <v>310</v>
      </c>
      <c r="I69" s="4">
        <v>310</v>
      </c>
      <c r="J69" s="35">
        <v>2</v>
      </c>
      <c r="K69" s="35">
        <v>310</v>
      </c>
      <c r="L69" s="20">
        <f t="shared" si="0"/>
        <v>1</v>
      </c>
    </row>
    <row r="70" spans="1:12" ht="13" hidden="1">
      <c r="A70" s="4" t="s">
        <v>1407</v>
      </c>
      <c r="B70" s="4" t="s">
        <v>92</v>
      </c>
      <c r="C70" s="28">
        <v>14.769841269841271</v>
      </c>
      <c r="D70" s="20">
        <v>8.6956521739130432E-2</v>
      </c>
      <c r="E70" s="4">
        <v>12</v>
      </c>
      <c r="F70" s="4">
        <v>138</v>
      </c>
      <c r="G70" s="4">
        <v>138</v>
      </c>
      <c r="I70" s="4">
        <v>138</v>
      </c>
      <c r="J70" s="35">
        <v>12</v>
      </c>
      <c r="K70" s="35">
        <v>138</v>
      </c>
      <c r="L70" s="20">
        <f t="shared" si="0"/>
        <v>1</v>
      </c>
    </row>
    <row r="71" spans="1:12" ht="13" hidden="1">
      <c r="A71" s="4" t="s">
        <v>1408</v>
      </c>
      <c r="B71" s="4" t="s">
        <v>74</v>
      </c>
      <c r="C71" s="28">
        <v>11.569826707441386</v>
      </c>
      <c r="D71" s="20">
        <v>8.2319925163704399E-2</v>
      </c>
      <c r="E71" s="4">
        <v>88</v>
      </c>
      <c r="F71" s="4">
        <v>1069</v>
      </c>
      <c r="G71" s="4">
        <v>744</v>
      </c>
      <c r="H71" s="4">
        <v>325</v>
      </c>
      <c r="I71" s="4">
        <v>1069</v>
      </c>
      <c r="J71" s="35">
        <v>73</v>
      </c>
      <c r="K71" s="35">
        <v>744</v>
      </c>
      <c r="L71" s="20">
        <f t="shared" si="0"/>
        <v>0.69597754911131904</v>
      </c>
    </row>
    <row r="72" spans="1:12" ht="13" hidden="1">
      <c r="A72" s="4" t="s">
        <v>1409</v>
      </c>
      <c r="B72" s="4" t="s">
        <v>117</v>
      </c>
      <c r="C72" s="28">
        <v>10.136069114470843</v>
      </c>
      <c r="D72" s="20">
        <v>2.3206751054852322E-2</v>
      </c>
      <c r="E72" s="4">
        <v>22</v>
      </c>
      <c r="F72" s="4">
        <v>948</v>
      </c>
      <c r="G72" s="4">
        <v>3</v>
      </c>
      <c r="H72" s="4">
        <v>945</v>
      </c>
      <c r="I72" s="4">
        <v>948</v>
      </c>
      <c r="J72" s="36"/>
      <c r="K72" s="35">
        <v>3</v>
      </c>
      <c r="L72" s="20">
        <f t="shared" si="0"/>
        <v>3.1645569620253164E-3</v>
      </c>
    </row>
    <row r="73" spans="1:12" ht="13" hidden="1">
      <c r="A73" s="4" t="s">
        <v>1410</v>
      </c>
      <c r="B73" s="4" t="s">
        <v>92</v>
      </c>
      <c r="C73" s="28">
        <v>14.17</v>
      </c>
      <c r="D73" s="20">
        <v>0.13793103448275862</v>
      </c>
      <c r="E73" s="4">
        <v>32</v>
      </c>
      <c r="F73" s="4">
        <v>232</v>
      </c>
      <c r="G73" s="4">
        <v>23</v>
      </c>
      <c r="H73" s="4">
        <v>209</v>
      </c>
      <c r="I73" s="4">
        <v>232</v>
      </c>
      <c r="J73" s="36"/>
      <c r="K73" s="35">
        <v>23</v>
      </c>
      <c r="L73" s="20">
        <f t="shared" si="0"/>
        <v>9.9137931034482762E-2</v>
      </c>
    </row>
    <row r="74" spans="1:12" ht="13" hidden="1">
      <c r="A74" s="4" t="s">
        <v>1411</v>
      </c>
      <c r="B74" s="4" t="s">
        <v>92</v>
      </c>
      <c r="C74" s="28">
        <v>12.508330688670263</v>
      </c>
      <c r="D74" s="20">
        <v>1.7614964925954792E-2</v>
      </c>
      <c r="E74" s="4">
        <v>226</v>
      </c>
      <c r="F74" s="4">
        <v>12830</v>
      </c>
      <c r="G74" s="4">
        <v>60</v>
      </c>
      <c r="H74" s="4">
        <v>12770</v>
      </c>
      <c r="I74" s="4">
        <v>12830</v>
      </c>
      <c r="J74" s="35">
        <v>7</v>
      </c>
      <c r="K74" s="35">
        <v>60</v>
      </c>
      <c r="L74" s="20">
        <f t="shared" si="0"/>
        <v>4.6765393608729543E-3</v>
      </c>
    </row>
    <row r="75" spans="1:12" ht="13" hidden="1">
      <c r="A75" s="4" t="s">
        <v>1412</v>
      </c>
      <c r="B75" s="4" t="s">
        <v>117</v>
      </c>
      <c r="C75" s="28">
        <v>10.007472207034809</v>
      </c>
      <c r="D75" s="20">
        <v>1.3129496402877697E-2</v>
      </c>
      <c r="E75" s="4">
        <v>73</v>
      </c>
      <c r="F75" s="4">
        <v>5560</v>
      </c>
      <c r="G75" s="4">
        <v>3426</v>
      </c>
      <c r="H75" s="4">
        <v>2134</v>
      </c>
      <c r="I75" s="4">
        <v>5560</v>
      </c>
      <c r="J75" s="35">
        <v>27</v>
      </c>
      <c r="K75" s="35">
        <v>3426</v>
      </c>
      <c r="L75" s="20">
        <f t="shared" si="0"/>
        <v>0.61618705035971222</v>
      </c>
    </row>
    <row r="76" spans="1:12" ht="13" hidden="1">
      <c r="A76" s="4" t="s">
        <v>1413</v>
      </c>
      <c r="B76" s="4" t="s">
        <v>37</v>
      </c>
      <c r="C76" s="28">
        <v>10.853249475890985</v>
      </c>
      <c r="D76" s="20">
        <v>3.2454361054766734E-2</v>
      </c>
      <c r="E76" s="4">
        <v>16</v>
      </c>
      <c r="F76" s="4">
        <v>493</v>
      </c>
      <c r="G76" s="4">
        <v>160</v>
      </c>
      <c r="H76" s="4">
        <v>333</v>
      </c>
      <c r="I76" s="4">
        <v>493</v>
      </c>
      <c r="J76" s="35">
        <v>5</v>
      </c>
      <c r="K76" s="35">
        <v>160</v>
      </c>
      <c r="L76" s="20">
        <f t="shared" si="0"/>
        <v>0.32454361054766734</v>
      </c>
    </row>
    <row r="77" spans="1:12" ht="13" hidden="1">
      <c r="A77" s="4" t="s">
        <v>1414</v>
      </c>
      <c r="B77" s="4" t="s">
        <v>37</v>
      </c>
      <c r="C77" s="28">
        <v>10.688775510204081</v>
      </c>
      <c r="D77" s="20">
        <v>1.1432414256893073E-2</v>
      </c>
      <c r="E77" s="4">
        <v>34</v>
      </c>
      <c r="F77" s="4">
        <v>2974</v>
      </c>
      <c r="G77" s="4">
        <v>12</v>
      </c>
      <c r="H77" s="4">
        <v>2962</v>
      </c>
      <c r="I77" s="4">
        <v>2974</v>
      </c>
      <c r="J77" s="35">
        <v>3</v>
      </c>
      <c r="K77" s="35">
        <v>12</v>
      </c>
      <c r="L77" s="20">
        <f t="shared" si="0"/>
        <v>4.0349697377269674E-3</v>
      </c>
    </row>
    <row r="78" spans="1:12" ht="13" hidden="1">
      <c r="A78" s="4" t="s">
        <v>1415</v>
      </c>
      <c r="B78" s="4" t="s">
        <v>74</v>
      </c>
      <c r="C78" s="28">
        <v>10.962645437844458</v>
      </c>
      <c r="D78" s="20">
        <v>1.9807923169267706E-2</v>
      </c>
      <c r="E78" s="4">
        <v>33</v>
      </c>
      <c r="F78" s="4">
        <v>1666</v>
      </c>
      <c r="G78" s="4">
        <v>796</v>
      </c>
      <c r="H78" s="4">
        <v>870</v>
      </c>
      <c r="I78" s="4">
        <v>1666</v>
      </c>
      <c r="J78" s="35">
        <v>12</v>
      </c>
      <c r="K78" s="35">
        <v>796</v>
      </c>
      <c r="L78" s="20">
        <f t="shared" si="0"/>
        <v>0.47779111644657862</v>
      </c>
    </row>
    <row r="79" spans="1:12" ht="13">
      <c r="A79" s="4" t="s">
        <v>162</v>
      </c>
      <c r="B79" s="4" t="s">
        <v>112</v>
      </c>
      <c r="C79" s="28">
        <v>7.2497259965468057</v>
      </c>
      <c r="D79" s="20">
        <v>2.0676325607179779E-3</v>
      </c>
      <c r="E79" s="4">
        <v>138</v>
      </c>
      <c r="F79" s="4">
        <v>66743</v>
      </c>
      <c r="G79" s="4">
        <v>20443</v>
      </c>
      <c r="H79" s="4">
        <v>46300</v>
      </c>
      <c r="I79" s="4">
        <v>66743</v>
      </c>
      <c r="J79" s="35">
        <v>56</v>
      </c>
      <c r="K79" s="35">
        <v>20443</v>
      </c>
      <c r="L79" s="20">
        <f t="shared" si="0"/>
        <v>0.30629429303447553</v>
      </c>
    </row>
    <row r="80" spans="1:12" ht="13" hidden="1">
      <c r="A80" s="4" t="s">
        <v>1416</v>
      </c>
      <c r="B80" s="4" t="s">
        <v>92</v>
      </c>
      <c r="C80" s="28">
        <v>11.828662930344276</v>
      </c>
      <c r="D80" s="20">
        <v>1.1084718923198733E-2</v>
      </c>
      <c r="E80" s="4">
        <v>14</v>
      </c>
      <c r="F80" s="4">
        <v>1263</v>
      </c>
      <c r="G80" s="4">
        <v>29</v>
      </c>
      <c r="H80" s="4">
        <v>1234</v>
      </c>
      <c r="I80" s="4">
        <v>1263</v>
      </c>
      <c r="J80" s="35">
        <v>3</v>
      </c>
      <c r="K80" s="35">
        <v>29</v>
      </c>
      <c r="L80" s="20">
        <f t="shared" si="0"/>
        <v>2.2961203483768806E-2</v>
      </c>
    </row>
    <row r="81" spans="1:12" ht="13" hidden="1">
      <c r="A81" s="4" t="s">
        <v>1417</v>
      </c>
      <c r="B81" s="4" t="s">
        <v>74</v>
      </c>
      <c r="C81" s="28">
        <v>10.701822411787514</v>
      </c>
      <c r="D81" s="20">
        <v>6.9310743165190607E-3</v>
      </c>
      <c r="E81" s="4">
        <v>18</v>
      </c>
      <c r="F81" s="4">
        <v>2597</v>
      </c>
      <c r="G81" s="4">
        <v>7</v>
      </c>
      <c r="H81" s="4">
        <v>2590</v>
      </c>
      <c r="I81" s="4">
        <v>2597</v>
      </c>
      <c r="J81" s="35">
        <v>1</v>
      </c>
      <c r="K81" s="35">
        <v>7</v>
      </c>
      <c r="L81" s="20">
        <f t="shared" si="0"/>
        <v>2.6954177897574125E-3</v>
      </c>
    </row>
    <row r="82" spans="1:12" ht="13" hidden="1">
      <c r="A82" s="4" t="s">
        <v>208</v>
      </c>
      <c r="B82" s="4" t="s">
        <v>20</v>
      </c>
      <c r="C82" s="28">
        <v>9.448646907216494</v>
      </c>
      <c r="D82" s="20">
        <v>1.3601118596669633E-2</v>
      </c>
      <c r="E82" s="4">
        <v>642</v>
      </c>
      <c r="F82" s="4">
        <v>47202</v>
      </c>
      <c r="G82" s="4">
        <v>21806</v>
      </c>
      <c r="H82" s="4">
        <v>25396</v>
      </c>
      <c r="I82" s="4">
        <v>47202</v>
      </c>
      <c r="J82" s="35">
        <v>218</v>
      </c>
      <c r="K82" s="35">
        <v>21806</v>
      </c>
      <c r="L82" s="20">
        <f t="shared" si="0"/>
        <v>0.46197195034108723</v>
      </c>
    </row>
    <row r="83" spans="1:12" ht="13" hidden="1">
      <c r="A83" s="4" t="s">
        <v>409</v>
      </c>
      <c r="B83" s="4" t="s">
        <v>37</v>
      </c>
      <c r="C83" s="28">
        <v>10.652161706906233</v>
      </c>
      <c r="D83" s="20">
        <v>6.138392857142857E-3</v>
      </c>
      <c r="E83" s="4">
        <v>88</v>
      </c>
      <c r="F83" s="4">
        <v>14336</v>
      </c>
      <c r="G83" s="4">
        <v>405</v>
      </c>
      <c r="H83" s="4">
        <v>13931</v>
      </c>
      <c r="I83" s="4">
        <v>14336</v>
      </c>
      <c r="J83" s="35">
        <v>10</v>
      </c>
      <c r="K83" s="35">
        <v>405</v>
      </c>
      <c r="L83" s="20">
        <f t="shared" si="0"/>
        <v>2.8250558035714284E-2</v>
      </c>
    </row>
    <row r="84" spans="1:12" ht="13" hidden="1">
      <c r="A84" s="4" t="s">
        <v>1418</v>
      </c>
      <c r="B84" s="4" t="s">
        <v>37</v>
      </c>
      <c r="C84" s="28">
        <v>10.559043348281017</v>
      </c>
      <c r="D84" s="20">
        <v>1.4243614931237721E-2</v>
      </c>
      <c r="E84" s="4">
        <v>29</v>
      </c>
      <c r="F84" s="4">
        <v>2036</v>
      </c>
      <c r="G84" s="4">
        <v>1059</v>
      </c>
      <c r="H84" s="4">
        <v>977</v>
      </c>
      <c r="I84" s="4">
        <v>2036</v>
      </c>
      <c r="J84" s="35">
        <v>4</v>
      </c>
      <c r="K84" s="35">
        <v>1059</v>
      </c>
      <c r="L84" s="20">
        <f t="shared" si="0"/>
        <v>0.52013752455795681</v>
      </c>
    </row>
    <row r="85" spans="1:12" ht="13" hidden="1">
      <c r="A85" s="4" t="s">
        <v>1419</v>
      </c>
      <c r="B85" s="4" t="s">
        <v>62</v>
      </c>
      <c r="C85" s="28">
        <v>10.107291666666667</v>
      </c>
      <c r="D85" s="20">
        <v>2.9322548028311426E-2</v>
      </c>
      <c r="E85" s="4">
        <v>29</v>
      </c>
      <c r="F85" s="4">
        <v>989</v>
      </c>
      <c r="G85" s="4">
        <v>873</v>
      </c>
      <c r="H85" s="4">
        <v>116</v>
      </c>
      <c r="I85" s="4">
        <v>989</v>
      </c>
      <c r="J85" s="35">
        <v>4</v>
      </c>
      <c r="K85" s="35">
        <v>873</v>
      </c>
      <c r="L85" s="20">
        <f t="shared" si="0"/>
        <v>0.88270980788675435</v>
      </c>
    </row>
    <row r="86" spans="1:12" ht="13" hidden="1">
      <c r="A86" s="4" t="s">
        <v>1420</v>
      </c>
      <c r="B86" s="4" t="s">
        <v>92</v>
      </c>
      <c r="C86" s="28">
        <v>11.516483516483516</v>
      </c>
      <c r="D86" s="20">
        <v>7.9963235294117641E-2</v>
      </c>
      <c r="E86" s="4">
        <v>87</v>
      </c>
      <c r="F86" s="4">
        <v>1088</v>
      </c>
      <c r="G86" s="4">
        <v>846</v>
      </c>
      <c r="H86" s="4">
        <v>242</v>
      </c>
      <c r="I86" s="4">
        <v>1088</v>
      </c>
      <c r="J86" s="35">
        <v>6</v>
      </c>
      <c r="K86" s="35">
        <v>846</v>
      </c>
      <c r="L86" s="20">
        <f t="shared" si="0"/>
        <v>0.77757352941176472</v>
      </c>
    </row>
    <row r="87" spans="1:12" ht="13" hidden="1">
      <c r="A87" s="4" t="s">
        <v>1421</v>
      </c>
      <c r="B87" s="4" t="s">
        <v>37</v>
      </c>
      <c r="C87" s="28">
        <v>10.556895647614054</v>
      </c>
      <c r="D87" s="20">
        <v>7.804370447450572E-3</v>
      </c>
      <c r="E87" s="4">
        <v>15</v>
      </c>
      <c r="F87" s="4">
        <v>1922</v>
      </c>
      <c r="G87" s="4">
        <v>1</v>
      </c>
      <c r="H87" s="4">
        <v>1921</v>
      </c>
      <c r="I87" s="4">
        <v>1922</v>
      </c>
      <c r="J87" s="36"/>
      <c r="K87" s="35">
        <v>1</v>
      </c>
      <c r="L87" s="20">
        <f t="shared" si="0"/>
        <v>5.2029136316337154E-4</v>
      </c>
    </row>
    <row r="88" spans="1:12" ht="13" hidden="1">
      <c r="A88" s="4" t="s">
        <v>126</v>
      </c>
      <c r="B88" s="4" t="s">
        <v>102</v>
      </c>
      <c r="C88" s="28">
        <v>9.7865539452495973</v>
      </c>
      <c r="D88" s="20">
        <v>5.2062474969963961E-3</v>
      </c>
      <c r="E88" s="4">
        <v>130</v>
      </c>
      <c r="F88" s="4">
        <v>24970</v>
      </c>
      <c r="G88" s="4">
        <v>1687</v>
      </c>
      <c r="H88" s="4">
        <v>23283</v>
      </c>
      <c r="I88" s="4">
        <v>24970</v>
      </c>
      <c r="J88" s="35">
        <v>10</v>
      </c>
      <c r="K88" s="35">
        <v>1687</v>
      </c>
      <c r="L88" s="20">
        <f t="shared" si="0"/>
        <v>6.7561073287945528E-2</v>
      </c>
    </row>
    <row r="89" spans="1:12" ht="13" hidden="1">
      <c r="A89" s="4" t="s">
        <v>1422</v>
      </c>
      <c r="B89" s="4" t="s">
        <v>50</v>
      </c>
      <c r="C89" s="28">
        <v>23.474576271186439</v>
      </c>
      <c r="D89" s="20">
        <v>0.44859813084112149</v>
      </c>
      <c r="E89" s="4">
        <v>48</v>
      </c>
      <c r="F89" s="4">
        <v>107</v>
      </c>
      <c r="G89" s="4">
        <v>36</v>
      </c>
      <c r="H89" s="4">
        <v>71</v>
      </c>
      <c r="I89" s="4">
        <v>107</v>
      </c>
      <c r="J89" s="35">
        <v>11</v>
      </c>
      <c r="K89" s="35">
        <v>36</v>
      </c>
      <c r="L89" s="20">
        <f t="shared" si="0"/>
        <v>0.3364485981308411</v>
      </c>
    </row>
    <row r="90" spans="1:12" ht="13" hidden="1">
      <c r="A90" s="4" t="s">
        <v>1423</v>
      </c>
      <c r="B90" s="4" t="s">
        <v>74</v>
      </c>
      <c r="C90" s="28">
        <v>10.672510518934081</v>
      </c>
      <c r="D90" s="20">
        <v>3.4940600978336828E-3</v>
      </c>
      <c r="E90" s="4">
        <v>10</v>
      </c>
      <c r="F90" s="4">
        <v>2862</v>
      </c>
      <c r="G90" s="4">
        <v>2</v>
      </c>
      <c r="H90" s="4">
        <v>2860</v>
      </c>
      <c r="I90" s="4">
        <v>2862</v>
      </c>
      <c r="J90" s="35">
        <v>1</v>
      </c>
      <c r="K90" s="35">
        <v>2</v>
      </c>
      <c r="L90" s="20">
        <f t="shared" si="0"/>
        <v>6.9881201956673651E-4</v>
      </c>
    </row>
    <row r="91" spans="1:12" ht="13" hidden="1">
      <c r="A91" s="4" t="s">
        <v>219</v>
      </c>
      <c r="B91" s="4" t="s">
        <v>62</v>
      </c>
      <c r="C91" s="28">
        <v>10.070400822199383</v>
      </c>
      <c r="D91" s="20">
        <v>8.9126559714795012E-3</v>
      </c>
      <c r="E91" s="4">
        <v>35</v>
      </c>
      <c r="F91" s="4">
        <v>3927</v>
      </c>
      <c r="G91" s="4">
        <v>1904</v>
      </c>
      <c r="H91" s="4">
        <v>2023</v>
      </c>
      <c r="I91" s="4">
        <v>3927</v>
      </c>
      <c r="J91" s="35">
        <v>13</v>
      </c>
      <c r="K91" s="35">
        <v>1904</v>
      </c>
      <c r="L91" s="20">
        <f t="shared" si="0"/>
        <v>0.48484848484848486</v>
      </c>
    </row>
    <row r="92" spans="1:12" ht="13" hidden="1">
      <c r="A92" s="4" t="s">
        <v>1424</v>
      </c>
      <c r="B92" s="4" t="s">
        <v>74</v>
      </c>
      <c r="C92" s="28">
        <v>10.62890625</v>
      </c>
      <c r="D92" s="20">
        <v>4.4776119402985072E-2</v>
      </c>
      <c r="E92" s="4">
        <v>24</v>
      </c>
      <c r="F92" s="4">
        <v>536</v>
      </c>
      <c r="G92" s="4">
        <v>76</v>
      </c>
      <c r="H92" s="4">
        <v>460</v>
      </c>
      <c r="I92" s="4">
        <v>536</v>
      </c>
      <c r="J92" s="35">
        <v>7</v>
      </c>
      <c r="K92" s="35">
        <v>76</v>
      </c>
      <c r="L92" s="20">
        <f t="shared" si="0"/>
        <v>0.1417910447761194</v>
      </c>
    </row>
    <row r="93" spans="1:12" ht="13" hidden="1">
      <c r="A93" s="4" t="s">
        <v>151</v>
      </c>
      <c r="B93" s="4" t="s">
        <v>1425</v>
      </c>
      <c r="C93" s="28">
        <v>8.2045098438075552</v>
      </c>
      <c r="D93" s="20">
        <v>5.8094489214721564E-3</v>
      </c>
      <c r="E93" s="4">
        <v>38263</v>
      </c>
      <c r="F93" s="4">
        <v>6586339</v>
      </c>
      <c r="J93" s="37">
        <v>13519</v>
      </c>
      <c r="K93" s="37">
        <v>2641108</v>
      </c>
      <c r="L93" s="20">
        <f t="shared" si="0"/>
        <v>0.40099788364977873</v>
      </c>
    </row>
    <row r="94" spans="1:12" ht="13" hidden="1">
      <c r="A94" s="4" t="s">
        <v>1426</v>
      </c>
      <c r="B94" s="4" t="s">
        <v>37</v>
      </c>
      <c r="C94" s="28">
        <v>10.416640698036771</v>
      </c>
      <c r="D94" s="20">
        <v>7.7303648732220164E-3</v>
      </c>
      <c r="E94" s="4">
        <v>25</v>
      </c>
      <c r="F94" s="4">
        <v>3234</v>
      </c>
      <c r="G94" s="4">
        <v>16</v>
      </c>
      <c r="H94" s="4">
        <v>3218</v>
      </c>
      <c r="I94" s="4">
        <v>3234</v>
      </c>
      <c r="J94" s="35">
        <v>1</v>
      </c>
      <c r="K94" s="35">
        <v>16</v>
      </c>
      <c r="L94" s="20">
        <f t="shared" si="0"/>
        <v>4.9474335188620907E-3</v>
      </c>
    </row>
    <row r="95" spans="1:12" ht="13" hidden="1">
      <c r="A95" s="4" t="s">
        <v>1427</v>
      </c>
      <c r="B95" s="4" t="s">
        <v>4</v>
      </c>
      <c r="C95" s="28">
        <v>9.8850524791892873</v>
      </c>
      <c r="D95" s="20">
        <v>8.89590357988378E-3</v>
      </c>
      <c r="E95" s="4">
        <v>124</v>
      </c>
      <c r="F95" s="4">
        <v>13939</v>
      </c>
      <c r="G95" s="4">
        <v>8416</v>
      </c>
      <c r="H95" s="4">
        <v>5523</v>
      </c>
      <c r="I95" s="4">
        <v>13939</v>
      </c>
      <c r="J95" s="35">
        <v>57</v>
      </c>
      <c r="K95" s="35">
        <v>8416</v>
      </c>
      <c r="L95" s="20">
        <f t="shared" si="0"/>
        <v>0.60377358490566035</v>
      </c>
    </row>
    <row r="96" spans="1:12" ht="13" hidden="1">
      <c r="A96" s="4" t="s">
        <v>737</v>
      </c>
      <c r="B96" s="4" t="s">
        <v>92</v>
      </c>
      <c r="C96" s="28">
        <v>10.997758266392678</v>
      </c>
      <c r="D96" s="20">
        <v>1.1449676823638042E-2</v>
      </c>
      <c r="E96" s="4">
        <v>62</v>
      </c>
      <c r="F96" s="4">
        <v>5415</v>
      </c>
      <c r="G96" s="4">
        <v>101</v>
      </c>
      <c r="H96" s="4">
        <v>5314</v>
      </c>
      <c r="I96" s="4">
        <v>5415</v>
      </c>
      <c r="J96" s="35">
        <v>14</v>
      </c>
      <c r="K96" s="35">
        <v>101</v>
      </c>
      <c r="L96" s="20">
        <f t="shared" si="0"/>
        <v>1.8651892890120036E-2</v>
      </c>
    </row>
    <row r="97" spans="1:12" ht="13" hidden="1">
      <c r="A97" s="4" t="s">
        <v>837</v>
      </c>
      <c r="B97" s="4" t="s">
        <v>117</v>
      </c>
      <c r="C97" s="28">
        <v>9.9526104417670691</v>
      </c>
      <c r="D97" s="20">
        <v>1.3861386138613862E-2</v>
      </c>
      <c r="E97" s="4">
        <v>35</v>
      </c>
      <c r="F97" s="4">
        <v>2525</v>
      </c>
      <c r="G97" s="4">
        <v>2494</v>
      </c>
      <c r="H97" s="4">
        <v>31</v>
      </c>
      <c r="I97" s="4">
        <v>2525</v>
      </c>
      <c r="J97" s="35">
        <v>31</v>
      </c>
      <c r="K97" s="35">
        <v>2494</v>
      </c>
      <c r="L97" s="20">
        <f t="shared" si="0"/>
        <v>0.98772277227722771</v>
      </c>
    </row>
    <row r="98" spans="1:12" ht="13" hidden="1">
      <c r="A98" s="4" t="s">
        <v>1428</v>
      </c>
      <c r="B98" s="4" t="s">
        <v>37</v>
      </c>
      <c r="C98" s="28">
        <v>10.377062706270626</v>
      </c>
      <c r="D98" s="20">
        <v>5.1594746716697934E-3</v>
      </c>
      <c r="E98" s="4">
        <v>44</v>
      </c>
      <c r="F98" s="4">
        <v>8528</v>
      </c>
      <c r="G98" s="4">
        <v>6</v>
      </c>
      <c r="H98" s="4">
        <v>8522</v>
      </c>
      <c r="I98" s="4">
        <v>8528</v>
      </c>
      <c r="J98" s="35">
        <v>1</v>
      </c>
      <c r="K98" s="35">
        <v>6</v>
      </c>
      <c r="L98" s="20">
        <f t="shared" si="0"/>
        <v>7.0356472795497186E-4</v>
      </c>
    </row>
    <row r="99" spans="1:12" ht="13" hidden="1">
      <c r="A99" s="4" t="s">
        <v>1429</v>
      </c>
      <c r="B99" s="4" t="s">
        <v>37</v>
      </c>
      <c r="C99" s="28">
        <v>10.314636283961438</v>
      </c>
      <c r="D99" s="20">
        <v>2.3952095808383235E-2</v>
      </c>
      <c r="E99" s="4">
        <v>28</v>
      </c>
      <c r="F99" s="4">
        <v>1169</v>
      </c>
      <c r="G99" s="4">
        <v>603</v>
      </c>
      <c r="H99" s="4">
        <v>566</v>
      </c>
      <c r="I99" s="4">
        <v>1169</v>
      </c>
      <c r="J99" s="35">
        <v>11</v>
      </c>
      <c r="K99" s="35">
        <v>603</v>
      </c>
      <c r="L99" s="20">
        <f t="shared" si="0"/>
        <v>0.5158254918733961</v>
      </c>
    </row>
    <row r="100" spans="1:12" ht="13" hidden="1">
      <c r="A100" s="4" t="s">
        <v>1430</v>
      </c>
      <c r="B100" s="4" t="s">
        <v>74</v>
      </c>
      <c r="C100" s="28">
        <v>10.322714007782102</v>
      </c>
      <c r="D100" s="20">
        <v>6.2832286128564523E-3</v>
      </c>
      <c r="E100" s="4">
        <v>26</v>
      </c>
      <c r="F100" s="4">
        <v>4138</v>
      </c>
      <c r="G100" s="4">
        <v>1</v>
      </c>
      <c r="H100" s="4">
        <v>4137</v>
      </c>
      <c r="I100" s="4">
        <v>4138</v>
      </c>
      <c r="J100" s="36"/>
      <c r="K100" s="35">
        <v>1</v>
      </c>
      <c r="L100" s="20">
        <f t="shared" si="0"/>
        <v>2.416626389560174E-4</v>
      </c>
    </row>
    <row r="101" spans="1:12" ht="13" hidden="1">
      <c r="A101" s="4" t="s">
        <v>1431</v>
      </c>
      <c r="B101" s="4" t="s">
        <v>74</v>
      </c>
      <c r="C101" s="28">
        <v>10.306657223796034</v>
      </c>
      <c r="D101" s="20">
        <v>1.8763029881862403E-2</v>
      </c>
      <c r="E101" s="4">
        <v>27</v>
      </c>
      <c r="F101" s="4">
        <v>1439</v>
      </c>
      <c r="G101" s="4">
        <v>1182</v>
      </c>
      <c r="H101" s="4">
        <v>257</v>
      </c>
      <c r="I101" s="4">
        <v>1439</v>
      </c>
      <c r="J101" s="35">
        <v>14</v>
      </c>
      <c r="K101" s="35">
        <v>1182</v>
      </c>
      <c r="L101" s="20">
        <f t="shared" si="0"/>
        <v>0.82140375260597642</v>
      </c>
    </row>
    <row r="102" spans="1:12" ht="13" hidden="1">
      <c r="A102" s="4" t="s">
        <v>188</v>
      </c>
      <c r="B102" s="4" t="s">
        <v>74</v>
      </c>
      <c r="C102" s="28">
        <v>10.30425774370662</v>
      </c>
      <c r="D102" s="20">
        <v>5.6654305727235274E-3</v>
      </c>
      <c r="E102" s="4">
        <v>55</v>
      </c>
      <c r="F102" s="4">
        <v>9708</v>
      </c>
      <c r="H102" s="4">
        <v>9708</v>
      </c>
      <c r="I102" s="4">
        <v>9708</v>
      </c>
      <c r="J102" s="35"/>
      <c r="K102" s="35"/>
      <c r="L102" s="20">
        <f t="shared" si="0"/>
        <v>0</v>
      </c>
    </row>
    <row r="103" spans="1:12" ht="13" hidden="1">
      <c r="A103" s="4" t="s">
        <v>1432</v>
      </c>
      <c r="B103" s="4" t="s">
        <v>74</v>
      </c>
      <c r="C103" s="28">
        <v>9.9635508524397416</v>
      </c>
      <c r="D103" s="20">
        <v>1.334106728538283E-2</v>
      </c>
      <c r="E103" s="4">
        <v>23</v>
      </c>
      <c r="F103" s="4">
        <v>1724</v>
      </c>
      <c r="G103" s="4">
        <v>116</v>
      </c>
      <c r="H103" s="4">
        <v>1608</v>
      </c>
      <c r="I103" s="4">
        <v>1724</v>
      </c>
      <c r="J103" s="36"/>
      <c r="K103" s="35">
        <v>116</v>
      </c>
      <c r="L103" s="20">
        <f t="shared" si="0"/>
        <v>6.7285382830626447E-2</v>
      </c>
    </row>
    <row r="104" spans="1:12" ht="13" hidden="1">
      <c r="A104" s="4" t="s">
        <v>330</v>
      </c>
      <c r="B104" s="4" t="s">
        <v>62</v>
      </c>
      <c r="C104" s="28">
        <v>10.056119980648283</v>
      </c>
      <c r="D104" s="20">
        <v>4.485114837000692E-3</v>
      </c>
      <c r="E104" s="4">
        <v>149</v>
      </c>
      <c r="F104" s="4">
        <v>33221</v>
      </c>
      <c r="G104" s="4">
        <v>9633</v>
      </c>
      <c r="H104" s="4">
        <v>23588</v>
      </c>
      <c r="I104" s="4">
        <v>33221</v>
      </c>
      <c r="J104" s="35">
        <v>66</v>
      </c>
      <c r="K104" s="35">
        <v>9633</v>
      </c>
      <c r="L104" s="20">
        <f t="shared" si="0"/>
        <v>0.28996718942837363</v>
      </c>
    </row>
    <row r="105" spans="1:12" ht="13" hidden="1">
      <c r="A105" s="4" t="s">
        <v>1433</v>
      </c>
      <c r="B105" s="4" t="s">
        <v>74</v>
      </c>
      <c r="C105" s="28">
        <v>9.8911055694098096</v>
      </c>
      <c r="D105" s="20">
        <v>5.2755905511811023E-2</v>
      </c>
      <c r="E105" s="4">
        <v>67</v>
      </c>
      <c r="F105" s="4">
        <v>1270</v>
      </c>
      <c r="G105" s="4">
        <v>1123</v>
      </c>
      <c r="H105" s="4">
        <v>147</v>
      </c>
      <c r="I105" s="4">
        <v>1270</v>
      </c>
      <c r="J105" s="35">
        <v>2</v>
      </c>
      <c r="K105" s="35">
        <v>1123</v>
      </c>
      <c r="L105" s="20">
        <f t="shared" si="0"/>
        <v>0.88425196850393706</v>
      </c>
    </row>
    <row r="106" spans="1:12" ht="13">
      <c r="A106" s="4" t="s">
        <v>385</v>
      </c>
      <c r="B106" s="4" t="s">
        <v>112</v>
      </c>
      <c r="C106" s="28">
        <v>7.276396215356276</v>
      </c>
      <c r="D106" s="20">
        <v>1.5883631499749205E-3</v>
      </c>
      <c r="E106" s="4">
        <v>19</v>
      </c>
      <c r="F106" s="4">
        <v>11962</v>
      </c>
      <c r="G106" s="4">
        <v>4</v>
      </c>
      <c r="H106" s="4">
        <v>11958</v>
      </c>
      <c r="I106" s="4">
        <v>11962</v>
      </c>
      <c r="J106" s="36"/>
      <c r="K106" s="35">
        <v>4</v>
      </c>
      <c r="L106" s="20">
        <f t="shared" si="0"/>
        <v>3.3439224209998327E-4</v>
      </c>
    </row>
    <row r="107" spans="1:12" ht="13" hidden="1">
      <c r="A107" s="4" t="s">
        <v>222</v>
      </c>
      <c r="B107" s="4" t="s">
        <v>109</v>
      </c>
      <c r="C107" s="28">
        <v>8.4123711340206189</v>
      </c>
      <c r="D107" s="20">
        <v>1.1213047910295617E-2</v>
      </c>
      <c r="E107" s="4">
        <v>44</v>
      </c>
      <c r="F107" s="4">
        <v>3924</v>
      </c>
      <c r="G107" s="4">
        <v>438</v>
      </c>
      <c r="H107" s="4">
        <v>3486</v>
      </c>
      <c r="I107" s="4">
        <v>3924</v>
      </c>
      <c r="J107" s="35">
        <v>7</v>
      </c>
      <c r="K107" s="35">
        <v>438</v>
      </c>
      <c r="L107" s="20">
        <f t="shared" si="0"/>
        <v>0.11162079510703364</v>
      </c>
    </row>
    <row r="108" spans="1:12" ht="13" hidden="1">
      <c r="A108" s="4" t="s">
        <v>1434</v>
      </c>
      <c r="B108" s="4" t="s">
        <v>74</v>
      </c>
      <c r="C108" s="28">
        <v>9.8370607028753998</v>
      </c>
      <c r="D108" s="20">
        <v>1.8808777429467086E-2</v>
      </c>
      <c r="E108" s="4">
        <v>12</v>
      </c>
      <c r="F108" s="4">
        <v>638</v>
      </c>
      <c r="G108" s="4">
        <v>560</v>
      </c>
      <c r="H108" s="4">
        <v>78</v>
      </c>
      <c r="I108" s="4">
        <v>638</v>
      </c>
      <c r="J108" s="35">
        <v>2</v>
      </c>
      <c r="K108" s="35">
        <v>560</v>
      </c>
      <c r="L108" s="20">
        <f t="shared" si="0"/>
        <v>0.87774294670846398</v>
      </c>
    </row>
    <row r="109" spans="1:12" ht="13" hidden="1">
      <c r="A109" s="4" t="s">
        <v>314</v>
      </c>
      <c r="B109" s="4" t="s">
        <v>92</v>
      </c>
      <c r="C109" s="28">
        <v>10.668516583964482</v>
      </c>
      <c r="D109" s="20">
        <v>5.970924195223261E-3</v>
      </c>
      <c r="E109" s="4">
        <v>92</v>
      </c>
      <c r="F109" s="4">
        <v>15408</v>
      </c>
      <c r="G109" s="4">
        <v>2985</v>
      </c>
      <c r="H109" s="4">
        <v>12423</v>
      </c>
      <c r="I109" s="4">
        <v>15408</v>
      </c>
      <c r="J109" s="35">
        <v>31</v>
      </c>
      <c r="K109" s="35">
        <v>2985</v>
      </c>
      <c r="L109" s="20">
        <f t="shared" si="0"/>
        <v>0.19373052959501558</v>
      </c>
    </row>
    <row r="110" spans="1:12" ht="13">
      <c r="A110" s="4" t="s">
        <v>327</v>
      </c>
      <c r="B110" s="4" t="s">
        <v>112</v>
      </c>
      <c r="C110" s="28">
        <v>7.3035035446419396</v>
      </c>
      <c r="D110" s="20">
        <v>6.9380675441281505E-3</v>
      </c>
      <c r="E110" s="4">
        <v>68</v>
      </c>
      <c r="F110" s="4">
        <v>9801</v>
      </c>
      <c r="G110" s="4">
        <v>9528</v>
      </c>
      <c r="H110" s="4">
        <v>273</v>
      </c>
      <c r="I110" s="4">
        <v>9801</v>
      </c>
      <c r="J110" s="35">
        <v>61</v>
      </c>
      <c r="K110" s="35">
        <v>9528</v>
      </c>
      <c r="L110" s="20">
        <f t="shared" si="0"/>
        <v>0.97214569941842666</v>
      </c>
    </row>
    <row r="111" spans="1:12" ht="13">
      <c r="A111" s="4" t="s">
        <v>156</v>
      </c>
      <c r="B111" s="4" t="s">
        <v>112</v>
      </c>
      <c r="C111" s="28">
        <v>7.3412583357494929</v>
      </c>
      <c r="D111" s="20">
        <v>2.5065072785115201E-3</v>
      </c>
      <c r="E111" s="4">
        <v>52</v>
      </c>
      <c r="F111" s="4">
        <v>20746</v>
      </c>
      <c r="G111" s="4">
        <v>702</v>
      </c>
      <c r="H111" s="4">
        <v>20044</v>
      </c>
      <c r="I111" s="4">
        <v>20746</v>
      </c>
      <c r="J111" s="35">
        <v>3</v>
      </c>
      <c r="K111" s="35">
        <v>702</v>
      </c>
      <c r="L111" s="20">
        <f t="shared" si="0"/>
        <v>3.3837848259905524E-2</v>
      </c>
    </row>
    <row r="112" spans="1:12" ht="13" hidden="1">
      <c r="A112" s="4" t="s">
        <v>1435</v>
      </c>
      <c r="B112" s="4" t="s">
        <v>50</v>
      </c>
      <c r="C112" s="28">
        <v>9.8146067415730336</v>
      </c>
      <c r="D112" s="20">
        <v>2.7322404371584699E-2</v>
      </c>
      <c r="E112" s="4">
        <v>5</v>
      </c>
      <c r="F112" s="4">
        <v>183</v>
      </c>
      <c r="G112" s="4">
        <v>175</v>
      </c>
      <c r="H112" s="4">
        <v>8</v>
      </c>
      <c r="I112" s="4">
        <v>183</v>
      </c>
      <c r="J112" s="36"/>
      <c r="K112" s="35">
        <v>175</v>
      </c>
      <c r="L112" s="20">
        <f t="shared" si="0"/>
        <v>0.95628415300546443</v>
      </c>
    </row>
    <row r="113" spans="1:12" ht="13" hidden="1">
      <c r="A113" s="4" t="s">
        <v>1436</v>
      </c>
      <c r="B113" s="4" t="s">
        <v>62</v>
      </c>
      <c r="C113" s="28">
        <v>9.816471229888192</v>
      </c>
      <c r="D113" s="20">
        <v>3.8033143167617496E-3</v>
      </c>
      <c r="E113" s="4">
        <v>14</v>
      </c>
      <c r="F113" s="4">
        <v>3681</v>
      </c>
      <c r="H113" s="4">
        <v>3681</v>
      </c>
      <c r="I113" s="4">
        <v>3681</v>
      </c>
      <c r="J113" s="35"/>
      <c r="K113" s="35"/>
      <c r="L113" s="20">
        <f t="shared" si="0"/>
        <v>0</v>
      </c>
    </row>
    <row r="114" spans="1:12" ht="13" hidden="1">
      <c r="A114" s="4" t="s">
        <v>1205</v>
      </c>
      <c r="B114" s="4" t="s">
        <v>117</v>
      </c>
      <c r="C114" s="28">
        <v>9.4611948632049128</v>
      </c>
      <c r="D114" s="20">
        <v>2.2379912663755459E-2</v>
      </c>
      <c r="E114" s="4">
        <v>41</v>
      </c>
      <c r="F114" s="4">
        <v>1832</v>
      </c>
      <c r="G114" s="4">
        <v>1757</v>
      </c>
      <c r="H114" s="4">
        <v>75</v>
      </c>
      <c r="I114" s="4">
        <v>1832</v>
      </c>
      <c r="J114" s="35">
        <v>33</v>
      </c>
      <c r="K114" s="35">
        <v>1757</v>
      </c>
      <c r="L114" s="20">
        <f t="shared" si="0"/>
        <v>0.95906113537117899</v>
      </c>
    </row>
    <row r="115" spans="1:12" ht="13" hidden="1">
      <c r="A115" s="4" t="s">
        <v>1437</v>
      </c>
      <c r="B115" s="4" t="s">
        <v>92</v>
      </c>
      <c r="C115" s="28">
        <v>10.645969702636993</v>
      </c>
      <c r="D115" s="20">
        <v>5.1445804505942876E-2</v>
      </c>
      <c r="E115" s="4">
        <v>290</v>
      </c>
      <c r="F115" s="4">
        <v>5637</v>
      </c>
      <c r="G115" s="4">
        <v>4298</v>
      </c>
      <c r="H115" s="4">
        <v>1339</v>
      </c>
      <c r="I115" s="4">
        <v>5637</v>
      </c>
      <c r="J115" s="35">
        <v>262</v>
      </c>
      <c r="K115" s="35">
        <v>4298</v>
      </c>
      <c r="L115" s="20">
        <f t="shared" si="0"/>
        <v>0.76246230264324999</v>
      </c>
    </row>
    <row r="116" spans="1:12" ht="13" hidden="1">
      <c r="A116" s="4" t="s">
        <v>1438</v>
      </c>
      <c r="B116" s="4" t="s">
        <v>92</v>
      </c>
      <c r="C116" s="28">
        <v>10.323789960200282</v>
      </c>
      <c r="D116" s="20">
        <v>2.944188428059396E-3</v>
      </c>
      <c r="E116" s="4">
        <v>23</v>
      </c>
      <c r="F116" s="4">
        <v>7812</v>
      </c>
      <c r="G116" s="4">
        <v>1</v>
      </c>
      <c r="H116" s="4">
        <v>7811</v>
      </c>
      <c r="I116" s="4">
        <v>7812</v>
      </c>
      <c r="J116" s="35">
        <v>1</v>
      </c>
      <c r="K116" s="35">
        <v>1</v>
      </c>
      <c r="L116" s="20">
        <f t="shared" si="0"/>
        <v>1.2800819252432156E-4</v>
      </c>
    </row>
    <row r="117" spans="1:12" ht="13" hidden="1">
      <c r="A117" s="4" t="s">
        <v>362</v>
      </c>
      <c r="B117" s="4" t="s">
        <v>74</v>
      </c>
      <c r="C117" s="28">
        <v>9.8181818181818183</v>
      </c>
      <c r="D117" s="20">
        <v>0.1574468085106383</v>
      </c>
      <c r="E117" s="4">
        <v>37</v>
      </c>
      <c r="F117" s="4">
        <v>235</v>
      </c>
      <c r="G117" s="4">
        <v>181</v>
      </c>
      <c r="H117" s="4">
        <v>54</v>
      </c>
      <c r="I117" s="4">
        <v>235</v>
      </c>
      <c r="J117" s="35">
        <v>7</v>
      </c>
      <c r="K117" s="35">
        <v>181</v>
      </c>
      <c r="L117" s="20">
        <f t="shared" si="0"/>
        <v>0.77021276595744681</v>
      </c>
    </row>
    <row r="118" spans="1:12" ht="13" hidden="1">
      <c r="A118" s="4" t="s">
        <v>266</v>
      </c>
      <c r="B118" s="4" t="s">
        <v>117</v>
      </c>
      <c r="C118" s="28">
        <v>9.1601359456217519</v>
      </c>
      <c r="D118" s="20">
        <v>1.1853022520742789E-2</v>
      </c>
      <c r="E118" s="4">
        <v>420</v>
      </c>
      <c r="F118" s="4">
        <v>35434</v>
      </c>
      <c r="G118" s="4">
        <v>3238</v>
      </c>
      <c r="H118" s="4">
        <v>32196</v>
      </c>
      <c r="I118" s="4">
        <v>35434</v>
      </c>
      <c r="J118" s="35">
        <v>47</v>
      </c>
      <c r="K118" s="35">
        <v>3238</v>
      </c>
      <c r="L118" s="20">
        <f t="shared" si="0"/>
        <v>9.1381159338488463E-2</v>
      </c>
    </row>
    <row r="119" spans="1:12" ht="13" hidden="1">
      <c r="A119" s="4" t="s">
        <v>1439</v>
      </c>
      <c r="B119" s="4" t="s">
        <v>37</v>
      </c>
      <c r="C119" s="28">
        <v>9.8272113325646515</v>
      </c>
      <c r="D119" s="20">
        <v>7.8444190227161294E-3</v>
      </c>
      <c r="E119" s="4">
        <v>48</v>
      </c>
      <c r="F119" s="4">
        <v>6119</v>
      </c>
      <c r="G119" s="4">
        <v>1502</v>
      </c>
      <c r="H119" s="4">
        <v>4617</v>
      </c>
      <c r="I119" s="4">
        <v>6119</v>
      </c>
      <c r="J119" s="35">
        <v>13</v>
      </c>
      <c r="K119" s="35">
        <v>1502</v>
      </c>
      <c r="L119" s="20">
        <f t="shared" si="0"/>
        <v>0.24546494525249224</v>
      </c>
    </row>
    <row r="120" spans="1:12" ht="13">
      <c r="A120" s="4" t="s">
        <v>372</v>
      </c>
      <c r="B120" s="4" t="s">
        <v>112</v>
      </c>
      <c r="C120" s="28">
        <v>7.3437468228073906</v>
      </c>
      <c r="D120" s="20">
        <v>2.2225501226552555E-3</v>
      </c>
      <c r="E120" s="4">
        <v>241</v>
      </c>
      <c r="F120" s="4">
        <v>108434</v>
      </c>
      <c r="G120" s="4">
        <v>15482</v>
      </c>
      <c r="H120" s="4">
        <v>92952</v>
      </c>
      <c r="I120" s="4">
        <v>108434</v>
      </c>
      <c r="J120" s="35">
        <v>54</v>
      </c>
      <c r="K120" s="35">
        <v>15482</v>
      </c>
      <c r="L120" s="20">
        <f t="shared" si="0"/>
        <v>0.14277809543132228</v>
      </c>
    </row>
    <row r="121" spans="1:12" ht="13" hidden="1">
      <c r="A121" s="4" t="s">
        <v>1440</v>
      </c>
      <c r="B121" s="4" t="s">
        <v>41</v>
      </c>
      <c r="C121" s="28">
        <v>12.394216133942161</v>
      </c>
      <c r="D121" s="20">
        <v>0.1797752808988764</v>
      </c>
      <c r="E121" s="4">
        <v>144</v>
      </c>
      <c r="F121" s="4">
        <v>801</v>
      </c>
      <c r="G121" s="4">
        <v>5</v>
      </c>
      <c r="H121" s="4">
        <v>796</v>
      </c>
      <c r="I121" s="4">
        <v>801</v>
      </c>
      <c r="J121" s="35">
        <v>1</v>
      </c>
      <c r="K121" s="35">
        <v>5</v>
      </c>
      <c r="L121" s="20">
        <f t="shared" si="0"/>
        <v>6.2421972534332081E-3</v>
      </c>
    </row>
    <row r="122" spans="1:12" ht="13" hidden="1">
      <c r="A122" s="4" t="s">
        <v>1441</v>
      </c>
      <c r="B122" s="4" t="s">
        <v>37</v>
      </c>
      <c r="C122" s="28">
        <v>9.8158697863682605</v>
      </c>
      <c r="D122" s="20">
        <v>3.2480314960629919E-2</v>
      </c>
      <c r="E122" s="4">
        <v>33</v>
      </c>
      <c r="F122" s="4">
        <v>1016</v>
      </c>
      <c r="G122" s="4">
        <v>15</v>
      </c>
      <c r="H122" s="4">
        <v>1001</v>
      </c>
      <c r="I122" s="4">
        <v>1016</v>
      </c>
      <c r="J122" s="36"/>
      <c r="K122" s="35">
        <v>15</v>
      </c>
      <c r="L122" s="20">
        <f t="shared" si="0"/>
        <v>1.4763779527559055E-2</v>
      </c>
    </row>
    <row r="123" spans="1:12" ht="13" hidden="1">
      <c r="A123" s="4" t="s">
        <v>1442</v>
      </c>
      <c r="B123" s="4" t="s">
        <v>92</v>
      </c>
      <c r="C123" s="28">
        <v>10.05565988523735</v>
      </c>
      <c r="D123" s="20">
        <v>7.918025151374011E-3</v>
      </c>
      <c r="E123" s="4">
        <v>153</v>
      </c>
      <c r="F123" s="4">
        <v>19323</v>
      </c>
      <c r="G123" s="4">
        <v>6162</v>
      </c>
      <c r="H123" s="4">
        <v>13161</v>
      </c>
      <c r="I123" s="4">
        <v>19323</v>
      </c>
      <c r="J123" s="35">
        <v>20</v>
      </c>
      <c r="K123" s="35">
        <v>6162</v>
      </c>
      <c r="L123" s="20">
        <f t="shared" si="0"/>
        <v>0.31889458158671014</v>
      </c>
    </row>
    <row r="124" spans="1:12" ht="13" hidden="1">
      <c r="A124" s="4" t="s">
        <v>1443</v>
      </c>
      <c r="B124" s="4" t="s">
        <v>92</v>
      </c>
      <c r="C124" s="28">
        <v>9.9492076391710693</v>
      </c>
      <c r="D124" s="20">
        <v>1.0852090032154342E-2</v>
      </c>
      <c r="E124" s="4">
        <v>27</v>
      </c>
      <c r="F124" s="4">
        <v>2488</v>
      </c>
      <c r="G124" s="4">
        <v>1333</v>
      </c>
      <c r="H124" s="4">
        <v>1155</v>
      </c>
      <c r="I124" s="4">
        <v>2488</v>
      </c>
      <c r="J124" s="35">
        <v>17</v>
      </c>
      <c r="K124" s="35">
        <v>1333</v>
      </c>
      <c r="L124" s="20">
        <f t="shared" si="0"/>
        <v>0.53577170418006426</v>
      </c>
    </row>
    <row r="125" spans="1:12" ht="13" hidden="1">
      <c r="A125" s="4" t="s">
        <v>402</v>
      </c>
      <c r="B125" s="4" t="s">
        <v>37</v>
      </c>
      <c r="C125" s="28">
        <v>9.6009957325746793</v>
      </c>
      <c r="D125" s="20">
        <v>1.1251758087201125E-2</v>
      </c>
      <c r="E125" s="4">
        <v>16</v>
      </c>
      <c r="F125" s="4">
        <v>1422</v>
      </c>
      <c r="G125" s="4">
        <v>1399</v>
      </c>
      <c r="H125" s="4">
        <v>23</v>
      </c>
      <c r="I125" s="4">
        <v>1422</v>
      </c>
      <c r="J125" s="35">
        <v>12</v>
      </c>
      <c r="K125" s="35">
        <v>1399</v>
      </c>
      <c r="L125" s="20">
        <f t="shared" si="0"/>
        <v>0.9838255977496484</v>
      </c>
    </row>
    <row r="126" spans="1:12" ht="13" hidden="1">
      <c r="A126" s="4" t="s">
        <v>1444</v>
      </c>
      <c r="B126" s="4" t="s">
        <v>41</v>
      </c>
      <c r="C126" s="28">
        <v>10.332422777894516</v>
      </c>
      <c r="D126" s="20">
        <v>1.5616920053780122E-2</v>
      </c>
      <c r="E126" s="4">
        <v>151</v>
      </c>
      <c r="F126" s="4">
        <v>9669</v>
      </c>
      <c r="G126" s="4">
        <v>21</v>
      </c>
      <c r="H126" s="4">
        <v>9648</v>
      </c>
      <c r="I126" s="4">
        <v>9669</v>
      </c>
      <c r="J126" s="35">
        <v>15</v>
      </c>
      <c r="K126" s="35">
        <v>21</v>
      </c>
      <c r="L126" s="20">
        <f t="shared" si="0"/>
        <v>2.1718895439031957E-3</v>
      </c>
    </row>
    <row r="127" spans="1:12" ht="13" hidden="1">
      <c r="A127" s="4" t="s">
        <v>1445</v>
      </c>
      <c r="B127" s="4" t="s">
        <v>62</v>
      </c>
      <c r="C127" s="28">
        <v>9.4241797221401118</v>
      </c>
      <c r="D127" s="20">
        <v>9.6604215456674476E-3</v>
      </c>
      <c r="E127" s="4">
        <v>33</v>
      </c>
      <c r="F127" s="4">
        <v>3416</v>
      </c>
      <c r="G127" s="4">
        <v>1573</v>
      </c>
      <c r="H127" s="4">
        <v>1843</v>
      </c>
      <c r="I127" s="4">
        <v>3416</v>
      </c>
      <c r="J127" s="35">
        <v>10</v>
      </c>
      <c r="K127" s="35">
        <v>1573</v>
      </c>
      <c r="L127" s="20">
        <f t="shared" si="0"/>
        <v>0.46048009367681497</v>
      </c>
    </row>
    <row r="128" spans="1:12" ht="13" hidden="1">
      <c r="A128" s="4" t="s">
        <v>1446</v>
      </c>
      <c r="B128" s="4" t="s">
        <v>74</v>
      </c>
      <c r="C128" s="28">
        <v>9.6141205112598911</v>
      </c>
      <c r="D128" s="20">
        <v>2.3767082590612002E-2</v>
      </c>
      <c r="E128" s="4">
        <v>40</v>
      </c>
      <c r="F128" s="4">
        <v>1683</v>
      </c>
      <c r="G128" s="4">
        <v>1509</v>
      </c>
      <c r="H128" s="4">
        <v>174</v>
      </c>
      <c r="I128" s="4">
        <v>1683</v>
      </c>
      <c r="J128" s="35">
        <v>6</v>
      </c>
      <c r="K128" s="35">
        <v>1509</v>
      </c>
      <c r="L128" s="20">
        <f t="shared" si="0"/>
        <v>0.89661319073083778</v>
      </c>
    </row>
    <row r="129" spans="1:12" ht="13" hidden="1">
      <c r="A129" s="4" t="s">
        <v>1447</v>
      </c>
      <c r="B129" s="4" t="s">
        <v>92</v>
      </c>
      <c r="C129" s="28">
        <v>9.2659145850120872</v>
      </c>
      <c r="D129" s="20">
        <v>2.0675505050505052E-2</v>
      </c>
      <c r="E129" s="4">
        <v>131</v>
      </c>
      <c r="F129" s="4">
        <v>6336</v>
      </c>
      <c r="G129" s="4">
        <v>3970</v>
      </c>
      <c r="H129" s="4">
        <v>2366</v>
      </c>
      <c r="I129" s="4">
        <v>6336</v>
      </c>
      <c r="J129" s="35">
        <v>20</v>
      </c>
      <c r="K129" s="35">
        <v>3970</v>
      </c>
      <c r="L129" s="20">
        <f t="shared" si="0"/>
        <v>0.62657828282828287</v>
      </c>
    </row>
    <row r="130" spans="1:12" ht="13" hidden="1">
      <c r="A130" s="4" t="s">
        <v>1448</v>
      </c>
      <c r="B130" s="4" t="s">
        <v>117</v>
      </c>
      <c r="C130" s="28">
        <v>8.9829867674858228</v>
      </c>
      <c r="D130" s="20">
        <v>2.7573529411764705E-2</v>
      </c>
      <c r="E130" s="4">
        <v>15</v>
      </c>
      <c r="F130" s="4">
        <v>544</v>
      </c>
      <c r="G130" s="4">
        <v>183</v>
      </c>
      <c r="H130" s="4">
        <v>361</v>
      </c>
      <c r="I130" s="4">
        <v>544</v>
      </c>
      <c r="J130" s="36"/>
      <c r="K130" s="35">
        <v>183</v>
      </c>
      <c r="L130" s="20">
        <f t="shared" si="0"/>
        <v>0.33639705882352944</v>
      </c>
    </row>
    <row r="131" spans="1:12" ht="13">
      <c r="A131" s="4" t="s">
        <v>221</v>
      </c>
      <c r="B131" s="4" t="s">
        <v>112</v>
      </c>
      <c r="C131" s="28">
        <v>7.4330997723221381</v>
      </c>
      <c r="D131" s="20">
        <v>2.605312725544387E-3</v>
      </c>
      <c r="E131" s="4">
        <v>148</v>
      </c>
      <c r="F131" s="4">
        <v>56807</v>
      </c>
      <c r="G131" s="4">
        <v>3971</v>
      </c>
      <c r="H131" s="4">
        <v>52836</v>
      </c>
      <c r="I131" s="4">
        <v>56807</v>
      </c>
      <c r="J131" s="35">
        <v>12</v>
      </c>
      <c r="K131" s="35">
        <v>3971</v>
      </c>
      <c r="L131" s="20">
        <f t="shared" si="0"/>
        <v>6.9903356980653794E-2</v>
      </c>
    </row>
    <row r="132" spans="1:12" ht="13" hidden="1">
      <c r="A132" s="4" t="s">
        <v>1449</v>
      </c>
      <c r="B132" s="4" t="s">
        <v>74</v>
      </c>
      <c r="C132" s="28">
        <v>9.4939377965208216</v>
      </c>
      <c r="D132" s="20">
        <v>1.5738498789346248E-2</v>
      </c>
      <c r="E132" s="4">
        <v>91</v>
      </c>
      <c r="F132" s="4">
        <v>5782</v>
      </c>
      <c r="G132" s="4">
        <v>4798</v>
      </c>
      <c r="H132" s="4">
        <v>984</v>
      </c>
      <c r="I132" s="4">
        <v>5782</v>
      </c>
      <c r="J132" s="35">
        <v>48</v>
      </c>
      <c r="K132" s="35">
        <v>4798</v>
      </c>
      <c r="L132" s="20">
        <f t="shared" si="0"/>
        <v>0.82981667243168455</v>
      </c>
    </row>
    <row r="133" spans="1:12" ht="13">
      <c r="A133" s="4" t="s">
        <v>124</v>
      </c>
      <c r="B133" s="4" t="s">
        <v>112</v>
      </c>
      <c r="C133" s="28">
        <v>7.4934851259188493</v>
      </c>
      <c r="D133" s="20">
        <v>1.9599014752231373E-3</v>
      </c>
      <c r="E133" s="4">
        <v>148</v>
      </c>
      <c r="F133" s="4">
        <v>75514</v>
      </c>
      <c r="G133" s="4">
        <v>23109</v>
      </c>
      <c r="H133" s="4">
        <v>52405</v>
      </c>
      <c r="I133" s="4">
        <v>75514</v>
      </c>
      <c r="J133" s="35">
        <v>50</v>
      </c>
      <c r="K133" s="35">
        <v>23109</v>
      </c>
      <c r="L133" s="20">
        <f t="shared" si="0"/>
        <v>0.30602272426305055</v>
      </c>
    </row>
    <row r="134" spans="1:12" ht="13" hidden="1">
      <c r="A134" s="4" t="s">
        <v>1450</v>
      </c>
      <c r="B134" s="4" t="s">
        <v>117</v>
      </c>
      <c r="C134" s="28">
        <v>8.9640575079872207</v>
      </c>
      <c r="D134" s="20">
        <v>1.1058451816745656E-2</v>
      </c>
      <c r="E134" s="4">
        <v>42</v>
      </c>
      <c r="F134" s="4">
        <v>3798</v>
      </c>
      <c r="G134" s="4">
        <v>575</v>
      </c>
      <c r="H134" s="4">
        <v>3223</v>
      </c>
      <c r="I134" s="4">
        <v>3798</v>
      </c>
      <c r="J134" s="35">
        <v>2</v>
      </c>
      <c r="K134" s="35">
        <v>575</v>
      </c>
      <c r="L134" s="20">
        <f t="shared" si="0"/>
        <v>0.15139547130068456</v>
      </c>
    </row>
    <row r="135" spans="1:12" ht="13" hidden="1">
      <c r="A135" s="4" t="s">
        <v>437</v>
      </c>
      <c r="B135" s="4" t="s">
        <v>50</v>
      </c>
      <c r="C135" s="28">
        <v>9.5477493917274945</v>
      </c>
      <c r="D135" s="20">
        <v>5.8956916099773245E-3</v>
      </c>
      <c r="E135" s="4">
        <v>39</v>
      </c>
      <c r="F135" s="4">
        <v>6615</v>
      </c>
      <c r="G135" s="4">
        <v>5727</v>
      </c>
      <c r="H135" s="4">
        <v>888</v>
      </c>
      <c r="I135" s="4">
        <v>6615</v>
      </c>
      <c r="J135" s="35">
        <v>33</v>
      </c>
      <c r="K135" s="35">
        <v>5727</v>
      </c>
      <c r="L135" s="20">
        <f t="shared" si="0"/>
        <v>0.86575963718820859</v>
      </c>
    </row>
    <row r="136" spans="1:12" ht="13" hidden="1">
      <c r="A136" s="4" t="s">
        <v>412</v>
      </c>
      <c r="B136" s="4" t="s">
        <v>37</v>
      </c>
      <c r="C136" s="28">
        <v>9.5305841924398624</v>
      </c>
      <c r="D136" s="20">
        <v>9.1930541368743617E-3</v>
      </c>
      <c r="E136" s="4">
        <v>27</v>
      </c>
      <c r="F136" s="4">
        <v>2937</v>
      </c>
      <c r="G136" s="4">
        <v>21</v>
      </c>
      <c r="H136" s="4">
        <v>2916</v>
      </c>
      <c r="I136" s="4">
        <v>2937</v>
      </c>
      <c r="J136" s="35">
        <v>3</v>
      </c>
      <c r="K136" s="35">
        <v>21</v>
      </c>
      <c r="L136" s="20">
        <f t="shared" si="0"/>
        <v>7.1501532175689483E-3</v>
      </c>
    </row>
    <row r="137" spans="1:12" ht="13" hidden="1">
      <c r="A137" s="4" t="s">
        <v>1451</v>
      </c>
      <c r="B137" s="4" t="s">
        <v>74</v>
      </c>
      <c r="C137" s="28">
        <v>9.49</v>
      </c>
      <c r="D137" s="20">
        <v>2.9126213592233011E-2</v>
      </c>
      <c r="E137" s="4">
        <v>3</v>
      </c>
      <c r="F137" s="4">
        <v>103</v>
      </c>
      <c r="G137" s="4">
        <v>1</v>
      </c>
      <c r="H137" s="4">
        <v>102</v>
      </c>
      <c r="I137" s="4">
        <v>103</v>
      </c>
      <c r="J137" s="36"/>
      <c r="K137" s="35">
        <v>1</v>
      </c>
      <c r="L137" s="20">
        <f t="shared" si="0"/>
        <v>9.7087378640776691E-3</v>
      </c>
    </row>
    <row r="138" spans="1:12" ht="13">
      <c r="A138" s="4" t="s">
        <v>205</v>
      </c>
      <c r="B138" s="4" t="s">
        <v>112</v>
      </c>
      <c r="C138" s="28">
        <v>7.4961661604137593</v>
      </c>
      <c r="D138" s="20">
        <v>3.0119988868699764E-3</v>
      </c>
      <c r="E138" s="4">
        <v>184</v>
      </c>
      <c r="F138" s="4">
        <v>61089</v>
      </c>
      <c r="G138" s="4">
        <v>31388</v>
      </c>
      <c r="H138" s="4">
        <v>29701</v>
      </c>
      <c r="I138" s="4">
        <v>61089</v>
      </c>
      <c r="J138" s="35">
        <v>53</v>
      </c>
      <c r="K138" s="35">
        <v>31388</v>
      </c>
      <c r="L138" s="20">
        <f t="shared" si="0"/>
        <v>0.51380772315801537</v>
      </c>
    </row>
    <row r="139" spans="1:12" ht="13" hidden="1">
      <c r="A139" s="4" t="s">
        <v>185</v>
      </c>
      <c r="B139" s="4" t="s">
        <v>74</v>
      </c>
      <c r="C139" s="28">
        <v>9.4438163754710516</v>
      </c>
      <c r="D139" s="20">
        <v>2.374581939799331E-2</v>
      </c>
      <c r="E139" s="4">
        <v>142</v>
      </c>
      <c r="F139" s="4">
        <v>5980</v>
      </c>
      <c r="G139" s="4">
        <v>1575</v>
      </c>
      <c r="H139" s="4">
        <v>4405</v>
      </c>
      <c r="I139" s="4">
        <v>5980</v>
      </c>
      <c r="J139" s="35">
        <v>31</v>
      </c>
      <c r="K139" s="35">
        <v>1575</v>
      </c>
      <c r="L139" s="20">
        <f t="shared" si="0"/>
        <v>0.26337792642140467</v>
      </c>
    </row>
    <row r="140" spans="1:12" ht="13" hidden="1">
      <c r="A140" s="4" t="s">
        <v>1452</v>
      </c>
      <c r="B140" s="4" t="s">
        <v>92</v>
      </c>
      <c r="C140" s="28">
        <v>9.2128240109140513</v>
      </c>
      <c r="D140" s="20">
        <v>6.0054242541650524E-3</v>
      </c>
      <c r="E140" s="4">
        <v>31</v>
      </c>
      <c r="F140" s="4">
        <v>5162</v>
      </c>
      <c r="G140" s="4">
        <v>3490</v>
      </c>
      <c r="H140" s="4">
        <v>1672</v>
      </c>
      <c r="I140" s="4">
        <v>5162</v>
      </c>
      <c r="J140" s="35">
        <v>23</v>
      </c>
      <c r="K140" s="35">
        <v>3490</v>
      </c>
      <c r="L140" s="20">
        <f t="shared" si="0"/>
        <v>0.67609453700116229</v>
      </c>
    </row>
    <row r="141" spans="1:12" ht="13">
      <c r="A141" s="4" t="s">
        <v>199</v>
      </c>
      <c r="B141" s="4" t="s">
        <v>112</v>
      </c>
      <c r="C141" s="28">
        <v>7.6988337635025328</v>
      </c>
      <c r="D141" s="20">
        <v>3.0021443888491781E-3</v>
      </c>
      <c r="E141" s="4">
        <v>126</v>
      </c>
      <c r="F141" s="4">
        <v>41970</v>
      </c>
      <c r="G141" s="4">
        <v>13373</v>
      </c>
      <c r="H141" s="4">
        <v>28597</v>
      </c>
      <c r="I141" s="4">
        <v>41970</v>
      </c>
      <c r="J141" s="35">
        <v>27</v>
      </c>
      <c r="K141" s="35">
        <v>13373</v>
      </c>
      <c r="L141" s="20">
        <f t="shared" si="0"/>
        <v>0.31863235644507981</v>
      </c>
    </row>
    <row r="142" spans="1:12" ht="13" hidden="1">
      <c r="A142" s="4" t="s">
        <v>1453</v>
      </c>
      <c r="B142" s="4" t="s">
        <v>117</v>
      </c>
      <c r="C142" s="28">
        <v>8.8352447100629945</v>
      </c>
      <c r="D142" s="20">
        <v>4.3422322290125439E-3</v>
      </c>
      <c r="E142" s="4">
        <v>27</v>
      </c>
      <c r="F142" s="4">
        <v>6218</v>
      </c>
      <c r="G142" s="4">
        <v>3566</v>
      </c>
      <c r="H142" s="4">
        <v>2652</v>
      </c>
      <c r="I142" s="4">
        <v>6218</v>
      </c>
      <c r="J142" s="35">
        <v>2</v>
      </c>
      <c r="K142" s="35">
        <v>3566</v>
      </c>
      <c r="L142" s="20">
        <f t="shared" si="0"/>
        <v>0.57349630106143457</v>
      </c>
    </row>
    <row r="143" spans="1:12" ht="13" hidden="1">
      <c r="A143" s="4" t="s">
        <v>1454</v>
      </c>
      <c r="B143" s="4" t="s">
        <v>92</v>
      </c>
      <c r="C143" s="28">
        <v>8.9760397830018075</v>
      </c>
      <c r="D143" s="20">
        <v>1.1175681716584712E-2</v>
      </c>
      <c r="E143" s="4">
        <v>50</v>
      </c>
      <c r="F143" s="4">
        <v>4474</v>
      </c>
      <c r="G143" s="4">
        <v>4171</v>
      </c>
      <c r="H143" s="4">
        <v>303</v>
      </c>
      <c r="I143" s="4">
        <v>4474</v>
      </c>
      <c r="J143" s="35">
        <v>43</v>
      </c>
      <c r="K143" s="35">
        <v>4171</v>
      </c>
      <c r="L143" s="20">
        <f t="shared" si="0"/>
        <v>0.93227536879749662</v>
      </c>
    </row>
    <row r="144" spans="1:12" ht="13" hidden="1">
      <c r="A144" s="4" t="s">
        <v>172</v>
      </c>
      <c r="B144" s="4" t="s">
        <v>4</v>
      </c>
      <c r="C144" s="28">
        <v>9.451031279879798</v>
      </c>
      <c r="D144" s="20">
        <v>6.5137739177636043E-3</v>
      </c>
      <c r="E144" s="4">
        <v>48</v>
      </c>
      <c r="F144" s="4">
        <v>7369</v>
      </c>
      <c r="G144" s="4">
        <v>3817</v>
      </c>
      <c r="H144" s="4">
        <v>3552</v>
      </c>
      <c r="I144" s="4">
        <v>7369</v>
      </c>
      <c r="J144" s="35">
        <v>7</v>
      </c>
      <c r="K144" s="35">
        <v>3817</v>
      </c>
      <c r="L144" s="20">
        <f t="shared" si="0"/>
        <v>0.51798073008549328</v>
      </c>
    </row>
    <row r="145" spans="1:12" ht="13" hidden="1">
      <c r="A145" s="4" t="s">
        <v>1455</v>
      </c>
      <c r="B145" s="4" t="s">
        <v>92</v>
      </c>
      <c r="C145" s="28">
        <v>8.9337132140796314</v>
      </c>
      <c r="D145" s="20">
        <v>7.0901668695839007E-3</v>
      </c>
      <c r="E145" s="4">
        <v>99</v>
      </c>
      <c r="F145" s="4">
        <v>13963</v>
      </c>
      <c r="G145" s="4">
        <v>10132</v>
      </c>
      <c r="H145" s="4">
        <v>3831</v>
      </c>
      <c r="I145" s="4">
        <v>13963</v>
      </c>
      <c r="J145" s="35">
        <v>24</v>
      </c>
      <c r="K145" s="35">
        <v>10132</v>
      </c>
      <c r="L145" s="20">
        <f t="shared" si="0"/>
        <v>0.72563202750125333</v>
      </c>
    </row>
    <row r="146" spans="1:12" ht="13" hidden="1">
      <c r="A146" s="4" t="s">
        <v>1456</v>
      </c>
      <c r="B146" s="4" t="s">
        <v>62</v>
      </c>
      <c r="C146" s="28">
        <v>9.1803278688524586</v>
      </c>
      <c r="D146" s="20">
        <v>2.1390374331550801E-2</v>
      </c>
      <c r="E146" s="4">
        <v>4</v>
      </c>
      <c r="F146" s="4">
        <v>187</v>
      </c>
      <c r="G146" s="4">
        <v>62</v>
      </c>
      <c r="H146" s="4">
        <v>125</v>
      </c>
      <c r="I146" s="4">
        <v>187</v>
      </c>
      <c r="J146" s="36"/>
      <c r="K146" s="35">
        <v>62</v>
      </c>
      <c r="L146" s="20">
        <f t="shared" si="0"/>
        <v>0.33155080213903743</v>
      </c>
    </row>
    <row r="147" spans="1:12" ht="13" hidden="1">
      <c r="A147" s="4" t="s">
        <v>289</v>
      </c>
      <c r="B147" s="4" t="s">
        <v>102</v>
      </c>
      <c r="C147" s="28">
        <v>9.4990439770554485</v>
      </c>
      <c r="D147" s="20">
        <v>1.9681349578256794E-2</v>
      </c>
      <c r="E147" s="4">
        <v>21</v>
      </c>
      <c r="F147" s="4">
        <v>1067</v>
      </c>
      <c r="G147" s="4">
        <v>3</v>
      </c>
      <c r="H147" s="4">
        <v>1064</v>
      </c>
      <c r="I147" s="4">
        <v>1067</v>
      </c>
      <c r="J147" s="36"/>
      <c r="K147" s="35">
        <v>3</v>
      </c>
      <c r="L147" s="20">
        <f t="shared" si="0"/>
        <v>2.8116213683223993E-3</v>
      </c>
    </row>
    <row r="148" spans="1:12" ht="13" hidden="1">
      <c r="A148" s="4" t="s">
        <v>1457</v>
      </c>
      <c r="B148" s="4" t="s">
        <v>92</v>
      </c>
      <c r="C148" s="28">
        <v>8.8647761893602066</v>
      </c>
      <c r="D148" s="20">
        <v>2.2675217590471829E-2</v>
      </c>
      <c r="E148" s="4">
        <v>198</v>
      </c>
      <c r="F148" s="4">
        <v>8732</v>
      </c>
      <c r="G148" s="4">
        <v>6090</v>
      </c>
      <c r="H148" s="4">
        <v>2642</v>
      </c>
      <c r="I148" s="4">
        <v>8732</v>
      </c>
      <c r="J148" s="35">
        <v>63</v>
      </c>
      <c r="K148" s="35">
        <v>6090</v>
      </c>
      <c r="L148" s="20">
        <f t="shared" si="0"/>
        <v>0.69743472285845165</v>
      </c>
    </row>
    <row r="149" spans="1:12" ht="13" hidden="1">
      <c r="A149" s="4" t="s">
        <v>262</v>
      </c>
      <c r="B149" s="4" t="s">
        <v>109</v>
      </c>
      <c r="C149" s="28">
        <v>7.8828474895890626</v>
      </c>
      <c r="D149" s="20">
        <v>9.6490545482841809E-3</v>
      </c>
      <c r="E149" s="4">
        <v>124</v>
      </c>
      <c r="F149" s="4">
        <v>12851</v>
      </c>
      <c r="G149" s="4">
        <v>11096</v>
      </c>
      <c r="H149" s="4">
        <v>1755</v>
      </c>
      <c r="I149" s="4">
        <v>12851</v>
      </c>
      <c r="J149" s="35">
        <v>33</v>
      </c>
      <c r="K149" s="35">
        <v>11096</v>
      </c>
      <c r="L149" s="20">
        <f t="shared" si="0"/>
        <v>0.86343475215936505</v>
      </c>
    </row>
    <row r="150" spans="1:12" ht="13" hidden="1">
      <c r="A150" s="4" t="s">
        <v>353</v>
      </c>
      <c r="B150" s="4" t="s">
        <v>102</v>
      </c>
      <c r="C150" s="28">
        <v>9.3287216380741569</v>
      </c>
      <c r="D150" s="20">
        <v>7.1883155533171558E-3</v>
      </c>
      <c r="E150" s="4">
        <v>157</v>
      </c>
      <c r="F150" s="4">
        <v>21841</v>
      </c>
      <c r="G150" s="4">
        <v>7164</v>
      </c>
      <c r="H150" s="4">
        <v>14677</v>
      </c>
      <c r="I150" s="4">
        <v>21841</v>
      </c>
      <c r="J150" s="35">
        <v>37</v>
      </c>
      <c r="K150" s="35">
        <v>7164</v>
      </c>
      <c r="L150" s="20">
        <f t="shared" si="0"/>
        <v>0.32800695938830637</v>
      </c>
    </row>
    <row r="151" spans="1:12" ht="13">
      <c r="A151" s="4" t="s">
        <v>333</v>
      </c>
      <c r="B151" s="4" t="s">
        <v>112</v>
      </c>
      <c r="C151" s="28">
        <v>7.8095994023718367</v>
      </c>
      <c r="D151" s="20">
        <v>4.294225007748201E-3</v>
      </c>
      <c r="E151" s="4">
        <v>1247</v>
      </c>
      <c r="F151" s="4">
        <v>290390</v>
      </c>
      <c r="G151" s="4">
        <v>124545</v>
      </c>
      <c r="H151" s="4">
        <v>165845</v>
      </c>
      <c r="I151" s="4">
        <v>290390</v>
      </c>
      <c r="J151" s="35">
        <v>679</v>
      </c>
      <c r="K151" s="35">
        <v>124545</v>
      </c>
      <c r="L151" s="20">
        <f t="shared" si="0"/>
        <v>0.42888873583801096</v>
      </c>
    </row>
    <row r="152" spans="1:12" ht="13" hidden="1">
      <c r="A152" s="4" t="s">
        <v>1458</v>
      </c>
      <c r="B152" s="4" t="s">
        <v>117</v>
      </c>
      <c r="C152" s="28">
        <v>8.7836065573770483</v>
      </c>
      <c r="D152" s="20">
        <v>1.2944983818770227E-2</v>
      </c>
      <c r="E152" s="4">
        <v>48</v>
      </c>
      <c r="F152" s="4">
        <v>3708</v>
      </c>
      <c r="G152" s="4">
        <v>2331</v>
      </c>
      <c r="H152" s="4">
        <v>1377</v>
      </c>
      <c r="I152" s="4">
        <v>3708</v>
      </c>
      <c r="J152" s="35">
        <v>25</v>
      </c>
      <c r="K152" s="35">
        <v>2331</v>
      </c>
      <c r="L152" s="20">
        <f t="shared" si="0"/>
        <v>0.62864077669902918</v>
      </c>
    </row>
    <row r="153" spans="1:12" ht="13" hidden="1">
      <c r="A153" s="4" t="s">
        <v>1459</v>
      </c>
      <c r="B153" s="4" t="s">
        <v>109</v>
      </c>
      <c r="C153" s="28">
        <v>12.077368040491685</v>
      </c>
      <c r="D153" s="20">
        <v>5.3388090349075976E-2</v>
      </c>
      <c r="E153" s="4">
        <v>78</v>
      </c>
      <c r="F153" s="4">
        <v>1461</v>
      </c>
      <c r="G153" s="4">
        <v>6</v>
      </c>
      <c r="H153" s="4">
        <v>1455</v>
      </c>
      <c r="I153" s="4">
        <v>1461</v>
      </c>
      <c r="J153" s="36"/>
      <c r="K153" s="35">
        <v>6</v>
      </c>
      <c r="L153" s="20">
        <f t="shared" si="0"/>
        <v>4.1067761806981521E-3</v>
      </c>
    </row>
    <row r="154" spans="1:12" ht="13">
      <c r="A154" s="4" t="s">
        <v>194</v>
      </c>
      <c r="B154" s="4" t="s">
        <v>112</v>
      </c>
      <c r="C154" s="28">
        <v>7.8231837606837606</v>
      </c>
      <c r="D154" s="20">
        <v>6.5722333346940444E-3</v>
      </c>
      <c r="E154" s="4">
        <v>161</v>
      </c>
      <c r="F154" s="4">
        <v>24497</v>
      </c>
      <c r="G154" s="4">
        <v>24446</v>
      </c>
      <c r="H154" s="4">
        <v>51</v>
      </c>
      <c r="I154" s="4">
        <v>24497</v>
      </c>
      <c r="J154" s="35">
        <v>146</v>
      </c>
      <c r="K154" s="35">
        <v>24446</v>
      </c>
      <c r="L154" s="20">
        <f t="shared" si="0"/>
        <v>0.99791811242192918</v>
      </c>
    </row>
    <row r="155" spans="1:12" ht="13" hidden="1">
      <c r="A155" s="4" t="s">
        <v>1460</v>
      </c>
      <c r="B155" s="4" t="s">
        <v>62</v>
      </c>
      <c r="C155" s="28">
        <v>8.7408041060735666</v>
      </c>
      <c r="D155" s="20">
        <v>1.5993265993265993E-2</v>
      </c>
      <c r="E155" s="4">
        <v>19</v>
      </c>
      <c r="F155" s="4">
        <v>1188</v>
      </c>
      <c r="G155" s="4">
        <v>1118</v>
      </c>
      <c r="H155" s="4">
        <v>70</v>
      </c>
      <c r="I155" s="4">
        <v>1188</v>
      </c>
      <c r="J155" s="35">
        <v>7</v>
      </c>
      <c r="K155" s="35">
        <v>1118</v>
      </c>
      <c r="L155" s="20">
        <f t="shared" si="0"/>
        <v>0.94107744107744107</v>
      </c>
    </row>
    <row r="156" spans="1:12" ht="13" hidden="1">
      <c r="A156" s="4" t="s">
        <v>153</v>
      </c>
      <c r="B156" s="4" t="s">
        <v>92</v>
      </c>
      <c r="C156" s="28">
        <v>8.8375857338820296</v>
      </c>
      <c r="D156" s="20">
        <v>2.252614641995173E-2</v>
      </c>
      <c r="E156" s="4">
        <v>84</v>
      </c>
      <c r="F156" s="4">
        <v>3729</v>
      </c>
      <c r="G156" s="4">
        <v>3173</v>
      </c>
      <c r="H156" s="4">
        <v>556</v>
      </c>
      <c r="I156" s="4">
        <v>3729</v>
      </c>
      <c r="J156" s="35">
        <v>25</v>
      </c>
      <c r="K156" s="35">
        <v>3173</v>
      </c>
      <c r="L156" s="20">
        <f t="shared" si="0"/>
        <v>0.85089836417270048</v>
      </c>
    </row>
    <row r="157" spans="1:12" ht="13">
      <c r="A157" s="4" t="s">
        <v>281</v>
      </c>
      <c r="B157" s="4" t="s">
        <v>112</v>
      </c>
      <c r="C157" s="28">
        <v>7.8240277242972658</v>
      </c>
      <c r="D157" s="20">
        <v>9.1568103777184273E-3</v>
      </c>
      <c r="E157" s="4">
        <v>48</v>
      </c>
      <c r="F157" s="4">
        <v>5242</v>
      </c>
      <c r="G157" s="4">
        <v>4676</v>
      </c>
      <c r="H157" s="4">
        <v>566</v>
      </c>
      <c r="I157" s="4">
        <v>5242</v>
      </c>
      <c r="J157" s="35">
        <v>22</v>
      </c>
      <c r="K157" s="35">
        <v>4676</v>
      </c>
      <c r="L157" s="20">
        <f t="shared" si="0"/>
        <v>0.89202594429607018</v>
      </c>
    </row>
    <row r="158" spans="1:12" ht="13">
      <c r="A158" s="4" t="s">
        <v>282</v>
      </c>
      <c r="B158" s="4" t="s">
        <v>112</v>
      </c>
      <c r="C158" s="28">
        <v>7.8584977810332202</v>
      </c>
      <c r="D158" s="20">
        <v>8.2335530741288845E-4</v>
      </c>
      <c r="E158" s="4">
        <v>153</v>
      </c>
      <c r="F158" s="4">
        <v>185825</v>
      </c>
      <c r="G158" s="4">
        <v>15844</v>
      </c>
      <c r="H158" s="4">
        <v>169981</v>
      </c>
      <c r="I158" s="4">
        <v>185825</v>
      </c>
      <c r="J158" s="35">
        <v>57</v>
      </c>
      <c r="K158" s="35">
        <v>15844</v>
      </c>
      <c r="L158" s="20">
        <f t="shared" si="0"/>
        <v>8.526301627875689E-2</v>
      </c>
    </row>
    <row r="159" spans="1:12" ht="13" hidden="1">
      <c r="A159" s="4" t="s">
        <v>307</v>
      </c>
      <c r="B159" s="4" t="s">
        <v>74</v>
      </c>
      <c r="C159" s="28">
        <v>9.066181487377758</v>
      </c>
      <c r="D159" s="20">
        <v>5.8783631019669906E-3</v>
      </c>
      <c r="E159" s="4">
        <v>26</v>
      </c>
      <c r="F159" s="4">
        <v>4423</v>
      </c>
      <c r="G159" s="4">
        <v>2593</v>
      </c>
      <c r="H159" s="4">
        <v>1830</v>
      </c>
      <c r="I159" s="4">
        <v>4423</v>
      </c>
      <c r="J159" s="35">
        <v>2</v>
      </c>
      <c r="K159" s="35">
        <v>2593</v>
      </c>
      <c r="L159" s="20">
        <f t="shared" si="0"/>
        <v>0.58625367397693873</v>
      </c>
    </row>
    <row r="160" spans="1:12" ht="13" hidden="1">
      <c r="A160" s="4" t="s">
        <v>206</v>
      </c>
      <c r="B160" s="4" t="s">
        <v>74</v>
      </c>
      <c r="C160" s="28">
        <v>8.8969631236442517</v>
      </c>
      <c r="D160" s="20">
        <v>3.2528856243441762E-2</v>
      </c>
      <c r="E160" s="4">
        <v>31</v>
      </c>
      <c r="F160" s="4">
        <v>953</v>
      </c>
      <c r="G160" s="4">
        <v>851</v>
      </c>
      <c r="H160" s="4">
        <v>102</v>
      </c>
      <c r="I160" s="4">
        <v>953</v>
      </c>
      <c r="J160" s="35">
        <v>1</v>
      </c>
      <c r="K160" s="35">
        <v>851</v>
      </c>
      <c r="L160" s="20">
        <f t="shared" si="0"/>
        <v>0.89296956977964326</v>
      </c>
    </row>
    <row r="161" spans="1:12" ht="13" hidden="1">
      <c r="A161" s="4" t="s">
        <v>180</v>
      </c>
      <c r="B161" s="4" t="s">
        <v>62</v>
      </c>
      <c r="C161" s="28">
        <v>8.5435678749111581</v>
      </c>
      <c r="D161" s="20">
        <v>3.8232795242141037E-3</v>
      </c>
      <c r="E161" s="4">
        <v>27</v>
      </c>
      <c r="F161" s="4">
        <v>7062</v>
      </c>
      <c r="G161" s="4">
        <v>1433</v>
      </c>
      <c r="H161" s="4">
        <v>5629</v>
      </c>
      <c r="I161" s="4">
        <v>7062</v>
      </c>
      <c r="J161" s="35">
        <v>5</v>
      </c>
      <c r="K161" s="35">
        <v>1433</v>
      </c>
      <c r="L161" s="20">
        <f t="shared" si="0"/>
        <v>0.20291702067403003</v>
      </c>
    </row>
    <row r="162" spans="1:12" ht="13" hidden="1">
      <c r="A162" s="4" t="s">
        <v>321</v>
      </c>
      <c r="B162" s="4" t="s">
        <v>92</v>
      </c>
      <c r="C162" s="28">
        <v>8.736817725623407</v>
      </c>
      <c r="D162" s="20">
        <v>7.9650762043348387E-3</v>
      </c>
      <c r="E162" s="4">
        <v>104</v>
      </c>
      <c r="F162" s="4">
        <v>13057</v>
      </c>
      <c r="G162" s="4">
        <v>7434</v>
      </c>
      <c r="H162" s="4">
        <v>5623</v>
      </c>
      <c r="I162" s="4">
        <v>13057</v>
      </c>
      <c r="J162" s="35">
        <v>26</v>
      </c>
      <c r="K162" s="35">
        <v>7434</v>
      </c>
      <c r="L162" s="20">
        <f t="shared" si="0"/>
        <v>0.56934977406754994</v>
      </c>
    </row>
    <row r="163" spans="1:12" ht="13">
      <c r="A163" s="4" t="s">
        <v>303</v>
      </c>
      <c r="B163" s="4" t="s">
        <v>112</v>
      </c>
      <c r="C163" s="28">
        <v>7.8914940666092743</v>
      </c>
      <c r="D163" s="20">
        <v>2.7103464529813809E-3</v>
      </c>
      <c r="E163" s="4">
        <v>161</v>
      </c>
      <c r="F163" s="4">
        <v>59402</v>
      </c>
      <c r="G163" s="4">
        <v>21385</v>
      </c>
      <c r="H163" s="4">
        <v>38017</v>
      </c>
      <c r="I163" s="4">
        <v>59402</v>
      </c>
      <c r="J163" s="35">
        <v>62</v>
      </c>
      <c r="K163" s="35">
        <v>21385</v>
      </c>
      <c r="L163" s="20">
        <f t="shared" si="0"/>
        <v>0.36000471364600517</v>
      </c>
    </row>
    <row r="164" spans="1:12" ht="13" hidden="1">
      <c r="A164" s="4" t="s">
        <v>276</v>
      </c>
      <c r="B164" s="4" t="s">
        <v>92</v>
      </c>
      <c r="C164" s="28">
        <v>8.4470436669378905</v>
      </c>
      <c r="D164" s="20">
        <v>3.5135135135135136E-3</v>
      </c>
      <c r="E164" s="4">
        <v>52</v>
      </c>
      <c r="F164" s="4">
        <v>14800</v>
      </c>
      <c r="G164" s="4">
        <v>7269</v>
      </c>
      <c r="H164" s="4">
        <v>7531</v>
      </c>
      <c r="I164" s="4">
        <v>14800</v>
      </c>
      <c r="J164" s="35">
        <v>8</v>
      </c>
      <c r="K164" s="35">
        <v>7269</v>
      </c>
      <c r="L164" s="20">
        <f t="shared" si="0"/>
        <v>0.49114864864864866</v>
      </c>
    </row>
    <row r="165" spans="1:12" ht="13" hidden="1">
      <c r="A165" s="4" t="s">
        <v>249</v>
      </c>
      <c r="B165" s="4" t="s">
        <v>41</v>
      </c>
      <c r="C165" s="28">
        <v>10.311593047360867</v>
      </c>
      <c r="D165" s="20">
        <v>1.6159397552557263E-2</v>
      </c>
      <c r="E165" s="4">
        <v>103</v>
      </c>
      <c r="F165" s="4">
        <v>6374</v>
      </c>
      <c r="G165" s="4">
        <v>3231</v>
      </c>
      <c r="H165" s="4">
        <v>3143</v>
      </c>
      <c r="I165" s="4">
        <v>6374</v>
      </c>
      <c r="J165" s="35">
        <v>31</v>
      </c>
      <c r="K165" s="35">
        <v>3231</v>
      </c>
      <c r="L165" s="20">
        <f t="shared" si="0"/>
        <v>0.50690304361468463</v>
      </c>
    </row>
    <row r="166" spans="1:12" ht="13">
      <c r="A166" s="4" t="s">
        <v>1461</v>
      </c>
      <c r="B166" s="4" t="s">
        <v>112</v>
      </c>
      <c r="C166" s="28">
        <v>7.9024975984630164</v>
      </c>
      <c r="D166" s="20">
        <v>1.4388489208633094E-3</v>
      </c>
      <c r="E166" s="4">
        <v>3</v>
      </c>
      <c r="F166" s="4">
        <v>2085</v>
      </c>
      <c r="G166" s="4">
        <v>2083</v>
      </c>
      <c r="H166" s="4">
        <v>2</v>
      </c>
      <c r="I166" s="4">
        <v>2085</v>
      </c>
      <c r="J166" s="35">
        <v>3</v>
      </c>
      <c r="K166" s="35">
        <v>2083</v>
      </c>
      <c r="L166" s="20">
        <f t="shared" si="0"/>
        <v>0.99904076738609116</v>
      </c>
    </row>
    <row r="167" spans="1:12" ht="13">
      <c r="A167" s="4" t="s">
        <v>265</v>
      </c>
      <c r="B167" s="4" t="s">
        <v>112</v>
      </c>
      <c r="C167" s="28">
        <v>8.0724847574603515</v>
      </c>
      <c r="D167" s="20">
        <v>1.0298879864097256E-2</v>
      </c>
      <c r="E167" s="4">
        <v>582</v>
      </c>
      <c r="F167" s="4">
        <v>56511</v>
      </c>
      <c r="G167" s="4">
        <v>95</v>
      </c>
      <c r="H167" s="4">
        <v>56416</v>
      </c>
      <c r="I167" s="4">
        <v>56511</v>
      </c>
      <c r="J167" s="35">
        <v>17</v>
      </c>
      <c r="K167" s="35">
        <v>95</v>
      </c>
      <c r="L167" s="20">
        <f t="shared" si="0"/>
        <v>1.6810886376103767E-3</v>
      </c>
    </row>
    <row r="168" spans="1:12" ht="13">
      <c r="A168" s="4" t="s">
        <v>326</v>
      </c>
      <c r="B168" s="4" t="s">
        <v>112</v>
      </c>
      <c r="C168" s="28">
        <v>8.1293156510547817</v>
      </c>
      <c r="D168" s="20">
        <v>6.890803000833565E-3</v>
      </c>
      <c r="E168" s="4">
        <v>124</v>
      </c>
      <c r="F168" s="4">
        <v>17995</v>
      </c>
      <c r="G168" s="4">
        <v>15251</v>
      </c>
      <c r="H168" s="4">
        <v>2744</v>
      </c>
      <c r="I168" s="4">
        <v>17995</v>
      </c>
      <c r="J168" s="35">
        <v>48</v>
      </c>
      <c r="K168" s="35">
        <v>15251</v>
      </c>
      <c r="L168" s="20">
        <f t="shared" si="0"/>
        <v>0.84751319811058623</v>
      </c>
    </row>
    <row r="169" spans="1:12" ht="13" hidden="1">
      <c r="A169" s="4" t="s">
        <v>189</v>
      </c>
      <c r="B169" s="4" t="s">
        <v>20</v>
      </c>
      <c r="C169" s="28">
        <v>9.365172482952266</v>
      </c>
      <c r="D169" s="20">
        <v>1.4867868609533218E-2</v>
      </c>
      <c r="E169" s="4">
        <v>301</v>
      </c>
      <c r="F169" s="4">
        <v>20245</v>
      </c>
      <c r="G169" s="4">
        <v>162</v>
      </c>
      <c r="H169" s="4">
        <v>20083</v>
      </c>
      <c r="I169" s="4">
        <v>20245</v>
      </c>
      <c r="J169" s="35">
        <v>20</v>
      </c>
      <c r="K169" s="35">
        <v>162</v>
      </c>
      <c r="L169" s="20">
        <f t="shared" si="0"/>
        <v>8.0019757964929616E-3</v>
      </c>
    </row>
    <row r="170" spans="1:12" ht="13" hidden="1">
      <c r="A170" s="4" t="s">
        <v>258</v>
      </c>
      <c r="B170" s="4" t="s">
        <v>62</v>
      </c>
      <c r="C170" s="28">
        <v>8.5179312948282373</v>
      </c>
      <c r="D170" s="20">
        <v>1.3040238450074515E-2</v>
      </c>
      <c r="E170" s="4">
        <v>35</v>
      </c>
      <c r="F170" s="4">
        <v>2684</v>
      </c>
      <c r="G170" s="4">
        <v>246</v>
      </c>
      <c r="H170" s="4">
        <v>2438</v>
      </c>
      <c r="I170" s="4">
        <v>2684</v>
      </c>
      <c r="J170" s="35">
        <v>3</v>
      </c>
      <c r="K170" s="35">
        <v>246</v>
      </c>
      <c r="L170" s="20">
        <f t="shared" si="0"/>
        <v>9.1654247391952312E-2</v>
      </c>
    </row>
    <row r="171" spans="1:12" ht="13" hidden="1">
      <c r="A171" s="4" t="s">
        <v>286</v>
      </c>
      <c r="B171" s="4" t="s">
        <v>102</v>
      </c>
      <c r="C171" s="28">
        <v>9.1269895504114356</v>
      </c>
      <c r="D171" s="20">
        <v>5.0990056938896916E-3</v>
      </c>
      <c r="E171" s="4">
        <v>180</v>
      </c>
      <c r="F171" s="4">
        <v>35301</v>
      </c>
      <c r="G171" s="4">
        <v>34392</v>
      </c>
      <c r="H171" s="4">
        <v>909</v>
      </c>
      <c r="I171" s="4">
        <v>35301</v>
      </c>
      <c r="J171" s="35">
        <v>169</v>
      </c>
      <c r="K171" s="35">
        <v>34392</v>
      </c>
      <c r="L171" s="20">
        <f t="shared" si="0"/>
        <v>0.97425002124585702</v>
      </c>
    </row>
    <row r="172" spans="1:12" ht="13" hidden="1">
      <c r="A172" s="4" t="s">
        <v>1462</v>
      </c>
      <c r="B172" s="4" t="s">
        <v>37</v>
      </c>
      <c r="C172" s="28">
        <v>9.5123796423658877</v>
      </c>
      <c r="D172" s="20">
        <v>1.789935832489024E-2</v>
      </c>
      <c r="E172" s="4">
        <v>53</v>
      </c>
      <c r="F172" s="4">
        <v>2961</v>
      </c>
      <c r="G172" s="4">
        <v>49</v>
      </c>
      <c r="H172" s="4">
        <v>2912</v>
      </c>
      <c r="I172" s="4">
        <v>2961</v>
      </c>
      <c r="J172" s="35">
        <v>1</v>
      </c>
      <c r="K172" s="35">
        <v>49</v>
      </c>
      <c r="L172" s="20">
        <f t="shared" si="0"/>
        <v>1.6548463356973995E-2</v>
      </c>
    </row>
    <row r="173" spans="1:12" ht="13">
      <c r="A173" s="4" t="s">
        <v>1463</v>
      </c>
      <c r="B173" s="4" t="s">
        <v>112</v>
      </c>
      <c r="C173" s="28">
        <v>8.2353643966547185</v>
      </c>
      <c r="D173" s="20">
        <v>8.8809946714031966E-3</v>
      </c>
      <c r="E173" s="4">
        <v>15</v>
      </c>
      <c r="F173" s="4">
        <v>1689</v>
      </c>
      <c r="G173" s="4">
        <v>1476</v>
      </c>
      <c r="H173" s="4">
        <v>213</v>
      </c>
      <c r="I173" s="4">
        <v>1689</v>
      </c>
      <c r="J173" s="35">
        <v>9</v>
      </c>
      <c r="K173" s="35">
        <v>1476</v>
      </c>
      <c r="L173" s="20">
        <f t="shared" si="0"/>
        <v>0.87388987566607457</v>
      </c>
    </row>
    <row r="174" spans="1:12" ht="13" hidden="1">
      <c r="A174" s="4" t="s">
        <v>1464</v>
      </c>
      <c r="B174" s="4" t="s">
        <v>37</v>
      </c>
      <c r="C174" s="28">
        <v>9.2558139534883725</v>
      </c>
      <c r="D174" s="20">
        <v>2.2727272727272728E-2</v>
      </c>
      <c r="E174" s="4">
        <v>2</v>
      </c>
      <c r="F174" s="4">
        <v>88</v>
      </c>
      <c r="G174" s="4">
        <v>3</v>
      </c>
      <c r="H174" s="4">
        <v>85</v>
      </c>
      <c r="I174" s="4">
        <v>88</v>
      </c>
      <c r="J174" s="36"/>
      <c r="K174" s="35">
        <v>3</v>
      </c>
      <c r="L174" s="20">
        <f t="shared" si="0"/>
        <v>3.4090909090909088E-2</v>
      </c>
    </row>
    <row r="175" spans="1:12" ht="13" hidden="1">
      <c r="A175" s="4" t="s">
        <v>1465</v>
      </c>
      <c r="B175" s="4" t="s">
        <v>74</v>
      </c>
      <c r="C175" s="28">
        <v>8.891396332863188</v>
      </c>
      <c r="D175" s="20">
        <v>0.1343101343101343</v>
      </c>
      <c r="E175" s="4">
        <v>110</v>
      </c>
      <c r="F175" s="4">
        <v>819</v>
      </c>
      <c r="G175" s="4">
        <v>589</v>
      </c>
      <c r="H175" s="4">
        <v>230</v>
      </c>
      <c r="I175" s="4">
        <v>819</v>
      </c>
      <c r="J175" s="36"/>
      <c r="K175" s="35">
        <v>589</v>
      </c>
      <c r="L175" s="20">
        <f t="shared" si="0"/>
        <v>0.71916971916971917</v>
      </c>
    </row>
    <row r="176" spans="1:12" ht="13" hidden="1">
      <c r="A176" s="4" t="s">
        <v>377</v>
      </c>
      <c r="B176" s="4" t="s">
        <v>102</v>
      </c>
      <c r="C176" s="28">
        <v>9.0600021868678589</v>
      </c>
      <c r="D176" s="20">
        <v>5.085805977861786E-3</v>
      </c>
      <c r="E176" s="4">
        <v>187</v>
      </c>
      <c r="F176" s="4">
        <v>36769</v>
      </c>
      <c r="G176" s="4">
        <v>23109</v>
      </c>
      <c r="H176" s="4">
        <v>13660</v>
      </c>
      <c r="I176" s="4">
        <v>36769</v>
      </c>
      <c r="J176" s="35">
        <v>59</v>
      </c>
      <c r="K176" s="35">
        <v>23109</v>
      </c>
      <c r="L176" s="20">
        <f t="shared" si="0"/>
        <v>0.62849139220539041</v>
      </c>
    </row>
    <row r="177" spans="1:12" ht="13" hidden="1">
      <c r="A177" s="4" t="s">
        <v>1466</v>
      </c>
      <c r="B177" s="4" t="s">
        <v>117</v>
      </c>
      <c r="C177" s="28">
        <v>8.6561816652649277</v>
      </c>
      <c r="D177" s="20">
        <v>2.1076897744113289E-2</v>
      </c>
      <c r="E177" s="4">
        <v>128</v>
      </c>
      <c r="F177" s="4">
        <v>6073</v>
      </c>
      <c r="G177" s="4">
        <v>664</v>
      </c>
      <c r="H177" s="4">
        <v>5409</v>
      </c>
      <c r="I177" s="4">
        <v>6073</v>
      </c>
      <c r="J177" s="35">
        <v>1</v>
      </c>
      <c r="K177" s="35">
        <v>664</v>
      </c>
      <c r="L177" s="20">
        <f t="shared" si="0"/>
        <v>0.10933640704758768</v>
      </c>
    </row>
    <row r="178" spans="1:12" ht="13" hidden="1">
      <c r="A178" s="4" t="s">
        <v>1467</v>
      </c>
      <c r="B178" s="4" t="s">
        <v>37</v>
      </c>
      <c r="C178" s="28">
        <v>9.2336842105263166</v>
      </c>
      <c r="D178" s="20">
        <v>2.8629856850715747E-2</v>
      </c>
      <c r="E178" s="4">
        <v>42</v>
      </c>
      <c r="F178" s="4">
        <v>1467</v>
      </c>
      <c r="G178" s="4">
        <v>659</v>
      </c>
      <c r="H178" s="4">
        <v>808</v>
      </c>
      <c r="I178" s="4">
        <v>1467</v>
      </c>
      <c r="J178" s="35">
        <v>5</v>
      </c>
      <c r="K178" s="35">
        <v>659</v>
      </c>
      <c r="L178" s="20">
        <f t="shared" si="0"/>
        <v>0.44921608725289708</v>
      </c>
    </row>
    <row r="179" spans="1:12" ht="13" hidden="1">
      <c r="A179" s="4" t="s">
        <v>1468</v>
      </c>
      <c r="B179" s="4" t="s">
        <v>62</v>
      </c>
      <c r="C179" s="28">
        <v>8.2996607614021869</v>
      </c>
      <c r="D179" s="20">
        <v>5.6221889055472268E-3</v>
      </c>
      <c r="E179" s="4">
        <v>75</v>
      </c>
      <c r="F179" s="4">
        <v>13340</v>
      </c>
      <c r="G179" s="4">
        <v>1112</v>
      </c>
      <c r="H179" s="4">
        <v>12228</v>
      </c>
      <c r="I179" s="4">
        <v>13340</v>
      </c>
      <c r="J179" s="35">
        <v>18</v>
      </c>
      <c r="K179" s="35">
        <v>1112</v>
      </c>
      <c r="L179" s="20">
        <f t="shared" si="0"/>
        <v>8.3358320839580211E-2</v>
      </c>
    </row>
    <row r="180" spans="1:12" ht="13" hidden="1">
      <c r="A180" s="4" t="s">
        <v>1469</v>
      </c>
      <c r="B180" s="4" t="s">
        <v>74</v>
      </c>
      <c r="C180" s="28">
        <v>8.8761956818802954</v>
      </c>
      <c r="D180" s="20">
        <v>3.2688640697357669E-3</v>
      </c>
      <c r="E180" s="4">
        <v>12</v>
      </c>
      <c r="F180" s="4">
        <v>3671</v>
      </c>
      <c r="G180" s="4">
        <v>434</v>
      </c>
      <c r="H180" s="4">
        <v>3237</v>
      </c>
      <c r="I180" s="4">
        <v>3671</v>
      </c>
      <c r="J180" s="35">
        <v>5</v>
      </c>
      <c r="K180" s="35">
        <v>434</v>
      </c>
      <c r="L180" s="20">
        <f t="shared" si="0"/>
        <v>0.11822391718877689</v>
      </c>
    </row>
    <row r="181" spans="1:12" ht="13">
      <c r="A181" s="4" t="s">
        <v>272</v>
      </c>
      <c r="B181" s="4" t="s">
        <v>112</v>
      </c>
      <c r="C181" s="28">
        <v>8.2417258637391022</v>
      </c>
      <c r="D181" s="20">
        <v>4.7001164986140683E-3</v>
      </c>
      <c r="E181" s="4">
        <v>117</v>
      </c>
      <c r="F181" s="4">
        <v>24893</v>
      </c>
      <c r="G181" s="4">
        <v>1594</v>
      </c>
      <c r="H181" s="4">
        <v>23299</v>
      </c>
      <c r="I181" s="4">
        <v>24893</v>
      </c>
      <c r="J181" s="35">
        <v>7</v>
      </c>
      <c r="K181" s="35">
        <v>1594</v>
      </c>
      <c r="L181" s="20">
        <f t="shared" si="0"/>
        <v>6.4034065801630985E-2</v>
      </c>
    </row>
    <row r="182" spans="1:12" ht="13" hidden="1">
      <c r="A182" s="4" t="s">
        <v>1470</v>
      </c>
      <c r="B182" s="4" t="s">
        <v>62</v>
      </c>
      <c r="C182" s="28">
        <v>8.2116641528406227</v>
      </c>
      <c r="D182" s="20">
        <v>2.9282576866764276E-2</v>
      </c>
      <c r="E182" s="4">
        <v>60</v>
      </c>
      <c r="F182" s="4">
        <v>2049</v>
      </c>
      <c r="G182" s="4">
        <v>1949</v>
      </c>
      <c r="H182" s="4">
        <v>100</v>
      </c>
      <c r="I182" s="4">
        <v>2049</v>
      </c>
      <c r="J182" s="35">
        <v>8</v>
      </c>
      <c r="K182" s="35">
        <v>1949</v>
      </c>
      <c r="L182" s="20">
        <f t="shared" si="0"/>
        <v>0.95119570522205954</v>
      </c>
    </row>
    <row r="183" spans="1:12" ht="13" hidden="1">
      <c r="A183" s="4" t="s">
        <v>232</v>
      </c>
      <c r="B183" s="4" t="s">
        <v>92</v>
      </c>
      <c r="C183" s="28">
        <v>8.1684660561656379</v>
      </c>
      <c r="D183" s="20">
        <v>2.4897315672655017E-3</v>
      </c>
      <c r="E183" s="4">
        <v>728</v>
      </c>
      <c r="F183" s="4">
        <v>292401</v>
      </c>
      <c r="G183" s="4">
        <v>41774</v>
      </c>
      <c r="H183" s="4">
        <v>250627</v>
      </c>
      <c r="I183" s="4">
        <v>292401</v>
      </c>
      <c r="J183" s="35">
        <v>153</v>
      </c>
      <c r="K183" s="35">
        <v>41774</v>
      </c>
      <c r="L183" s="20">
        <f t="shared" si="0"/>
        <v>0.14286544847657839</v>
      </c>
    </row>
    <row r="184" spans="1:12" ht="13" hidden="1">
      <c r="A184" s="4" t="s">
        <v>65</v>
      </c>
      <c r="B184" s="4" t="s">
        <v>62</v>
      </c>
      <c r="C184" s="28">
        <v>8.1844773790951635</v>
      </c>
      <c r="D184" s="20">
        <v>1.3846153846153847E-2</v>
      </c>
      <c r="E184" s="4">
        <v>36</v>
      </c>
      <c r="F184" s="4">
        <v>2600</v>
      </c>
      <c r="G184" s="4">
        <v>1365</v>
      </c>
      <c r="H184" s="4">
        <v>1235</v>
      </c>
      <c r="I184" s="4">
        <v>2600</v>
      </c>
      <c r="J184" s="35">
        <v>9</v>
      </c>
      <c r="K184" s="35">
        <v>1365</v>
      </c>
      <c r="L184" s="20">
        <f t="shared" si="0"/>
        <v>0.52500000000000002</v>
      </c>
    </row>
    <row r="185" spans="1:12" ht="13" hidden="1">
      <c r="A185" s="4" t="s">
        <v>1471</v>
      </c>
      <c r="B185" s="4" t="s">
        <v>74</v>
      </c>
      <c r="C185" s="28">
        <v>8.875886524822695</v>
      </c>
      <c r="D185" s="20">
        <v>1.7421602787456445E-2</v>
      </c>
      <c r="E185" s="4">
        <v>5</v>
      </c>
      <c r="F185" s="4">
        <v>287</v>
      </c>
      <c r="G185" s="4">
        <v>275</v>
      </c>
      <c r="H185" s="4">
        <v>12</v>
      </c>
      <c r="I185" s="4">
        <v>287</v>
      </c>
      <c r="J185" s="35">
        <v>2</v>
      </c>
      <c r="K185" s="35">
        <v>275</v>
      </c>
      <c r="L185" s="20">
        <f t="shared" si="0"/>
        <v>0.95818815331010454</v>
      </c>
    </row>
    <row r="186" spans="1:12" ht="13" hidden="1">
      <c r="A186" s="4" t="s">
        <v>15</v>
      </c>
      <c r="B186" s="4" t="s">
        <v>4</v>
      </c>
      <c r="C186" s="28">
        <v>8.9587611513213261</v>
      </c>
      <c r="D186" s="20">
        <v>1.6662068965517241E-2</v>
      </c>
      <c r="E186" s="4">
        <v>302</v>
      </c>
      <c r="F186" s="4">
        <v>18125</v>
      </c>
      <c r="G186" s="4">
        <v>17936</v>
      </c>
      <c r="H186" s="4">
        <v>189</v>
      </c>
      <c r="I186" s="4">
        <v>18125</v>
      </c>
      <c r="J186" s="35">
        <v>268</v>
      </c>
      <c r="K186" s="35">
        <v>17936</v>
      </c>
      <c r="L186" s="20">
        <f t="shared" si="0"/>
        <v>0.98957241379310346</v>
      </c>
    </row>
    <row r="187" spans="1:12" ht="13" hidden="1">
      <c r="A187" s="4" t="s">
        <v>296</v>
      </c>
      <c r="B187" s="4" t="s">
        <v>109</v>
      </c>
      <c r="C187" s="28">
        <v>7.5260505447268953</v>
      </c>
      <c r="D187" s="20">
        <v>2.6609505506689332E-3</v>
      </c>
      <c r="E187" s="4">
        <v>36</v>
      </c>
      <c r="F187" s="4">
        <v>13529</v>
      </c>
      <c r="G187" s="4">
        <v>12200</v>
      </c>
      <c r="H187" s="4">
        <v>1329</v>
      </c>
      <c r="I187" s="4">
        <v>13529</v>
      </c>
      <c r="J187" s="35">
        <v>21</v>
      </c>
      <c r="K187" s="35">
        <v>12200</v>
      </c>
      <c r="L187" s="20">
        <f t="shared" si="0"/>
        <v>0.90176657550447192</v>
      </c>
    </row>
    <row r="188" spans="1:12" ht="13">
      <c r="A188" s="4" t="s">
        <v>1472</v>
      </c>
      <c r="B188" s="4" t="s">
        <v>112</v>
      </c>
      <c r="C188" s="28">
        <v>8.2503888024883363</v>
      </c>
      <c r="D188" s="20">
        <v>1.5313935681470138E-2</v>
      </c>
      <c r="E188" s="4">
        <v>10</v>
      </c>
      <c r="F188" s="4">
        <v>653</v>
      </c>
      <c r="G188" s="4">
        <v>546</v>
      </c>
      <c r="H188" s="4">
        <v>107</v>
      </c>
      <c r="I188" s="4">
        <v>653</v>
      </c>
      <c r="J188" s="35">
        <v>5</v>
      </c>
      <c r="K188" s="35">
        <v>546</v>
      </c>
      <c r="L188" s="20">
        <f t="shared" si="0"/>
        <v>0.83614088820826948</v>
      </c>
    </row>
    <row r="189" spans="1:12" ht="13" hidden="1">
      <c r="A189" s="4" t="s">
        <v>149</v>
      </c>
      <c r="B189" s="4" t="s">
        <v>4</v>
      </c>
      <c r="C189" s="28">
        <v>8.5311326349080847</v>
      </c>
      <c r="D189" s="20">
        <v>8.4280674245393958E-3</v>
      </c>
      <c r="E189" s="4">
        <v>86</v>
      </c>
      <c r="F189" s="4">
        <v>10204</v>
      </c>
      <c r="G189" s="4">
        <v>1709</v>
      </c>
      <c r="H189" s="4">
        <v>8495</v>
      </c>
      <c r="I189" s="4">
        <v>10204</v>
      </c>
      <c r="J189" s="35">
        <v>15</v>
      </c>
      <c r="K189" s="35">
        <v>1709</v>
      </c>
      <c r="L189" s="20">
        <f t="shared" si="0"/>
        <v>0.16748333986671893</v>
      </c>
    </row>
    <row r="190" spans="1:12" ht="13" hidden="1">
      <c r="A190" s="4" t="s">
        <v>1473</v>
      </c>
      <c r="B190" s="4" t="s">
        <v>50</v>
      </c>
      <c r="C190" s="28">
        <v>9.3830303030303028</v>
      </c>
      <c r="D190" s="20">
        <v>2.2511848341232227E-2</v>
      </c>
      <c r="E190" s="4">
        <v>38</v>
      </c>
      <c r="F190" s="4">
        <v>1688</v>
      </c>
      <c r="G190" s="4">
        <v>823</v>
      </c>
      <c r="H190" s="4">
        <v>865</v>
      </c>
      <c r="I190" s="4">
        <v>1688</v>
      </c>
      <c r="J190" s="35">
        <v>2</v>
      </c>
      <c r="K190" s="35">
        <v>823</v>
      </c>
      <c r="L190" s="20">
        <f t="shared" si="0"/>
        <v>0.48755924170616116</v>
      </c>
    </row>
    <row r="191" spans="1:12" ht="13" hidden="1">
      <c r="A191" s="4" t="s">
        <v>202</v>
      </c>
      <c r="B191" s="4" t="s">
        <v>74</v>
      </c>
      <c r="C191" s="28">
        <v>8.8632478632478637</v>
      </c>
      <c r="D191" s="20">
        <v>5.2083333333333336E-2</v>
      </c>
      <c r="E191" s="4">
        <v>45</v>
      </c>
      <c r="F191" s="4">
        <v>864</v>
      </c>
      <c r="G191" s="4">
        <v>664</v>
      </c>
      <c r="H191" s="4">
        <v>200</v>
      </c>
      <c r="I191" s="4">
        <v>864</v>
      </c>
      <c r="J191" s="35">
        <v>2</v>
      </c>
      <c r="K191" s="35">
        <v>664</v>
      </c>
      <c r="L191" s="20">
        <f t="shared" si="0"/>
        <v>0.76851851851851849</v>
      </c>
    </row>
    <row r="192" spans="1:12" ht="13">
      <c r="A192" s="4" t="s">
        <v>1186</v>
      </c>
      <c r="B192" s="4" t="s">
        <v>112</v>
      </c>
      <c r="C192" s="28">
        <v>8.3577951872999012</v>
      </c>
      <c r="D192" s="20">
        <v>5.1032390644877188E-3</v>
      </c>
      <c r="E192" s="4">
        <v>1043</v>
      </c>
      <c r="F192" s="4">
        <v>204380</v>
      </c>
      <c r="G192" s="4">
        <v>154593</v>
      </c>
      <c r="H192" s="4">
        <v>49787</v>
      </c>
      <c r="I192" s="4">
        <v>204380</v>
      </c>
      <c r="J192" s="35">
        <v>982</v>
      </c>
      <c r="K192" s="35">
        <v>154593</v>
      </c>
      <c r="L192" s="20">
        <f t="shared" si="0"/>
        <v>0.75639984342890698</v>
      </c>
    </row>
    <row r="193" spans="1:12" ht="13" hidden="1">
      <c r="A193" s="4" t="s">
        <v>39</v>
      </c>
      <c r="B193" s="4" t="s">
        <v>37</v>
      </c>
      <c r="C193" s="28">
        <v>9.0039875729746335</v>
      </c>
      <c r="D193" s="20">
        <v>9.2610130966554825E-3</v>
      </c>
      <c r="E193" s="4">
        <v>1369</v>
      </c>
      <c r="F193" s="4">
        <v>147824</v>
      </c>
      <c r="G193" s="4">
        <v>18116</v>
      </c>
      <c r="H193" s="4">
        <v>129708</v>
      </c>
      <c r="I193" s="4">
        <v>147824</v>
      </c>
      <c r="J193" s="35">
        <v>116</v>
      </c>
      <c r="K193" s="35">
        <v>18116</v>
      </c>
      <c r="L193" s="20">
        <f t="shared" si="0"/>
        <v>0.12255114189847387</v>
      </c>
    </row>
    <row r="194" spans="1:12" ht="13" hidden="1">
      <c r="A194" s="4" t="s">
        <v>197</v>
      </c>
      <c r="B194" s="4" t="s">
        <v>102</v>
      </c>
      <c r="C194" s="28">
        <v>8.7802563506365168</v>
      </c>
      <c r="D194" s="20">
        <v>1.646705500866878E-3</v>
      </c>
      <c r="E194" s="4">
        <v>227</v>
      </c>
      <c r="F194" s="4">
        <v>137851</v>
      </c>
      <c r="G194" s="4">
        <v>32</v>
      </c>
      <c r="H194" s="4">
        <v>137819</v>
      </c>
      <c r="I194" s="4">
        <v>137851</v>
      </c>
      <c r="J194" s="35">
        <v>1</v>
      </c>
      <c r="K194" s="35">
        <v>32</v>
      </c>
      <c r="L194" s="20">
        <f t="shared" si="0"/>
        <v>2.3213469615744535E-4</v>
      </c>
    </row>
    <row r="195" spans="1:12" ht="13" hidden="1">
      <c r="A195" s="4" t="s">
        <v>177</v>
      </c>
      <c r="B195" s="4" t="s">
        <v>62</v>
      </c>
      <c r="C195" s="28">
        <v>8.1371912401324167</v>
      </c>
      <c r="D195" s="20">
        <v>2.6666666666666666E-3</v>
      </c>
      <c r="E195" s="4">
        <v>42</v>
      </c>
      <c r="F195" s="4">
        <v>15750</v>
      </c>
      <c r="G195" s="4">
        <v>7546</v>
      </c>
      <c r="H195" s="4">
        <v>8204</v>
      </c>
      <c r="I195" s="4">
        <v>15750</v>
      </c>
      <c r="J195" s="35">
        <v>24</v>
      </c>
      <c r="K195" s="35">
        <v>7546</v>
      </c>
      <c r="L195" s="20">
        <f t="shared" si="0"/>
        <v>0.4791111111111111</v>
      </c>
    </row>
    <row r="196" spans="1:12" ht="13" hidden="1">
      <c r="A196" s="4" t="s">
        <v>1474</v>
      </c>
      <c r="B196" s="4" t="s">
        <v>37</v>
      </c>
      <c r="C196" s="28">
        <v>8.9849869451697124</v>
      </c>
      <c r="D196" s="20">
        <v>1.3522215067611075E-2</v>
      </c>
      <c r="E196" s="4">
        <v>21</v>
      </c>
      <c r="F196" s="4">
        <v>1553</v>
      </c>
      <c r="G196" s="4">
        <v>278</v>
      </c>
      <c r="H196" s="4">
        <v>1275</v>
      </c>
      <c r="I196" s="4">
        <v>1553</v>
      </c>
      <c r="J196" s="35">
        <v>2</v>
      </c>
      <c r="K196" s="35">
        <v>278</v>
      </c>
      <c r="L196" s="20">
        <f t="shared" si="0"/>
        <v>0.17900837089504185</v>
      </c>
    </row>
    <row r="197" spans="1:12" ht="13" hidden="1">
      <c r="A197" s="4" t="s">
        <v>243</v>
      </c>
      <c r="B197" s="4" t="s">
        <v>62</v>
      </c>
      <c r="C197" s="28">
        <v>8.1288391412023948</v>
      </c>
      <c r="D197" s="20">
        <v>5.5268975681650699E-3</v>
      </c>
      <c r="E197" s="4">
        <v>285</v>
      </c>
      <c r="F197" s="4">
        <v>51566</v>
      </c>
      <c r="G197" s="4">
        <v>14240</v>
      </c>
      <c r="H197" s="4">
        <v>37326</v>
      </c>
      <c r="I197" s="4">
        <v>51566</v>
      </c>
      <c r="J197" s="35">
        <v>58</v>
      </c>
      <c r="K197" s="35">
        <v>14240</v>
      </c>
      <c r="L197" s="20">
        <f t="shared" si="0"/>
        <v>0.27615095217779156</v>
      </c>
    </row>
    <row r="198" spans="1:12" ht="13" hidden="1">
      <c r="A198" s="4" t="s">
        <v>347</v>
      </c>
      <c r="B198" s="4" t="s">
        <v>102</v>
      </c>
      <c r="C198" s="28">
        <v>8.761823902512111</v>
      </c>
      <c r="D198" s="20">
        <v>4.0290489454834861E-3</v>
      </c>
      <c r="E198" s="4">
        <v>81</v>
      </c>
      <c r="F198" s="4">
        <v>20104</v>
      </c>
      <c r="G198" s="4">
        <v>10733</v>
      </c>
      <c r="H198" s="4">
        <v>9371</v>
      </c>
      <c r="I198" s="4">
        <v>20104</v>
      </c>
      <c r="J198" s="35">
        <v>18</v>
      </c>
      <c r="K198" s="35">
        <v>10733</v>
      </c>
      <c r="L198" s="20">
        <f t="shared" si="0"/>
        <v>0.53387385594906489</v>
      </c>
    </row>
    <row r="199" spans="1:12" ht="13">
      <c r="A199" s="4" t="s">
        <v>317</v>
      </c>
      <c r="B199" s="4" t="s">
        <v>112</v>
      </c>
      <c r="C199" s="28">
        <v>8.4448636632472009</v>
      </c>
      <c r="D199" s="20">
        <v>4.2241221746105884E-3</v>
      </c>
      <c r="E199" s="4">
        <v>208</v>
      </c>
      <c r="F199" s="4">
        <v>49241</v>
      </c>
      <c r="G199" s="4">
        <v>867</v>
      </c>
      <c r="H199" s="4">
        <v>48374</v>
      </c>
      <c r="I199" s="4">
        <v>49241</v>
      </c>
      <c r="J199" s="35">
        <v>1</v>
      </c>
      <c r="K199" s="35">
        <v>867</v>
      </c>
      <c r="L199" s="20">
        <f t="shared" si="0"/>
        <v>1.7607278487439329E-2</v>
      </c>
    </row>
    <row r="200" spans="1:12" ht="13" hidden="1">
      <c r="A200" s="4" t="s">
        <v>397</v>
      </c>
      <c r="B200" s="4" t="s">
        <v>37</v>
      </c>
      <c r="C200" s="28">
        <v>8.9714285714285715</v>
      </c>
      <c r="D200" s="20">
        <v>5.4054054054054057E-2</v>
      </c>
      <c r="E200" s="4">
        <v>12</v>
      </c>
      <c r="F200" s="4">
        <v>222</v>
      </c>
      <c r="G200" s="4">
        <v>197</v>
      </c>
      <c r="H200" s="4">
        <v>25</v>
      </c>
      <c r="I200" s="4">
        <v>222</v>
      </c>
      <c r="J200" s="35">
        <v>2</v>
      </c>
      <c r="K200" s="35">
        <v>197</v>
      </c>
      <c r="L200" s="20">
        <f t="shared" si="0"/>
        <v>0.88738738738738743</v>
      </c>
    </row>
    <row r="201" spans="1:12" ht="13" hidden="1">
      <c r="A201" s="4" t="s">
        <v>1475</v>
      </c>
      <c r="B201" s="4" t="s">
        <v>37</v>
      </c>
      <c r="C201" s="28">
        <v>8.8727714748784443</v>
      </c>
      <c r="D201" s="20">
        <v>1.634117178158629E-2</v>
      </c>
      <c r="E201" s="4">
        <v>41</v>
      </c>
      <c r="F201" s="4">
        <v>2509</v>
      </c>
      <c r="G201" s="4">
        <v>2</v>
      </c>
      <c r="H201" s="4">
        <v>2507</v>
      </c>
      <c r="I201" s="4">
        <v>2509</v>
      </c>
      <c r="J201" s="36"/>
      <c r="K201" s="35">
        <v>2</v>
      </c>
      <c r="L201" s="20">
        <f t="shared" si="0"/>
        <v>7.9713033080908732E-4</v>
      </c>
    </row>
    <row r="202" spans="1:12" ht="13">
      <c r="A202" s="4" t="s">
        <v>366</v>
      </c>
      <c r="B202" s="4" t="s">
        <v>112</v>
      </c>
      <c r="C202" s="28">
        <v>8.5425230178470137</v>
      </c>
      <c r="D202" s="20">
        <v>9.0802957582046956E-3</v>
      </c>
      <c r="E202" s="4">
        <v>210</v>
      </c>
      <c r="F202" s="4">
        <v>23127</v>
      </c>
      <c r="G202" s="4">
        <v>20225</v>
      </c>
      <c r="H202" s="4">
        <v>2902</v>
      </c>
      <c r="I202" s="4">
        <v>23127</v>
      </c>
      <c r="J202" s="35">
        <v>174</v>
      </c>
      <c r="K202" s="35">
        <v>20225</v>
      </c>
      <c r="L202" s="20">
        <f t="shared" si="0"/>
        <v>0.87451896052233324</v>
      </c>
    </row>
    <row r="203" spans="1:12" ht="13" hidden="1">
      <c r="A203" s="4" t="s">
        <v>1476</v>
      </c>
      <c r="B203" s="4" t="s">
        <v>41</v>
      </c>
      <c r="C203" s="28">
        <v>9.0435358038450815</v>
      </c>
      <c r="D203" s="20">
        <v>2.5919392047767675E-2</v>
      </c>
      <c r="E203" s="4">
        <v>382</v>
      </c>
      <c r="F203" s="4">
        <v>14738</v>
      </c>
      <c r="G203" s="4">
        <v>4881</v>
      </c>
      <c r="H203" s="4">
        <v>9857</v>
      </c>
      <c r="I203" s="4">
        <v>14738</v>
      </c>
      <c r="J203" s="35">
        <v>15</v>
      </c>
      <c r="K203" s="35">
        <v>4881</v>
      </c>
      <c r="L203" s="20">
        <f t="shared" si="0"/>
        <v>0.33118469263129324</v>
      </c>
    </row>
    <row r="204" spans="1:12" ht="13" hidden="1">
      <c r="A204" s="4" t="s">
        <v>1477</v>
      </c>
      <c r="B204" s="4" t="s">
        <v>109</v>
      </c>
      <c r="C204" s="28">
        <v>8.3565959952885756</v>
      </c>
      <c r="D204" s="20">
        <v>3.6595744680851063E-2</v>
      </c>
      <c r="E204" s="4">
        <v>129</v>
      </c>
      <c r="F204" s="4">
        <v>3525</v>
      </c>
      <c r="H204" s="4">
        <v>3525</v>
      </c>
      <c r="I204" s="4">
        <v>3525</v>
      </c>
      <c r="J204" s="35"/>
      <c r="K204" s="35"/>
      <c r="L204" s="20">
        <f t="shared" si="0"/>
        <v>0</v>
      </c>
    </row>
    <row r="205" spans="1:12" ht="13" hidden="1">
      <c r="A205" s="4" t="s">
        <v>145</v>
      </c>
      <c r="B205" s="4" t="s">
        <v>4</v>
      </c>
      <c r="C205" s="28">
        <v>8.3060297356828201</v>
      </c>
      <c r="D205" s="20">
        <v>1.1027910142954392E-2</v>
      </c>
      <c r="E205" s="4">
        <v>162</v>
      </c>
      <c r="F205" s="4">
        <v>14690</v>
      </c>
      <c r="G205" s="4">
        <v>14106</v>
      </c>
      <c r="H205" s="4">
        <v>584</v>
      </c>
      <c r="I205" s="4">
        <v>14690</v>
      </c>
      <c r="J205" s="35">
        <v>129</v>
      </c>
      <c r="K205" s="35">
        <v>14106</v>
      </c>
      <c r="L205" s="20">
        <f t="shared" si="0"/>
        <v>0.96024506466984338</v>
      </c>
    </row>
    <row r="206" spans="1:12" ht="13" hidden="1">
      <c r="A206" s="4" t="s">
        <v>32</v>
      </c>
      <c r="B206" s="4" t="s">
        <v>20</v>
      </c>
      <c r="C206" s="28">
        <v>9.3301663312870939</v>
      </c>
      <c r="D206" s="20">
        <v>1.073453445886355E-2</v>
      </c>
      <c r="E206" s="4">
        <v>426</v>
      </c>
      <c r="F206" s="4">
        <v>39685</v>
      </c>
      <c r="G206" s="4">
        <v>55</v>
      </c>
      <c r="H206" s="4">
        <v>39630</v>
      </c>
      <c r="I206" s="4">
        <v>39685</v>
      </c>
      <c r="J206" s="35">
        <v>16</v>
      </c>
      <c r="K206" s="35">
        <v>55</v>
      </c>
      <c r="L206" s="20">
        <f t="shared" si="0"/>
        <v>1.3859140733274537E-3</v>
      </c>
    </row>
    <row r="207" spans="1:12" ht="13">
      <c r="A207" s="4" t="s">
        <v>1478</v>
      </c>
      <c r="B207" s="4" t="s">
        <v>112</v>
      </c>
      <c r="C207" s="28">
        <v>8.6688888888888886</v>
      </c>
      <c r="D207" s="20">
        <v>1.3157894736842105E-2</v>
      </c>
      <c r="E207" s="4">
        <v>12</v>
      </c>
      <c r="F207" s="4">
        <v>912</v>
      </c>
      <c r="G207" s="4">
        <v>821</v>
      </c>
      <c r="H207" s="4">
        <v>91</v>
      </c>
      <c r="I207" s="4">
        <v>912</v>
      </c>
      <c r="J207" s="35">
        <v>7</v>
      </c>
      <c r="K207" s="35">
        <v>821</v>
      </c>
      <c r="L207" s="20">
        <f t="shared" si="0"/>
        <v>0.90021929824561409</v>
      </c>
    </row>
    <row r="208" spans="1:12" ht="13" hidden="1">
      <c r="A208" s="4" t="s">
        <v>316</v>
      </c>
      <c r="B208" s="4" t="s">
        <v>74</v>
      </c>
      <c r="C208" s="28">
        <v>8.8294795805380062</v>
      </c>
      <c r="D208" s="20">
        <v>6.5998058880621154E-3</v>
      </c>
      <c r="E208" s="4">
        <v>102</v>
      </c>
      <c r="F208" s="4">
        <v>15455</v>
      </c>
      <c r="G208" s="4">
        <v>12828</v>
      </c>
      <c r="H208" s="4">
        <v>2627</v>
      </c>
      <c r="I208" s="4">
        <v>15455</v>
      </c>
      <c r="J208" s="35">
        <v>68</v>
      </c>
      <c r="K208" s="35">
        <v>12828</v>
      </c>
      <c r="L208" s="20">
        <f t="shared" si="0"/>
        <v>0.83002264639275314</v>
      </c>
    </row>
    <row r="209" spans="1:12" ht="13" hidden="1">
      <c r="A209" s="4" t="s">
        <v>310</v>
      </c>
      <c r="B209" s="4" t="s">
        <v>37</v>
      </c>
      <c r="C209" s="28">
        <v>8.7867959843457548</v>
      </c>
      <c r="D209" s="20">
        <v>7.9338284942606346E-3</v>
      </c>
      <c r="E209" s="4">
        <v>47</v>
      </c>
      <c r="F209" s="4">
        <v>5924</v>
      </c>
      <c r="G209" s="4">
        <v>1764</v>
      </c>
      <c r="H209" s="4">
        <v>4160</v>
      </c>
      <c r="I209" s="4">
        <v>5924</v>
      </c>
      <c r="J209" s="35">
        <v>7</v>
      </c>
      <c r="K209" s="35">
        <v>1764</v>
      </c>
      <c r="L209" s="20">
        <f t="shared" si="0"/>
        <v>0.29777177582714381</v>
      </c>
    </row>
    <row r="210" spans="1:12" ht="13">
      <c r="A210" s="4" t="s">
        <v>1479</v>
      </c>
      <c r="B210" s="4" t="s">
        <v>112</v>
      </c>
      <c r="C210" s="28">
        <v>8.7799077032303874</v>
      </c>
      <c r="D210" s="20">
        <v>6.3492063492063492E-3</v>
      </c>
      <c r="E210" s="4">
        <v>18</v>
      </c>
      <c r="F210" s="4">
        <v>2835</v>
      </c>
      <c r="G210" s="4">
        <v>2131</v>
      </c>
      <c r="H210" s="4">
        <v>704</v>
      </c>
      <c r="I210" s="4">
        <v>2835</v>
      </c>
      <c r="J210" s="35">
        <v>11</v>
      </c>
      <c r="K210" s="35">
        <v>2131</v>
      </c>
      <c r="L210" s="20">
        <f t="shared" si="0"/>
        <v>0.75167548500881831</v>
      </c>
    </row>
    <row r="211" spans="1:12" ht="13" hidden="1">
      <c r="A211" s="4" t="s">
        <v>90</v>
      </c>
      <c r="B211" s="4" t="s">
        <v>74</v>
      </c>
      <c r="C211" s="28">
        <v>8.7543577981651381</v>
      </c>
      <c r="D211" s="20">
        <v>8.1892629663330302E-3</v>
      </c>
      <c r="E211" s="4">
        <v>36</v>
      </c>
      <c r="F211" s="4">
        <v>4396</v>
      </c>
      <c r="G211" s="4">
        <v>3</v>
      </c>
      <c r="H211" s="4">
        <v>4393</v>
      </c>
      <c r="I211" s="4">
        <v>4396</v>
      </c>
      <c r="J211" s="35">
        <v>1</v>
      </c>
      <c r="K211" s="35">
        <v>3</v>
      </c>
      <c r="L211" s="20">
        <f t="shared" si="0"/>
        <v>6.8243858052775255E-4</v>
      </c>
    </row>
    <row r="212" spans="1:12" ht="13" hidden="1">
      <c r="A212" s="4" t="s">
        <v>1480</v>
      </c>
      <c r="B212" s="4" t="s">
        <v>74</v>
      </c>
      <c r="C212" s="28">
        <v>8.7333333333333325</v>
      </c>
      <c r="D212" s="20">
        <v>2.8018339276617422E-3</v>
      </c>
      <c r="E212" s="4">
        <v>11</v>
      </c>
      <c r="F212" s="4">
        <v>3926</v>
      </c>
      <c r="G212" s="4">
        <v>58</v>
      </c>
      <c r="H212" s="4">
        <v>3868</v>
      </c>
      <c r="I212" s="4">
        <v>3926</v>
      </c>
      <c r="J212" s="36"/>
      <c r="K212" s="35">
        <v>58</v>
      </c>
      <c r="L212" s="20">
        <f t="shared" si="0"/>
        <v>1.4773306164034642E-2</v>
      </c>
    </row>
    <row r="213" spans="1:12" ht="13" hidden="1">
      <c r="A213" s="4" t="s">
        <v>1481</v>
      </c>
      <c r="B213" s="4" t="s">
        <v>50</v>
      </c>
      <c r="C213" s="28">
        <v>9.1232533889468197</v>
      </c>
      <c r="D213" s="20">
        <v>1.3374485596707819E-2</v>
      </c>
      <c r="E213" s="4">
        <v>65</v>
      </c>
      <c r="F213" s="4">
        <v>4860</v>
      </c>
      <c r="G213" s="4">
        <v>4404</v>
      </c>
      <c r="H213" s="4">
        <v>456</v>
      </c>
      <c r="I213" s="4">
        <v>4860</v>
      </c>
      <c r="J213" s="35">
        <v>48</v>
      </c>
      <c r="K213" s="35">
        <v>4404</v>
      </c>
      <c r="L213" s="20">
        <f t="shared" si="0"/>
        <v>0.90617283950617289</v>
      </c>
    </row>
    <row r="214" spans="1:12" ht="13" hidden="1">
      <c r="A214" s="4" t="s">
        <v>44</v>
      </c>
      <c r="B214" s="4" t="s">
        <v>37</v>
      </c>
      <c r="C214" s="28">
        <v>8.7172664539585956</v>
      </c>
      <c r="D214" s="20">
        <v>1.8072199920008295E-3</v>
      </c>
      <c r="E214" s="4">
        <v>122</v>
      </c>
      <c r="F214" s="4">
        <v>67507</v>
      </c>
      <c r="G214" s="4">
        <v>12964</v>
      </c>
      <c r="H214" s="4">
        <v>54543</v>
      </c>
      <c r="I214" s="4">
        <v>67507</v>
      </c>
      <c r="J214" s="35">
        <v>35</v>
      </c>
      <c r="K214" s="35">
        <v>12964</v>
      </c>
      <c r="L214" s="20">
        <f t="shared" si="0"/>
        <v>0.19203934406802259</v>
      </c>
    </row>
    <row r="215" spans="1:12" ht="13" hidden="1">
      <c r="A215" s="4" t="s">
        <v>235</v>
      </c>
      <c r="B215" s="4" t="s">
        <v>117</v>
      </c>
      <c r="C215" s="28">
        <v>8.6332737030411444</v>
      </c>
      <c r="D215" s="20">
        <v>9.9769762087490409E-3</v>
      </c>
      <c r="E215" s="4">
        <v>169</v>
      </c>
      <c r="F215" s="4">
        <v>16939</v>
      </c>
      <c r="G215" s="4">
        <v>16342</v>
      </c>
      <c r="H215" s="4">
        <v>597</v>
      </c>
      <c r="I215" s="4">
        <v>16939</v>
      </c>
      <c r="J215" s="35">
        <v>84</v>
      </c>
      <c r="K215" s="35">
        <v>16342</v>
      </c>
      <c r="L215" s="20">
        <f t="shared" si="0"/>
        <v>0.96475588877737761</v>
      </c>
    </row>
    <row r="216" spans="1:12" ht="13" hidden="1">
      <c r="A216" s="4" t="s">
        <v>159</v>
      </c>
      <c r="B216" s="4" t="s">
        <v>117</v>
      </c>
      <c r="C216" s="28">
        <v>8.5536439086448173</v>
      </c>
      <c r="D216" s="20">
        <v>5.7820875745347227E-3</v>
      </c>
      <c r="E216" s="4">
        <v>96</v>
      </c>
      <c r="F216" s="4">
        <v>16603</v>
      </c>
      <c r="G216" s="4">
        <v>12365</v>
      </c>
      <c r="H216" s="4">
        <v>4238</v>
      </c>
      <c r="I216" s="4">
        <v>16603</v>
      </c>
      <c r="J216" s="35">
        <v>50</v>
      </c>
      <c r="K216" s="35">
        <v>12365</v>
      </c>
      <c r="L216" s="20">
        <f t="shared" si="0"/>
        <v>0.74474492561585259</v>
      </c>
    </row>
    <row r="217" spans="1:12" ht="13" hidden="1">
      <c r="A217" s="4" t="s">
        <v>1482</v>
      </c>
      <c r="B217" s="4" t="s">
        <v>117</v>
      </c>
      <c r="C217" s="28">
        <v>8.4917200854700852</v>
      </c>
      <c r="D217" s="20">
        <v>2.2709475332811275E-2</v>
      </c>
      <c r="E217" s="4">
        <v>87</v>
      </c>
      <c r="F217" s="4">
        <v>3831</v>
      </c>
      <c r="G217" s="4">
        <v>1121</v>
      </c>
      <c r="H217" s="4">
        <v>2710</v>
      </c>
      <c r="I217" s="4">
        <v>3831</v>
      </c>
      <c r="J217" s="35">
        <v>5</v>
      </c>
      <c r="K217" s="35">
        <v>1121</v>
      </c>
      <c r="L217" s="20">
        <f t="shared" si="0"/>
        <v>0.29261289480553382</v>
      </c>
    </row>
    <row r="218" spans="1:12" ht="13" hidden="1">
      <c r="A218" s="4" t="s">
        <v>1483</v>
      </c>
      <c r="B218" s="4" t="s">
        <v>37</v>
      </c>
      <c r="C218" s="28">
        <v>8.7061315496098111</v>
      </c>
      <c r="D218" s="20">
        <v>7.9628400796284016E-3</v>
      </c>
      <c r="E218" s="4">
        <v>36</v>
      </c>
      <c r="F218" s="4">
        <v>4521</v>
      </c>
      <c r="G218" s="4">
        <v>1650</v>
      </c>
      <c r="H218" s="4">
        <v>2871</v>
      </c>
      <c r="I218" s="4">
        <v>4521</v>
      </c>
      <c r="J218" s="35">
        <v>3</v>
      </c>
      <c r="K218" s="35">
        <v>1650</v>
      </c>
      <c r="L218" s="20">
        <f t="shared" si="0"/>
        <v>0.36496350364963503</v>
      </c>
    </row>
    <row r="219" spans="1:12" ht="13" hidden="1">
      <c r="A219" s="4" t="s">
        <v>1484</v>
      </c>
      <c r="B219" s="4" t="s">
        <v>74</v>
      </c>
      <c r="C219" s="28">
        <v>8.70262390670554</v>
      </c>
      <c r="D219" s="20">
        <v>0.02</v>
      </c>
      <c r="E219" s="4">
        <v>7</v>
      </c>
      <c r="F219" s="4">
        <v>350</v>
      </c>
      <c r="G219" s="4">
        <v>19</v>
      </c>
      <c r="H219" s="4">
        <v>331</v>
      </c>
      <c r="I219" s="4">
        <v>350</v>
      </c>
      <c r="J219" s="36"/>
      <c r="K219" s="35">
        <v>19</v>
      </c>
      <c r="L219" s="20">
        <f t="shared" si="0"/>
        <v>5.4285714285714284E-2</v>
      </c>
    </row>
    <row r="220" spans="1:12" ht="13" hidden="1">
      <c r="A220" s="4" t="s">
        <v>1485</v>
      </c>
      <c r="B220" s="4" t="s">
        <v>41</v>
      </c>
      <c r="C220" s="28">
        <v>8.9627091991463548</v>
      </c>
      <c r="D220" s="20">
        <v>3.3752984588669419E-2</v>
      </c>
      <c r="E220" s="4">
        <v>311</v>
      </c>
      <c r="F220" s="4">
        <v>9214</v>
      </c>
      <c r="G220" s="4">
        <v>5006</v>
      </c>
      <c r="H220" s="4">
        <v>4208</v>
      </c>
      <c r="I220" s="4">
        <v>9214</v>
      </c>
      <c r="J220" s="35">
        <v>13</v>
      </c>
      <c r="K220" s="35">
        <v>5006</v>
      </c>
      <c r="L220" s="20">
        <f t="shared" si="0"/>
        <v>0.5433036683308009</v>
      </c>
    </row>
    <row r="221" spans="1:12" ht="13" hidden="1">
      <c r="A221" s="4" t="s">
        <v>1486</v>
      </c>
      <c r="B221" s="4" t="s">
        <v>92</v>
      </c>
      <c r="C221" s="28">
        <v>8.0452196382428944</v>
      </c>
      <c r="D221" s="20">
        <v>7.6923076923076927E-3</v>
      </c>
      <c r="E221" s="4">
        <v>12</v>
      </c>
      <c r="F221" s="4">
        <v>1560</v>
      </c>
      <c r="G221" s="4">
        <v>79</v>
      </c>
      <c r="H221" s="4">
        <v>1481</v>
      </c>
      <c r="I221" s="4">
        <v>1560</v>
      </c>
      <c r="J221" s="35">
        <v>1</v>
      </c>
      <c r="K221" s="35">
        <v>79</v>
      </c>
      <c r="L221" s="20">
        <f t="shared" si="0"/>
        <v>5.0641025641025642E-2</v>
      </c>
    </row>
    <row r="222" spans="1:12" ht="13" hidden="1">
      <c r="A222" s="4" t="s">
        <v>97</v>
      </c>
      <c r="B222" s="4" t="s">
        <v>92</v>
      </c>
      <c r="C222" s="28">
        <v>7.9818467789501275</v>
      </c>
      <c r="D222" s="20">
        <v>5.7016257778646599E-3</v>
      </c>
      <c r="E222" s="4">
        <v>350</v>
      </c>
      <c r="F222" s="4">
        <v>61386</v>
      </c>
      <c r="G222" s="4">
        <v>30043</v>
      </c>
      <c r="H222" s="4">
        <v>31343</v>
      </c>
      <c r="I222" s="4">
        <v>61386</v>
      </c>
      <c r="J222" s="35">
        <v>92</v>
      </c>
      <c r="K222" s="35">
        <v>30043</v>
      </c>
      <c r="L222" s="20">
        <f t="shared" si="0"/>
        <v>0.48941126641253707</v>
      </c>
    </row>
    <row r="223" spans="1:12" ht="13" hidden="1">
      <c r="A223" s="4" t="s">
        <v>277</v>
      </c>
      <c r="B223" s="4" t="s">
        <v>41</v>
      </c>
      <c r="C223" s="28">
        <v>8.4616275223288131</v>
      </c>
      <c r="D223" s="20">
        <v>4.0012702445220705E-2</v>
      </c>
      <c r="E223" s="4">
        <v>252</v>
      </c>
      <c r="F223" s="4">
        <v>6298</v>
      </c>
      <c r="G223" s="4">
        <v>5916</v>
      </c>
      <c r="H223" s="4">
        <v>382</v>
      </c>
      <c r="I223" s="4">
        <v>6298</v>
      </c>
      <c r="J223" s="35">
        <v>116</v>
      </c>
      <c r="K223" s="35">
        <v>5916</v>
      </c>
      <c r="L223" s="20">
        <f t="shared" si="0"/>
        <v>0.93934582407113365</v>
      </c>
    </row>
    <row r="224" spans="1:12" ht="13" hidden="1">
      <c r="A224" s="4" t="s">
        <v>1487</v>
      </c>
      <c r="B224" s="4" t="s">
        <v>74</v>
      </c>
      <c r="C224" s="28">
        <v>8.6851851851851851</v>
      </c>
      <c r="D224" s="20">
        <v>3.6900369003690036E-3</v>
      </c>
      <c r="E224" s="4">
        <v>1</v>
      </c>
      <c r="F224" s="4">
        <v>271</v>
      </c>
      <c r="G224" s="4">
        <v>164</v>
      </c>
      <c r="H224" s="4">
        <v>107</v>
      </c>
      <c r="I224" s="4">
        <v>271</v>
      </c>
      <c r="J224" s="35">
        <v>1</v>
      </c>
      <c r="K224" s="35">
        <v>164</v>
      </c>
      <c r="L224" s="20">
        <f t="shared" si="0"/>
        <v>0.60516605166051662</v>
      </c>
    </row>
    <row r="225" spans="1:12" ht="13" hidden="1">
      <c r="A225" s="4" t="s">
        <v>1488</v>
      </c>
      <c r="B225" s="4" t="s">
        <v>37</v>
      </c>
      <c r="C225" s="28">
        <v>8.6807862679955701</v>
      </c>
      <c r="D225" s="20">
        <v>1.0682004930156122E-2</v>
      </c>
      <c r="E225" s="4">
        <v>39</v>
      </c>
      <c r="F225" s="4">
        <v>3651</v>
      </c>
      <c r="G225" s="4">
        <v>41</v>
      </c>
      <c r="H225" s="4">
        <v>3610</v>
      </c>
      <c r="I225" s="4">
        <v>3651</v>
      </c>
      <c r="J225" s="36"/>
      <c r="K225" s="35">
        <v>41</v>
      </c>
      <c r="L225" s="20">
        <f t="shared" si="0"/>
        <v>1.1229800054779512E-2</v>
      </c>
    </row>
    <row r="226" spans="1:12" ht="13" hidden="1">
      <c r="A226" s="4" t="s">
        <v>165</v>
      </c>
      <c r="B226" s="4" t="s">
        <v>92</v>
      </c>
      <c r="C226" s="28">
        <v>7.9452558337982868</v>
      </c>
      <c r="D226" s="20">
        <v>7.782988146411359E-3</v>
      </c>
      <c r="E226" s="4">
        <v>239</v>
      </c>
      <c r="F226" s="4">
        <v>30708</v>
      </c>
      <c r="G226" s="4">
        <v>3070</v>
      </c>
      <c r="H226" s="4">
        <v>27638</v>
      </c>
      <c r="I226" s="4">
        <v>30708</v>
      </c>
      <c r="J226" s="35">
        <v>163</v>
      </c>
      <c r="K226" s="35">
        <v>3070</v>
      </c>
      <c r="L226" s="20">
        <f t="shared" si="0"/>
        <v>9.9973948156832096E-2</v>
      </c>
    </row>
    <row r="227" spans="1:12" ht="13" hidden="1">
      <c r="A227" s="4" t="s">
        <v>381</v>
      </c>
      <c r="B227" s="4" t="s">
        <v>102</v>
      </c>
      <c r="C227" s="28">
        <v>8.6593377483443703</v>
      </c>
      <c r="D227" s="20">
        <v>2.0879263389962391E-2</v>
      </c>
      <c r="E227" s="4">
        <v>161</v>
      </c>
      <c r="F227" s="4">
        <v>7711</v>
      </c>
      <c r="G227" s="4">
        <v>3633</v>
      </c>
      <c r="H227" s="4">
        <v>4078</v>
      </c>
      <c r="I227" s="4">
        <v>7711</v>
      </c>
      <c r="J227" s="35">
        <v>110</v>
      </c>
      <c r="K227" s="35">
        <v>3633</v>
      </c>
      <c r="L227" s="20">
        <f t="shared" si="0"/>
        <v>0.47114511736480352</v>
      </c>
    </row>
    <row r="228" spans="1:12" ht="13" hidden="1">
      <c r="A228" s="4" t="s">
        <v>1489</v>
      </c>
      <c r="B228" s="4" t="s">
        <v>37</v>
      </c>
      <c r="C228" s="28">
        <v>8.6594778660612945</v>
      </c>
      <c r="D228" s="20">
        <v>7.137490608564989E-3</v>
      </c>
      <c r="E228" s="4">
        <v>19</v>
      </c>
      <c r="F228" s="4">
        <v>2662</v>
      </c>
      <c r="G228" s="4">
        <v>2001</v>
      </c>
      <c r="H228" s="4">
        <v>661</v>
      </c>
      <c r="I228" s="4">
        <v>2662</v>
      </c>
      <c r="J228" s="35">
        <v>9</v>
      </c>
      <c r="K228" s="35">
        <v>2001</v>
      </c>
      <c r="L228" s="20">
        <f t="shared" si="0"/>
        <v>0.75169045830202852</v>
      </c>
    </row>
    <row r="229" spans="1:12" ht="13">
      <c r="A229" s="4" t="s">
        <v>1490</v>
      </c>
      <c r="B229" s="4" t="s">
        <v>112</v>
      </c>
      <c r="C229" s="28">
        <v>8.805282555282556</v>
      </c>
      <c r="D229" s="20">
        <v>1.1686143572621035E-2</v>
      </c>
      <c r="E229" s="4">
        <v>77</v>
      </c>
      <c r="F229" s="4">
        <v>6589</v>
      </c>
      <c r="G229" s="4">
        <v>3</v>
      </c>
      <c r="H229" s="4">
        <v>6586</v>
      </c>
      <c r="I229" s="4">
        <v>6589</v>
      </c>
      <c r="J229" s="35">
        <v>1</v>
      </c>
      <c r="K229" s="35">
        <v>3</v>
      </c>
      <c r="L229" s="20">
        <f t="shared" si="0"/>
        <v>4.5530429503718318E-4</v>
      </c>
    </row>
    <row r="230" spans="1:12" ht="13" hidden="1">
      <c r="A230" s="4" t="s">
        <v>182</v>
      </c>
      <c r="B230" s="4" t="s">
        <v>62</v>
      </c>
      <c r="C230" s="28">
        <v>8.1009726725335796</v>
      </c>
      <c r="D230" s="20">
        <v>7.9644662275999388E-3</v>
      </c>
      <c r="E230" s="4">
        <v>104</v>
      </c>
      <c r="F230" s="4">
        <v>13058</v>
      </c>
      <c r="G230" s="4">
        <v>622</v>
      </c>
      <c r="H230" s="4">
        <v>12436</v>
      </c>
      <c r="I230" s="4">
        <v>13058</v>
      </c>
      <c r="J230" s="35">
        <v>7</v>
      </c>
      <c r="K230" s="35">
        <v>622</v>
      </c>
      <c r="L230" s="20">
        <f t="shared" si="0"/>
        <v>4.7633634553530403E-2</v>
      </c>
    </row>
    <row r="231" spans="1:12" ht="13" hidden="1">
      <c r="A231" s="4" t="s">
        <v>248</v>
      </c>
      <c r="B231" s="4" t="s">
        <v>50</v>
      </c>
      <c r="C231" s="28">
        <v>8.9401544401544406</v>
      </c>
      <c r="D231" s="20">
        <v>6.1594202898550728E-2</v>
      </c>
      <c r="E231" s="4">
        <v>102</v>
      </c>
      <c r="F231" s="4">
        <v>1656</v>
      </c>
      <c r="G231" s="4">
        <v>589</v>
      </c>
      <c r="H231" s="4">
        <v>1067</v>
      </c>
      <c r="I231" s="4">
        <v>1656</v>
      </c>
      <c r="J231" s="35">
        <v>5</v>
      </c>
      <c r="K231" s="35">
        <v>589</v>
      </c>
      <c r="L231" s="20">
        <f t="shared" si="0"/>
        <v>0.35567632850241548</v>
      </c>
    </row>
    <row r="232" spans="1:12" ht="13">
      <c r="A232" s="4" t="s">
        <v>357</v>
      </c>
      <c r="B232" s="4" t="s">
        <v>112</v>
      </c>
      <c r="C232" s="28">
        <v>8.9590382902938561</v>
      </c>
      <c r="D232" s="20">
        <v>1.3181019332161687E-2</v>
      </c>
      <c r="E232" s="4">
        <v>45</v>
      </c>
      <c r="F232" s="4">
        <v>3414</v>
      </c>
      <c r="G232" s="4">
        <v>1643</v>
      </c>
      <c r="H232" s="4">
        <v>1771</v>
      </c>
      <c r="I232" s="4">
        <v>3414</v>
      </c>
      <c r="J232" s="35">
        <v>22</v>
      </c>
      <c r="K232" s="35">
        <v>1643</v>
      </c>
      <c r="L232" s="20">
        <f t="shared" si="0"/>
        <v>0.48125366139425896</v>
      </c>
    </row>
    <row r="233" spans="1:12" ht="13" hidden="1">
      <c r="A233" s="4" t="s">
        <v>379</v>
      </c>
      <c r="B233" s="4" t="s">
        <v>92</v>
      </c>
      <c r="C233" s="28">
        <v>7.9365258587575225</v>
      </c>
      <c r="D233" s="20">
        <v>4.3114938398952259E-3</v>
      </c>
      <c r="E233" s="4">
        <v>372</v>
      </c>
      <c r="F233" s="4">
        <v>86281</v>
      </c>
      <c r="G233" s="4">
        <v>85807</v>
      </c>
      <c r="H233" s="4">
        <v>474</v>
      </c>
      <c r="I233" s="4">
        <v>86281</v>
      </c>
      <c r="J233" s="35">
        <v>338</v>
      </c>
      <c r="K233" s="35">
        <v>85807</v>
      </c>
      <c r="L233" s="20">
        <f t="shared" si="0"/>
        <v>0.99450632236529479</v>
      </c>
    </row>
    <row r="234" spans="1:12" ht="13" hidden="1">
      <c r="A234" s="4" t="s">
        <v>1491</v>
      </c>
      <c r="B234" s="4" t="s">
        <v>37</v>
      </c>
      <c r="C234" s="28">
        <v>8.4561294337274422</v>
      </c>
      <c r="D234" s="20">
        <v>1.3505217925107428E-2</v>
      </c>
      <c r="E234" s="4">
        <v>22</v>
      </c>
      <c r="F234" s="4">
        <v>1629</v>
      </c>
      <c r="G234" s="4">
        <v>569</v>
      </c>
      <c r="H234" s="4">
        <v>1060</v>
      </c>
      <c r="I234" s="4">
        <v>1629</v>
      </c>
      <c r="J234" s="35">
        <v>2</v>
      </c>
      <c r="K234" s="35">
        <v>569</v>
      </c>
      <c r="L234" s="20">
        <f t="shared" si="0"/>
        <v>0.34929404542664211</v>
      </c>
    </row>
    <row r="235" spans="1:12" ht="13" hidden="1">
      <c r="A235" s="4" t="s">
        <v>386</v>
      </c>
      <c r="B235" s="4" t="s">
        <v>117</v>
      </c>
      <c r="C235" s="28">
        <v>8.4584577168631387</v>
      </c>
      <c r="D235" s="20">
        <v>5.6980674235202356E-3</v>
      </c>
      <c r="E235" s="4">
        <v>263</v>
      </c>
      <c r="F235" s="4">
        <v>46156</v>
      </c>
      <c r="G235" s="4">
        <v>35318</v>
      </c>
      <c r="H235" s="4">
        <v>10838</v>
      </c>
      <c r="I235" s="4">
        <v>46156</v>
      </c>
      <c r="J235" s="35">
        <v>125</v>
      </c>
      <c r="K235" s="35">
        <v>35318</v>
      </c>
      <c r="L235" s="20">
        <f t="shared" si="0"/>
        <v>0.76518762457751976</v>
      </c>
    </row>
    <row r="236" spans="1:12" ht="13" hidden="1">
      <c r="A236" s="4" t="s">
        <v>110</v>
      </c>
      <c r="B236" s="4" t="s">
        <v>109</v>
      </c>
      <c r="C236" s="28">
        <v>9.958046149235841</v>
      </c>
      <c r="D236" s="20">
        <v>1.2137359384251036E-2</v>
      </c>
      <c r="E236" s="4">
        <v>123</v>
      </c>
      <c r="F236" s="4">
        <v>10134</v>
      </c>
      <c r="G236" s="4">
        <v>9407</v>
      </c>
      <c r="H236" s="4">
        <v>727</v>
      </c>
      <c r="I236" s="4">
        <v>10134</v>
      </c>
      <c r="J236" s="35">
        <v>63</v>
      </c>
      <c r="K236" s="35">
        <v>9407</v>
      </c>
      <c r="L236" s="20">
        <f t="shared" si="0"/>
        <v>0.92826129859877637</v>
      </c>
    </row>
    <row r="237" spans="1:12" ht="13" hidden="1">
      <c r="A237" s="4" t="s">
        <v>210</v>
      </c>
      <c r="B237" s="4" t="s">
        <v>37</v>
      </c>
      <c r="C237" s="28">
        <v>8.4467956106628641</v>
      </c>
      <c r="D237" s="20">
        <v>3.4923016658146159E-3</v>
      </c>
      <c r="E237" s="4">
        <v>526</v>
      </c>
      <c r="F237" s="4">
        <v>150617</v>
      </c>
      <c r="G237" s="4">
        <v>105518</v>
      </c>
      <c r="H237" s="4">
        <v>45099</v>
      </c>
      <c r="I237" s="4">
        <v>150617</v>
      </c>
      <c r="J237" s="35">
        <v>248</v>
      </c>
      <c r="K237" s="35">
        <v>105518</v>
      </c>
      <c r="L237" s="20">
        <f t="shared" si="0"/>
        <v>0.70057164861868182</v>
      </c>
    </row>
    <row r="238" spans="1:12" ht="13" hidden="1">
      <c r="A238" s="4" t="s">
        <v>1492</v>
      </c>
      <c r="B238" s="4" t="s">
        <v>102</v>
      </c>
      <c r="C238" s="28">
        <v>8.5560840269520408</v>
      </c>
      <c r="D238" s="20">
        <v>1.097608780870247E-2</v>
      </c>
      <c r="E238" s="4">
        <v>28</v>
      </c>
      <c r="F238" s="4">
        <v>2551</v>
      </c>
      <c r="G238" s="4">
        <v>3</v>
      </c>
      <c r="H238" s="4">
        <v>2548</v>
      </c>
      <c r="I238" s="4">
        <v>2551</v>
      </c>
      <c r="J238" s="35">
        <v>2</v>
      </c>
      <c r="K238" s="35">
        <v>3</v>
      </c>
      <c r="L238" s="20">
        <f t="shared" si="0"/>
        <v>1.1760094080752645E-3</v>
      </c>
    </row>
    <row r="239" spans="1:12" ht="13" hidden="1">
      <c r="A239" s="4" t="s">
        <v>293</v>
      </c>
      <c r="B239" s="4" t="s">
        <v>74</v>
      </c>
      <c r="C239" s="28">
        <v>8.5005962634159271</v>
      </c>
      <c r="D239" s="20">
        <v>9.4500590628691424E-3</v>
      </c>
      <c r="E239" s="4">
        <v>72</v>
      </c>
      <c r="F239" s="4">
        <v>7619</v>
      </c>
      <c r="G239" s="4">
        <v>1096</v>
      </c>
      <c r="H239" s="4">
        <v>6523</v>
      </c>
      <c r="I239" s="4">
        <v>7619</v>
      </c>
      <c r="J239" s="35">
        <v>14</v>
      </c>
      <c r="K239" s="35">
        <v>1096</v>
      </c>
      <c r="L239" s="20">
        <f t="shared" si="0"/>
        <v>0.14385089906811918</v>
      </c>
    </row>
    <row r="240" spans="1:12" ht="13" hidden="1">
      <c r="A240" s="4" t="s">
        <v>238</v>
      </c>
      <c r="B240" s="4" t="s">
        <v>37</v>
      </c>
      <c r="C240" s="28">
        <v>8.275270758122744</v>
      </c>
      <c r="D240" s="20">
        <v>5.5233360950013811E-3</v>
      </c>
      <c r="E240" s="4">
        <v>80</v>
      </c>
      <c r="F240" s="4">
        <v>14484</v>
      </c>
      <c r="G240" s="4">
        <v>12552</v>
      </c>
      <c r="H240" s="4">
        <v>1932</v>
      </c>
      <c r="I240" s="4">
        <v>14484</v>
      </c>
      <c r="J240" s="35">
        <v>55</v>
      </c>
      <c r="K240" s="35">
        <v>12552</v>
      </c>
      <c r="L240" s="20">
        <f t="shared" si="0"/>
        <v>0.86661143330571666</v>
      </c>
    </row>
    <row r="241" spans="1:12" ht="13" hidden="1">
      <c r="A241" s="4" t="s">
        <v>1493</v>
      </c>
      <c r="B241" s="4" t="s">
        <v>102</v>
      </c>
      <c r="C241" s="28">
        <v>8.4923076923076923</v>
      </c>
      <c r="D241" s="20">
        <v>1.7632241813602016E-2</v>
      </c>
      <c r="E241" s="4">
        <v>14</v>
      </c>
      <c r="F241" s="4">
        <v>794</v>
      </c>
      <c r="G241" s="4">
        <v>20</v>
      </c>
      <c r="H241" s="4">
        <v>774</v>
      </c>
      <c r="I241" s="4">
        <v>794</v>
      </c>
      <c r="J241" s="35">
        <v>3</v>
      </c>
      <c r="K241" s="35">
        <v>20</v>
      </c>
      <c r="L241" s="20">
        <f t="shared" si="0"/>
        <v>2.5188916876574308E-2</v>
      </c>
    </row>
    <row r="242" spans="1:12" ht="13">
      <c r="A242" s="4" t="s">
        <v>364</v>
      </c>
      <c r="B242" s="4" t="s">
        <v>112</v>
      </c>
      <c r="C242" s="28">
        <v>9.1772939346811828</v>
      </c>
      <c r="D242" s="20">
        <v>5.798221878623889E-3</v>
      </c>
      <c r="E242" s="4">
        <v>120</v>
      </c>
      <c r="F242" s="4">
        <v>20696</v>
      </c>
      <c r="G242" s="4">
        <v>17549</v>
      </c>
      <c r="H242" s="4">
        <v>3147</v>
      </c>
      <c r="I242" s="4">
        <v>20696</v>
      </c>
      <c r="J242" s="35">
        <v>72</v>
      </c>
      <c r="K242" s="35">
        <v>17549</v>
      </c>
      <c r="L242" s="20">
        <f t="shared" si="0"/>
        <v>0.84794163123308852</v>
      </c>
    </row>
    <row r="243" spans="1:12" ht="13" hidden="1">
      <c r="A243" s="4" t="s">
        <v>1494</v>
      </c>
      <c r="B243" s="4" t="s">
        <v>117</v>
      </c>
      <c r="C243" s="28">
        <v>8.3407734233065138</v>
      </c>
      <c r="D243" s="20">
        <v>5.4207537429013936E-3</v>
      </c>
      <c r="E243" s="4">
        <v>105</v>
      </c>
      <c r="F243" s="4">
        <v>19370</v>
      </c>
      <c r="G243" s="4">
        <v>5720</v>
      </c>
      <c r="H243" s="4">
        <v>13650</v>
      </c>
      <c r="I243" s="4">
        <v>19370</v>
      </c>
      <c r="J243" s="35">
        <v>38</v>
      </c>
      <c r="K243" s="35">
        <v>5720</v>
      </c>
      <c r="L243" s="20">
        <f t="shared" si="0"/>
        <v>0.29530201342281881</v>
      </c>
    </row>
    <row r="244" spans="1:12" ht="13">
      <c r="A244" s="4" t="s">
        <v>1059</v>
      </c>
      <c r="B244" s="4" t="s">
        <v>112</v>
      </c>
      <c r="C244" s="28">
        <v>10.664516129032258</v>
      </c>
      <c r="D244" s="20">
        <v>1.8987341772151899E-2</v>
      </c>
      <c r="E244" s="4">
        <v>6</v>
      </c>
      <c r="F244" s="4">
        <v>316</v>
      </c>
      <c r="G244" s="4">
        <v>293</v>
      </c>
      <c r="H244" s="4">
        <v>23</v>
      </c>
      <c r="I244" s="4">
        <v>316</v>
      </c>
      <c r="J244" s="35">
        <v>4</v>
      </c>
      <c r="K244" s="35">
        <v>293</v>
      </c>
      <c r="L244" s="20">
        <f t="shared" si="0"/>
        <v>0.92721518987341767</v>
      </c>
    </row>
    <row r="245" spans="1:12" ht="13" hidden="1">
      <c r="A245" s="4" t="s">
        <v>368</v>
      </c>
      <c r="B245" s="4" t="s">
        <v>62</v>
      </c>
      <c r="C245" s="28">
        <v>8.044973445327507</v>
      </c>
      <c r="D245" s="20">
        <v>4.9100449775112444E-3</v>
      </c>
      <c r="E245" s="4">
        <v>131</v>
      </c>
      <c r="F245" s="4">
        <v>26680</v>
      </c>
      <c r="G245" s="4">
        <v>11678</v>
      </c>
      <c r="H245" s="4">
        <v>15002</v>
      </c>
      <c r="I245" s="4">
        <v>26680</v>
      </c>
      <c r="J245" s="35">
        <v>52</v>
      </c>
      <c r="K245" s="35">
        <v>11678</v>
      </c>
      <c r="L245" s="20">
        <f t="shared" si="0"/>
        <v>0.43770614692653675</v>
      </c>
    </row>
    <row r="246" spans="1:12" ht="13" hidden="1">
      <c r="A246" s="4" t="s">
        <v>298</v>
      </c>
      <c r="B246" s="4" t="s">
        <v>62</v>
      </c>
      <c r="C246" s="28">
        <v>7.9597880299251873</v>
      </c>
      <c r="D246" s="20">
        <v>1.0716213090740884E-2</v>
      </c>
      <c r="E246" s="4">
        <v>139</v>
      </c>
      <c r="F246" s="4">
        <v>12971</v>
      </c>
      <c r="G246" s="4">
        <v>315</v>
      </c>
      <c r="H246" s="4">
        <v>12656</v>
      </c>
      <c r="I246" s="4">
        <v>12971</v>
      </c>
      <c r="J246" s="35">
        <v>2</v>
      </c>
      <c r="K246" s="35">
        <v>315</v>
      </c>
      <c r="L246" s="20">
        <f t="shared" si="0"/>
        <v>2.4284943335132217E-2</v>
      </c>
    </row>
    <row r="247" spans="1:12" ht="13" hidden="1">
      <c r="A247" s="4" t="s">
        <v>361</v>
      </c>
      <c r="B247" s="4" t="s">
        <v>74</v>
      </c>
      <c r="C247" s="28">
        <v>8.3481733524355306</v>
      </c>
      <c r="D247" s="20">
        <v>4.350616931745239E-3</v>
      </c>
      <c r="E247" s="4">
        <v>122</v>
      </c>
      <c r="F247" s="4">
        <v>28042</v>
      </c>
      <c r="G247" s="4">
        <v>7976</v>
      </c>
      <c r="H247" s="4">
        <v>20066</v>
      </c>
      <c r="I247" s="4">
        <v>28042</v>
      </c>
      <c r="J247" s="35">
        <v>14</v>
      </c>
      <c r="K247" s="35">
        <v>7976</v>
      </c>
      <c r="L247" s="20">
        <f t="shared" si="0"/>
        <v>0.28443049711147567</v>
      </c>
    </row>
    <row r="248" spans="1:12" ht="13">
      <c r="A248" s="4" t="s">
        <v>1495</v>
      </c>
      <c r="B248" s="4" t="s">
        <v>112</v>
      </c>
      <c r="C248" s="28">
        <v>10.736900858159492</v>
      </c>
      <c r="D248" s="20">
        <v>1.5861027190332326E-2</v>
      </c>
      <c r="E248" s="4">
        <v>231</v>
      </c>
      <c r="F248" s="4">
        <v>14564</v>
      </c>
      <c r="G248" s="4">
        <v>45</v>
      </c>
      <c r="H248" s="4">
        <v>14519</v>
      </c>
      <c r="I248" s="4">
        <v>14564</v>
      </c>
      <c r="J248" s="35">
        <v>3</v>
      </c>
      <c r="K248" s="35">
        <v>45</v>
      </c>
      <c r="L248" s="20">
        <f t="shared" si="0"/>
        <v>3.0898104916231807E-3</v>
      </c>
    </row>
    <row r="249" spans="1:12" ht="13" hidden="1">
      <c r="A249" s="4" t="s">
        <v>1496</v>
      </c>
      <c r="B249" s="4" t="s">
        <v>37</v>
      </c>
      <c r="C249" s="28">
        <v>8.26038338658147</v>
      </c>
      <c r="D249" s="20">
        <v>6.8746694870438921E-3</v>
      </c>
      <c r="E249" s="4">
        <v>13</v>
      </c>
      <c r="F249" s="4">
        <v>1891</v>
      </c>
      <c r="G249" s="4">
        <v>1095</v>
      </c>
      <c r="H249" s="4">
        <v>796</v>
      </c>
      <c r="I249" s="4">
        <v>1891</v>
      </c>
      <c r="J249" s="35">
        <v>2</v>
      </c>
      <c r="K249" s="35">
        <v>1095</v>
      </c>
      <c r="L249" s="20">
        <f t="shared" si="0"/>
        <v>0.57905869910100471</v>
      </c>
    </row>
    <row r="250" spans="1:12" ht="13" hidden="1">
      <c r="A250" s="4" t="s">
        <v>309</v>
      </c>
      <c r="B250" s="4" t="s">
        <v>74</v>
      </c>
      <c r="C250" s="28">
        <v>8.2855244326313642</v>
      </c>
      <c r="D250" s="20">
        <v>5.4900366002440014E-3</v>
      </c>
      <c r="E250" s="4">
        <v>54</v>
      </c>
      <c r="F250" s="4">
        <v>9836</v>
      </c>
      <c r="G250" s="4">
        <v>2849</v>
      </c>
      <c r="H250" s="4">
        <v>6987</v>
      </c>
      <c r="I250" s="4">
        <v>9836</v>
      </c>
      <c r="J250" s="35">
        <v>9</v>
      </c>
      <c r="K250" s="35">
        <v>2849</v>
      </c>
      <c r="L250" s="20">
        <f t="shared" si="0"/>
        <v>0.28965026433509555</v>
      </c>
    </row>
    <row r="251" spans="1:12" ht="13" hidden="1">
      <c r="A251" s="4" t="s">
        <v>255</v>
      </c>
      <c r="B251" s="4" t="s">
        <v>92</v>
      </c>
      <c r="C251" s="28">
        <v>7.8230289959261921</v>
      </c>
      <c r="D251" s="20">
        <v>6.0735977134690963E-3</v>
      </c>
      <c r="E251" s="4">
        <v>51</v>
      </c>
      <c r="F251" s="4">
        <v>8397</v>
      </c>
      <c r="G251" s="4">
        <v>8347</v>
      </c>
      <c r="H251" s="4">
        <v>50</v>
      </c>
      <c r="I251" s="4">
        <v>8397</v>
      </c>
      <c r="J251" s="35">
        <v>34</v>
      </c>
      <c r="K251" s="35">
        <v>8347</v>
      </c>
      <c r="L251" s="20">
        <f t="shared" si="0"/>
        <v>0.9940454924377754</v>
      </c>
    </row>
    <row r="252" spans="1:12" ht="13" hidden="1">
      <c r="A252" s="4" t="s">
        <v>1497</v>
      </c>
      <c r="B252" s="4" t="s">
        <v>37</v>
      </c>
      <c r="C252" s="28">
        <v>8.2339324618736391</v>
      </c>
      <c r="D252" s="20">
        <v>1.2106537530266344E-2</v>
      </c>
      <c r="E252" s="4">
        <v>45</v>
      </c>
      <c r="F252" s="4">
        <v>3717</v>
      </c>
      <c r="G252" s="4">
        <v>690</v>
      </c>
      <c r="H252" s="4">
        <v>3027</v>
      </c>
      <c r="I252" s="4">
        <v>3717</v>
      </c>
      <c r="J252" s="35">
        <v>2</v>
      </c>
      <c r="K252" s="35">
        <v>690</v>
      </c>
      <c r="L252" s="20">
        <f t="shared" si="0"/>
        <v>0.18563357546408393</v>
      </c>
    </row>
    <row r="253" spans="1:12" ht="13">
      <c r="A253" s="4" t="s">
        <v>1498</v>
      </c>
      <c r="B253" s="4" t="s">
        <v>112</v>
      </c>
      <c r="C253" s="28">
        <v>10.930521091811414</v>
      </c>
      <c r="D253" s="20">
        <v>7.3891625615763543E-3</v>
      </c>
      <c r="E253" s="4">
        <v>3</v>
      </c>
      <c r="F253" s="4">
        <v>406</v>
      </c>
      <c r="G253" s="4">
        <v>13</v>
      </c>
      <c r="H253" s="4">
        <v>393</v>
      </c>
      <c r="I253" s="4">
        <v>406</v>
      </c>
      <c r="J253" s="36"/>
      <c r="K253" s="35">
        <v>13</v>
      </c>
      <c r="L253" s="20">
        <f t="shared" si="0"/>
        <v>3.2019704433497539E-2</v>
      </c>
    </row>
    <row r="254" spans="1:12" ht="13" hidden="1">
      <c r="A254" s="4" t="s">
        <v>335</v>
      </c>
      <c r="B254" s="4" t="s">
        <v>109</v>
      </c>
      <c r="C254" s="28">
        <v>7.5630758517248768</v>
      </c>
      <c r="D254" s="20">
        <v>4.5326081160347682E-3</v>
      </c>
      <c r="E254" s="4">
        <v>170</v>
      </c>
      <c r="F254" s="4">
        <v>37506</v>
      </c>
      <c r="G254" s="4">
        <v>20</v>
      </c>
      <c r="H254" s="4">
        <v>37486</v>
      </c>
      <c r="I254" s="4">
        <v>37506</v>
      </c>
      <c r="J254" s="35">
        <v>1</v>
      </c>
      <c r="K254" s="35">
        <v>20</v>
      </c>
      <c r="L254" s="20">
        <f t="shared" si="0"/>
        <v>5.3324801365114917E-4</v>
      </c>
    </row>
    <row r="255" spans="1:12" ht="13" hidden="1">
      <c r="A255" s="4" t="s">
        <v>285</v>
      </c>
      <c r="B255" s="4" t="s">
        <v>62</v>
      </c>
      <c r="C255" s="28">
        <v>7.9138617942025</v>
      </c>
      <c r="D255" s="20">
        <v>5.5331648336635012E-3</v>
      </c>
      <c r="E255" s="4">
        <v>162</v>
      </c>
      <c r="F255" s="4">
        <v>29278</v>
      </c>
      <c r="G255" s="4">
        <v>485</v>
      </c>
      <c r="H255" s="4">
        <v>28793</v>
      </c>
      <c r="I255" s="4">
        <v>29278</v>
      </c>
      <c r="J255" s="35">
        <v>6</v>
      </c>
      <c r="K255" s="35">
        <v>485</v>
      </c>
      <c r="L255" s="20">
        <f t="shared" si="0"/>
        <v>1.65653391625111E-2</v>
      </c>
    </row>
    <row r="256" spans="1:12" ht="13" hidden="1">
      <c r="A256" s="4" t="s">
        <v>1499</v>
      </c>
      <c r="B256" s="4" t="s">
        <v>74</v>
      </c>
      <c r="C256" s="28">
        <v>8.2635658914728687</v>
      </c>
      <c r="D256" s="20">
        <v>3.0737704918032786E-2</v>
      </c>
      <c r="E256" s="4">
        <v>45</v>
      </c>
      <c r="F256" s="4">
        <v>1464</v>
      </c>
      <c r="G256" s="4">
        <v>1</v>
      </c>
      <c r="H256" s="4">
        <v>1463</v>
      </c>
      <c r="I256" s="4">
        <v>1464</v>
      </c>
      <c r="J256" s="36"/>
      <c r="K256" s="35">
        <v>1</v>
      </c>
      <c r="L256" s="20">
        <f t="shared" si="0"/>
        <v>6.8306010928961749E-4</v>
      </c>
    </row>
    <row r="257" spans="1:12" ht="13" hidden="1">
      <c r="A257" s="4" t="s">
        <v>319</v>
      </c>
      <c r="B257" s="4" t="s">
        <v>62</v>
      </c>
      <c r="C257" s="28">
        <v>7.8334536920021662</v>
      </c>
      <c r="D257" s="20">
        <v>7.4366096227936563E-3</v>
      </c>
      <c r="E257" s="4">
        <v>83</v>
      </c>
      <c r="F257" s="4">
        <v>11161</v>
      </c>
      <c r="G257" s="4">
        <v>526</v>
      </c>
      <c r="H257" s="4">
        <v>10635</v>
      </c>
      <c r="I257" s="4">
        <v>11161</v>
      </c>
      <c r="J257" s="35">
        <v>2</v>
      </c>
      <c r="K257" s="35">
        <v>526</v>
      </c>
      <c r="L257" s="20">
        <f t="shared" si="0"/>
        <v>4.7128393513126067E-2</v>
      </c>
    </row>
    <row r="258" spans="1:12" ht="13">
      <c r="A258" s="4" t="s">
        <v>1500</v>
      </c>
      <c r="B258" s="4" t="s">
        <v>112</v>
      </c>
      <c r="C258" s="28">
        <v>11.063131313131313</v>
      </c>
      <c r="D258" s="20">
        <v>2.8220858895705522E-2</v>
      </c>
      <c r="E258" s="4">
        <v>69</v>
      </c>
      <c r="F258" s="4">
        <v>2445</v>
      </c>
      <c r="G258" s="4">
        <v>1569</v>
      </c>
      <c r="H258" s="4">
        <v>876</v>
      </c>
      <c r="I258" s="4">
        <v>2445</v>
      </c>
      <c r="J258" s="35">
        <v>2</v>
      </c>
      <c r="K258" s="35">
        <v>1569</v>
      </c>
      <c r="L258" s="20">
        <f t="shared" ref="L258:L344" si="1">K258/F258</f>
        <v>0.6417177914110429</v>
      </c>
    </row>
    <row r="259" spans="1:12" ht="13" hidden="1">
      <c r="A259" s="4" t="s">
        <v>338</v>
      </c>
      <c r="B259" s="4" t="s">
        <v>109</v>
      </c>
      <c r="C259" s="28">
        <v>8.1690981730035457</v>
      </c>
      <c r="D259" s="20">
        <v>9.0302491103202848E-3</v>
      </c>
      <c r="E259" s="4">
        <v>203</v>
      </c>
      <c r="F259" s="4">
        <v>22480</v>
      </c>
      <c r="G259" s="4">
        <v>847</v>
      </c>
      <c r="H259" s="4">
        <v>21633</v>
      </c>
      <c r="I259" s="4">
        <v>22480</v>
      </c>
      <c r="J259" s="35">
        <v>10</v>
      </c>
      <c r="K259" s="35">
        <v>847</v>
      </c>
      <c r="L259" s="20">
        <f t="shared" si="1"/>
        <v>3.76779359430605E-2</v>
      </c>
    </row>
    <row r="260" spans="1:12" ht="13" hidden="1">
      <c r="A260" s="4" t="s">
        <v>1501</v>
      </c>
      <c r="B260" s="4" t="s">
        <v>41</v>
      </c>
      <c r="C260" s="28">
        <v>8.2387737478411047</v>
      </c>
      <c r="D260" s="20">
        <v>7.9246091240094234E-3</v>
      </c>
      <c r="E260" s="4">
        <v>74</v>
      </c>
      <c r="F260" s="4">
        <v>9338</v>
      </c>
      <c r="G260" s="4">
        <v>14</v>
      </c>
      <c r="H260" s="4">
        <v>9324</v>
      </c>
      <c r="I260" s="4">
        <v>9338</v>
      </c>
      <c r="J260" s="35">
        <v>6</v>
      </c>
      <c r="K260" s="35">
        <v>14</v>
      </c>
      <c r="L260" s="20">
        <f t="shared" si="1"/>
        <v>1.4992503748125937E-3</v>
      </c>
    </row>
    <row r="261" spans="1:12" ht="13" hidden="1">
      <c r="A261" s="4" t="s">
        <v>1502</v>
      </c>
      <c r="B261" s="4" t="s">
        <v>102</v>
      </c>
      <c r="C261" s="28">
        <v>8.3329184816428121</v>
      </c>
      <c r="D261" s="20">
        <v>1.0467980295566502E-2</v>
      </c>
      <c r="E261" s="4">
        <v>17</v>
      </c>
      <c r="F261" s="4">
        <v>1624</v>
      </c>
      <c r="G261" s="4">
        <v>4</v>
      </c>
      <c r="H261" s="4">
        <v>1620</v>
      </c>
      <c r="I261" s="4">
        <v>1624</v>
      </c>
      <c r="J261" s="36"/>
      <c r="K261" s="35">
        <v>4</v>
      </c>
      <c r="L261" s="20">
        <f t="shared" si="1"/>
        <v>2.4630541871921183E-3</v>
      </c>
    </row>
    <row r="262" spans="1:12" ht="13" hidden="1">
      <c r="A262" s="4" t="s">
        <v>212</v>
      </c>
      <c r="B262" s="4" t="s">
        <v>74</v>
      </c>
      <c r="C262" s="28">
        <v>8.1117141803235491</v>
      </c>
      <c r="D262" s="20">
        <v>6.9337240639472516E-3</v>
      </c>
      <c r="E262" s="4">
        <v>530</v>
      </c>
      <c r="F262" s="4">
        <v>76438</v>
      </c>
      <c r="G262" s="4">
        <v>73142</v>
      </c>
      <c r="H262" s="4">
        <v>3296</v>
      </c>
      <c r="I262" s="4">
        <v>76438</v>
      </c>
      <c r="J262" s="35">
        <v>372</v>
      </c>
      <c r="K262" s="35">
        <v>73142</v>
      </c>
      <c r="L262" s="20">
        <f t="shared" si="1"/>
        <v>0.95688008582118844</v>
      </c>
    </row>
    <row r="263" spans="1:12" ht="13" hidden="1">
      <c r="A263" s="4" t="s">
        <v>218</v>
      </c>
      <c r="B263" s="4" t="s">
        <v>74</v>
      </c>
      <c r="C263" s="28">
        <v>8.0662323561346359</v>
      </c>
      <c r="D263" s="20">
        <v>8.4858463681844083E-3</v>
      </c>
      <c r="E263" s="4">
        <v>134</v>
      </c>
      <c r="F263" s="4">
        <v>15791</v>
      </c>
      <c r="G263" s="4">
        <v>3</v>
      </c>
      <c r="H263" s="4">
        <v>15788</v>
      </c>
      <c r="I263" s="4">
        <v>15791</v>
      </c>
      <c r="J263" s="35">
        <v>1</v>
      </c>
      <c r="K263" s="35">
        <v>3</v>
      </c>
      <c r="L263" s="20">
        <f t="shared" si="1"/>
        <v>1.8998163510860618E-4</v>
      </c>
    </row>
    <row r="264" spans="1:12" ht="13" hidden="1">
      <c r="A264" s="4" t="s">
        <v>1503</v>
      </c>
      <c r="B264" s="4" t="s">
        <v>50</v>
      </c>
      <c r="C264" s="28">
        <v>8.8977927063339735</v>
      </c>
      <c r="D264" s="20">
        <v>1.4657210401891253E-2</v>
      </c>
      <c r="E264" s="4">
        <v>62</v>
      </c>
      <c r="F264" s="4">
        <v>4230</v>
      </c>
      <c r="G264" s="4">
        <v>4168</v>
      </c>
      <c r="H264" s="4">
        <v>62</v>
      </c>
      <c r="I264" s="4">
        <v>4230</v>
      </c>
      <c r="J264" s="35">
        <v>34</v>
      </c>
      <c r="K264" s="35">
        <v>4168</v>
      </c>
      <c r="L264" s="20">
        <f t="shared" si="1"/>
        <v>0.98534278959810873</v>
      </c>
    </row>
    <row r="265" spans="1:12" ht="13" hidden="1">
      <c r="A265" s="4" t="s">
        <v>374</v>
      </c>
      <c r="B265" s="4" t="s">
        <v>117</v>
      </c>
      <c r="C265" s="28">
        <v>8.2801223241590218</v>
      </c>
      <c r="D265" s="20">
        <v>9.3910936079975773E-3</v>
      </c>
      <c r="E265" s="4">
        <v>62</v>
      </c>
      <c r="F265" s="4">
        <v>6602</v>
      </c>
      <c r="H265" s="4">
        <v>6602</v>
      </c>
      <c r="I265" s="4">
        <v>6602</v>
      </c>
      <c r="J265" s="35"/>
      <c r="K265" s="35"/>
      <c r="L265" s="20">
        <f t="shared" si="1"/>
        <v>0</v>
      </c>
    </row>
    <row r="266" spans="1:12" ht="13" hidden="1">
      <c r="A266" s="4" t="s">
        <v>1504</v>
      </c>
      <c r="B266" s="4" t="s">
        <v>92</v>
      </c>
      <c r="C266" s="28">
        <v>7.819247378161629</v>
      </c>
      <c r="D266" s="20">
        <v>3.0750307503075031E-3</v>
      </c>
      <c r="E266" s="4">
        <v>10</v>
      </c>
      <c r="F266" s="4">
        <v>3252</v>
      </c>
      <c r="G266" s="4">
        <v>3250</v>
      </c>
      <c r="H266" s="4">
        <v>2</v>
      </c>
      <c r="I266" s="4">
        <v>3252</v>
      </c>
      <c r="J266" s="35">
        <v>8</v>
      </c>
      <c r="K266" s="35">
        <v>3250</v>
      </c>
      <c r="L266" s="20">
        <f t="shared" si="1"/>
        <v>0.99938499384993851</v>
      </c>
    </row>
    <row r="267" spans="1:12" ht="13" hidden="1">
      <c r="A267" s="4" t="s">
        <v>1505</v>
      </c>
      <c r="B267" s="4" t="s">
        <v>74</v>
      </c>
      <c r="C267" s="28">
        <v>8.0503080082135519</v>
      </c>
      <c r="D267" s="20">
        <v>7.1355759429153924E-3</v>
      </c>
      <c r="E267" s="4">
        <v>14</v>
      </c>
      <c r="F267" s="4">
        <v>1962</v>
      </c>
      <c r="G267" s="4">
        <v>30</v>
      </c>
      <c r="H267" s="4">
        <v>1932</v>
      </c>
      <c r="I267" s="4">
        <v>1962</v>
      </c>
      <c r="J267" s="36"/>
      <c r="K267" s="35">
        <v>30</v>
      </c>
      <c r="L267" s="20">
        <f t="shared" si="1"/>
        <v>1.5290519877675841E-2</v>
      </c>
    </row>
    <row r="268" spans="1:12" ht="13" hidden="1">
      <c r="A268" s="4" t="s">
        <v>1506</v>
      </c>
      <c r="B268" s="4" t="s">
        <v>117</v>
      </c>
      <c r="C268" s="28">
        <v>8.2727082461280865</v>
      </c>
      <c r="D268" s="20">
        <v>6.6528066528066532E-3</v>
      </c>
      <c r="E268" s="4">
        <v>32</v>
      </c>
      <c r="F268" s="4">
        <v>4810</v>
      </c>
      <c r="G268" s="4">
        <v>4311</v>
      </c>
      <c r="H268" s="4">
        <v>499</v>
      </c>
      <c r="I268" s="4">
        <v>4810</v>
      </c>
      <c r="J268" s="35">
        <v>19</v>
      </c>
      <c r="K268" s="35">
        <v>4311</v>
      </c>
      <c r="L268" s="20">
        <f t="shared" si="1"/>
        <v>0.89625779625779622</v>
      </c>
    </row>
    <row r="269" spans="1:12" ht="13" hidden="1">
      <c r="A269" s="4" t="s">
        <v>271</v>
      </c>
      <c r="B269" s="4" t="s">
        <v>62</v>
      </c>
      <c r="C269" s="28">
        <v>7.7868462757527732</v>
      </c>
      <c r="D269" s="20">
        <v>2.3219814241486069E-2</v>
      </c>
      <c r="E269" s="4">
        <v>30</v>
      </c>
      <c r="F269" s="4">
        <v>1292</v>
      </c>
      <c r="G269" s="4">
        <v>1225</v>
      </c>
      <c r="H269" s="4">
        <v>67</v>
      </c>
      <c r="I269" s="4">
        <v>1292</v>
      </c>
      <c r="J269" s="35">
        <v>6</v>
      </c>
      <c r="K269" s="35">
        <v>1225</v>
      </c>
      <c r="L269" s="20">
        <f t="shared" si="1"/>
        <v>0.94814241486068107</v>
      </c>
    </row>
    <row r="270" spans="1:12" ht="13" hidden="1">
      <c r="A270" s="4" t="s">
        <v>329</v>
      </c>
      <c r="B270" s="4" t="s">
        <v>102</v>
      </c>
      <c r="C270" s="28">
        <v>8.3204126289465457</v>
      </c>
      <c r="D270" s="20">
        <v>1.560549313358302E-3</v>
      </c>
      <c r="E270" s="4">
        <v>10</v>
      </c>
      <c r="F270" s="4">
        <v>6408</v>
      </c>
      <c r="G270" s="4">
        <v>8</v>
      </c>
      <c r="H270" s="4">
        <v>6400</v>
      </c>
      <c r="I270" s="4">
        <v>6408</v>
      </c>
      <c r="J270" s="35">
        <v>1</v>
      </c>
      <c r="K270" s="35">
        <v>8</v>
      </c>
      <c r="L270" s="20">
        <f t="shared" si="1"/>
        <v>1.2484394506866417E-3</v>
      </c>
    </row>
    <row r="271" spans="1:12" ht="13" hidden="1">
      <c r="A271" s="4" t="s">
        <v>1507</v>
      </c>
      <c r="B271" s="4" t="s">
        <v>41</v>
      </c>
      <c r="C271" s="28">
        <v>8.1466753585397651</v>
      </c>
      <c r="D271" s="20">
        <v>1.3821922211507553E-2</v>
      </c>
      <c r="E271" s="4">
        <v>43</v>
      </c>
      <c r="F271" s="4">
        <v>3111</v>
      </c>
      <c r="G271" s="4">
        <v>32</v>
      </c>
      <c r="H271" s="4">
        <v>3079</v>
      </c>
      <c r="I271" s="4">
        <v>3111</v>
      </c>
      <c r="J271" s="35">
        <v>12</v>
      </c>
      <c r="K271" s="35">
        <v>32</v>
      </c>
      <c r="L271" s="20">
        <f t="shared" si="1"/>
        <v>1.0286081645773062E-2</v>
      </c>
    </row>
    <row r="272" spans="1:12" ht="13" hidden="1">
      <c r="A272" s="4" t="s">
        <v>1508</v>
      </c>
      <c r="B272" s="4" t="s">
        <v>109</v>
      </c>
      <c r="C272" s="28">
        <v>8.3525036664571548</v>
      </c>
      <c r="D272" s="20">
        <v>2.3826567133653748E-2</v>
      </c>
      <c r="E272" s="4">
        <v>233</v>
      </c>
      <c r="F272" s="4">
        <v>9779</v>
      </c>
      <c r="G272" s="4">
        <v>1443</v>
      </c>
      <c r="H272" s="4">
        <v>8336</v>
      </c>
      <c r="I272" s="4">
        <v>9779</v>
      </c>
      <c r="J272" s="35">
        <v>42</v>
      </c>
      <c r="K272" s="35">
        <v>1443</v>
      </c>
      <c r="L272" s="20">
        <f t="shared" si="1"/>
        <v>0.14756110031700584</v>
      </c>
    </row>
    <row r="273" spans="1:12" ht="13" hidden="1">
      <c r="A273" s="4" t="s">
        <v>155</v>
      </c>
      <c r="B273" s="4" t="s">
        <v>41</v>
      </c>
      <c r="C273" s="28">
        <v>8.1239705244906801</v>
      </c>
      <c r="D273" s="20">
        <v>9.2334120678548414E-3</v>
      </c>
      <c r="E273" s="4">
        <v>43</v>
      </c>
      <c r="F273" s="4">
        <v>4657</v>
      </c>
      <c r="G273" s="4">
        <v>2239</v>
      </c>
      <c r="H273" s="4">
        <v>2418</v>
      </c>
      <c r="I273" s="4">
        <v>4657</v>
      </c>
      <c r="J273" s="35">
        <v>9</v>
      </c>
      <c r="K273" s="35">
        <v>2239</v>
      </c>
      <c r="L273" s="20">
        <f t="shared" si="1"/>
        <v>0.4807816190680696</v>
      </c>
    </row>
    <row r="274" spans="1:12" ht="13" hidden="1">
      <c r="A274" s="4" t="s">
        <v>93</v>
      </c>
      <c r="B274" s="4" t="s">
        <v>92</v>
      </c>
      <c r="C274" s="28">
        <v>7.7604566567798985</v>
      </c>
      <c r="D274" s="20">
        <v>5.1332873081976708E-3</v>
      </c>
      <c r="E274" s="4">
        <v>922</v>
      </c>
      <c r="F274" s="4">
        <v>179612</v>
      </c>
      <c r="G274" s="4">
        <v>38714</v>
      </c>
      <c r="H274" s="4">
        <v>140898</v>
      </c>
      <c r="I274" s="4">
        <v>179612</v>
      </c>
      <c r="J274" s="35">
        <v>566</v>
      </c>
      <c r="K274" s="35">
        <v>38714</v>
      </c>
      <c r="L274" s="20">
        <f t="shared" si="1"/>
        <v>0.21554239137696812</v>
      </c>
    </row>
    <row r="275" spans="1:12" ht="13">
      <c r="A275" s="4" t="s">
        <v>1509</v>
      </c>
      <c r="B275" s="4" t="s">
        <v>112</v>
      </c>
      <c r="C275" s="28">
        <v>11.146551724137931</v>
      </c>
      <c r="D275" s="20">
        <v>1.6949152542372881E-2</v>
      </c>
      <c r="E275" s="4">
        <v>2</v>
      </c>
      <c r="F275" s="4">
        <v>118</v>
      </c>
      <c r="G275" s="4">
        <v>109</v>
      </c>
      <c r="H275" s="4">
        <v>9</v>
      </c>
      <c r="I275" s="4">
        <v>118</v>
      </c>
      <c r="J275" s="36"/>
      <c r="K275" s="35">
        <v>109</v>
      </c>
      <c r="L275" s="20">
        <f t="shared" si="1"/>
        <v>0.92372881355932202</v>
      </c>
    </row>
    <row r="276" spans="1:12" ht="13" hidden="1">
      <c r="A276" s="4" t="s">
        <v>343</v>
      </c>
      <c r="B276" s="4" t="s">
        <v>109</v>
      </c>
      <c r="C276" s="28">
        <v>9.0757037441924027</v>
      </c>
      <c r="D276" s="20">
        <v>1.4808831448572967E-2</v>
      </c>
      <c r="E276" s="4">
        <v>55</v>
      </c>
      <c r="F276" s="4">
        <v>3714</v>
      </c>
      <c r="G276" s="4">
        <v>313</v>
      </c>
      <c r="H276" s="4">
        <v>3401</v>
      </c>
      <c r="I276" s="4">
        <v>3714</v>
      </c>
      <c r="J276" s="35">
        <v>2</v>
      </c>
      <c r="K276" s="35">
        <v>313</v>
      </c>
      <c r="L276" s="20">
        <f t="shared" si="1"/>
        <v>8.4275713516424336E-2</v>
      </c>
    </row>
    <row r="277" spans="1:12" ht="13" hidden="1">
      <c r="A277" s="4" t="s">
        <v>1510</v>
      </c>
      <c r="B277" s="4" t="s">
        <v>37</v>
      </c>
      <c r="C277" s="28">
        <v>8.1095890410958908</v>
      </c>
      <c r="D277" s="20">
        <v>0</v>
      </c>
      <c r="F277" s="4">
        <v>146</v>
      </c>
      <c r="H277" s="4">
        <v>146</v>
      </c>
      <c r="I277" s="4">
        <v>146</v>
      </c>
      <c r="J277" s="35"/>
      <c r="K277" s="35"/>
      <c r="L277" s="20">
        <f t="shared" si="1"/>
        <v>0</v>
      </c>
    </row>
    <row r="278" spans="1:12" ht="13" hidden="1">
      <c r="A278" s="4" t="s">
        <v>80</v>
      </c>
      <c r="B278" s="4" t="s">
        <v>74</v>
      </c>
      <c r="C278" s="28">
        <v>7.9678232712860071</v>
      </c>
      <c r="D278" s="20">
        <v>7.5074415868360746E-3</v>
      </c>
      <c r="E278" s="4">
        <v>855</v>
      </c>
      <c r="F278" s="4">
        <v>113887</v>
      </c>
      <c r="G278" s="4">
        <v>59926</v>
      </c>
      <c r="H278" s="4">
        <v>53961</v>
      </c>
      <c r="I278" s="4">
        <v>113887</v>
      </c>
      <c r="J278" s="35">
        <v>375</v>
      </c>
      <c r="K278" s="35">
        <v>59926</v>
      </c>
      <c r="L278" s="20">
        <f t="shared" si="1"/>
        <v>0.52618823921957725</v>
      </c>
    </row>
    <row r="279" spans="1:12" ht="13" hidden="1">
      <c r="A279" s="4" t="s">
        <v>1511</v>
      </c>
      <c r="B279" s="4" t="s">
        <v>117</v>
      </c>
      <c r="C279" s="28">
        <v>8.2412912912912919</v>
      </c>
      <c r="D279" s="20">
        <v>2.1164021164021163E-2</v>
      </c>
      <c r="E279" s="4">
        <v>144</v>
      </c>
      <c r="F279" s="4">
        <v>6804</v>
      </c>
      <c r="G279" s="4">
        <v>5</v>
      </c>
      <c r="H279" s="4">
        <v>6799</v>
      </c>
      <c r="I279" s="4">
        <v>6804</v>
      </c>
      <c r="J279" s="35">
        <v>1</v>
      </c>
      <c r="K279" s="35">
        <v>5</v>
      </c>
      <c r="L279" s="20">
        <f t="shared" si="1"/>
        <v>7.3486184597295712E-4</v>
      </c>
    </row>
    <row r="280" spans="1:12" ht="13" hidden="1">
      <c r="A280" s="4" t="s">
        <v>1512</v>
      </c>
      <c r="B280" s="4" t="s">
        <v>117</v>
      </c>
      <c r="C280" s="28">
        <v>8.1642426392337715</v>
      </c>
      <c r="D280" s="20">
        <v>9.4869992972593121E-3</v>
      </c>
      <c r="E280" s="4">
        <v>27</v>
      </c>
      <c r="F280" s="4">
        <v>2846</v>
      </c>
      <c r="G280" s="4">
        <v>4</v>
      </c>
      <c r="H280" s="4">
        <v>2842</v>
      </c>
      <c r="I280" s="4">
        <v>2846</v>
      </c>
      <c r="J280" s="36"/>
      <c r="K280" s="35">
        <v>4</v>
      </c>
      <c r="L280" s="20">
        <f t="shared" si="1"/>
        <v>1.4054813773717498E-3</v>
      </c>
    </row>
    <row r="281" spans="1:12" ht="13" hidden="1">
      <c r="A281" s="4" t="s">
        <v>169</v>
      </c>
      <c r="B281" s="4" t="s">
        <v>4</v>
      </c>
      <c r="C281" s="28">
        <v>8.174585567264435</v>
      </c>
      <c r="D281" s="20">
        <v>4.9668874172185433E-3</v>
      </c>
      <c r="E281" s="4">
        <v>81</v>
      </c>
      <c r="F281" s="4">
        <v>16308</v>
      </c>
      <c r="G281" s="4">
        <v>14671</v>
      </c>
      <c r="H281" s="4">
        <v>1637</v>
      </c>
      <c r="I281" s="4">
        <v>16308</v>
      </c>
      <c r="J281" s="35">
        <v>37</v>
      </c>
      <c r="K281" s="35">
        <v>14671</v>
      </c>
      <c r="L281" s="20">
        <f t="shared" si="1"/>
        <v>0.89961981849399064</v>
      </c>
    </row>
    <row r="282" spans="1:12" ht="13" hidden="1">
      <c r="A282" s="4" t="s">
        <v>1513</v>
      </c>
      <c r="B282" s="4" t="s">
        <v>41</v>
      </c>
      <c r="C282" s="28">
        <v>8.0162955659628086</v>
      </c>
      <c r="D282" s="20">
        <v>6.205601371764514E-3</v>
      </c>
      <c r="E282" s="4">
        <v>228</v>
      </c>
      <c r="F282" s="4">
        <v>36741</v>
      </c>
      <c r="G282" s="4">
        <v>17</v>
      </c>
      <c r="H282" s="4">
        <v>36724</v>
      </c>
      <c r="I282" s="4">
        <v>36741</v>
      </c>
      <c r="J282" s="35">
        <v>5</v>
      </c>
      <c r="K282" s="35">
        <v>17</v>
      </c>
      <c r="L282" s="20">
        <f t="shared" si="1"/>
        <v>4.6269834789472252E-4</v>
      </c>
    </row>
    <row r="283" spans="1:12" ht="13" hidden="1">
      <c r="A283" s="4" t="s">
        <v>186</v>
      </c>
      <c r="B283" s="4" t="s">
        <v>92</v>
      </c>
      <c r="C283" s="28">
        <v>7.71790969051243</v>
      </c>
      <c r="D283" s="20">
        <v>1.0293748430831032E-2</v>
      </c>
      <c r="E283" s="4">
        <v>41</v>
      </c>
      <c r="F283" s="4">
        <v>3983</v>
      </c>
      <c r="G283" s="4">
        <v>2761</v>
      </c>
      <c r="H283" s="4">
        <v>1222</v>
      </c>
      <c r="I283" s="4">
        <v>3983</v>
      </c>
      <c r="J283" s="35">
        <v>12</v>
      </c>
      <c r="K283" s="35">
        <v>2761</v>
      </c>
      <c r="L283" s="20">
        <f t="shared" si="1"/>
        <v>0.69319608335425553</v>
      </c>
    </row>
    <row r="284" spans="1:12" ht="13" hidden="1">
      <c r="A284" s="4" t="s">
        <v>251</v>
      </c>
      <c r="B284" s="4" t="s">
        <v>92</v>
      </c>
      <c r="C284" s="28">
        <v>7.592006403139604</v>
      </c>
      <c r="D284" s="20">
        <v>3.3196088522902726E-3</v>
      </c>
      <c r="E284" s="4">
        <v>129</v>
      </c>
      <c r="F284" s="4">
        <v>38860</v>
      </c>
      <c r="G284" s="4">
        <v>33668</v>
      </c>
      <c r="H284" s="4">
        <v>5192</v>
      </c>
      <c r="I284" s="4">
        <v>38860</v>
      </c>
      <c r="J284" s="35">
        <v>72</v>
      </c>
      <c r="K284" s="35">
        <v>33668</v>
      </c>
      <c r="L284" s="20">
        <f t="shared" si="1"/>
        <v>0.8663921770458054</v>
      </c>
    </row>
    <row r="285" spans="1:12" ht="13" hidden="1">
      <c r="A285" s="4" t="s">
        <v>160</v>
      </c>
      <c r="B285" s="4" t="s">
        <v>20</v>
      </c>
      <c r="C285" s="28">
        <v>8.8353512484824623</v>
      </c>
      <c r="D285" s="20">
        <v>1.4598186138998012E-2</v>
      </c>
      <c r="E285" s="4">
        <v>903</v>
      </c>
      <c r="F285" s="4">
        <v>61857</v>
      </c>
      <c r="G285" s="4">
        <v>35030</v>
      </c>
      <c r="H285" s="4">
        <v>26827</v>
      </c>
      <c r="I285" s="4">
        <v>61857</v>
      </c>
      <c r="J285" s="35">
        <v>166</v>
      </c>
      <c r="K285" s="35">
        <v>35030</v>
      </c>
      <c r="L285" s="20">
        <f t="shared" si="1"/>
        <v>0.56630615775094173</v>
      </c>
    </row>
    <row r="286" spans="1:12" ht="13" hidden="1">
      <c r="A286" s="4" t="s">
        <v>163</v>
      </c>
      <c r="B286" s="4" t="s">
        <v>102</v>
      </c>
      <c r="C286" s="28">
        <v>8.1992986557568681</v>
      </c>
      <c r="D286" s="20">
        <v>9.4558085681204166E-3</v>
      </c>
      <c r="E286" s="4">
        <v>392</v>
      </c>
      <c r="F286" s="4">
        <v>41456</v>
      </c>
      <c r="G286" s="4">
        <v>26897</v>
      </c>
      <c r="H286" s="4">
        <v>14559</v>
      </c>
      <c r="I286" s="4">
        <v>41456</v>
      </c>
      <c r="J286" s="35">
        <v>135</v>
      </c>
      <c r="K286" s="35">
        <v>26897</v>
      </c>
      <c r="L286" s="20">
        <f t="shared" si="1"/>
        <v>0.64880837514473177</v>
      </c>
    </row>
    <row r="287" spans="1:12" ht="13" hidden="1">
      <c r="A287" s="4" t="s">
        <v>342</v>
      </c>
      <c r="B287" s="4" t="s">
        <v>102</v>
      </c>
      <c r="C287" s="28">
        <v>8.1932865959759091</v>
      </c>
      <c r="D287" s="20">
        <v>1.2223855649757336E-3</v>
      </c>
      <c r="E287" s="4">
        <v>607</v>
      </c>
      <c r="F287" s="4">
        <v>496570</v>
      </c>
      <c r="G287" s="4">
        <v>4426</v>
      </c>
      <c r="H287" s="4">
        <v>492144</v>
      </c>
      <c r="I287" s="4">
        <v>496570</v>
      </c>
      <c r="J287" s="35">
        <v>25</v>
      </c>
      <c r="K287" s="35">
        <v>4426</v>
      </c>
      <c r="L287" s="20">
        <f t="shared" si="1"/>
        <v>8.9131441689993349E-3</v>
      </c>
    </row>
    <row r="288" spans="1:12" ht="13" hidden="1">
      <c r="A288" s="4" t="s">
        <v>337</v>
      </c>
      <c r="B288" s="4" t="s">
        <v>62</v>
      </c>
      <c r="C288" s="28">
        <v>7.6991153731787092</v>
      </c>
      <c r="D288" s="20">
        <v>4.4036561447655699E-3</v>
      </c>
      <c r="E288" s="4">
        <v>119</v>
      </c>
      <c r="F288" s="4">
        <v>27023</v>
      </c>
      <c r="G288" s="4">
        <v>23860</v>
      </c>
      <c r="H288" s="4">
        <v>3163</v>
      </c>
      <c r="I288" s="4">
        <v>27023</v>
      </c>
      <c r="J288" s="35">
        <v>67</v>
      </c>
      <c r="K288" s="35">
        <v>23860</v>
      </c>
      <c r="L288" s="20">
        <f t="shared" si="1"/>
        <v>0.88295155978240758</v>
      </c>
    </row>
    <row r="289" spans="1:12" ht="13" hidden="1">
      <c r="A289" s="4" t="s">
        <v>269</v>
      </c>
      <c r="B289" s="4" t="s">
        <v>62</v>
      </c>
      <c r="C289" s="28">
        <v>7.6839677047289507</v>
      </c>
      <c r="D289" s="20">
        <v>1.1684240524365916E-2</v>
      </c>
      <c r="E289" s="4">
        <v>41</v>
      </c>
      <c r="F289" s="4">
        <v>3509</v>
      </c>
      <c r="G289" s="4">
        <v>3245</v>
      </c>
      <c r="H289" s="4">
        <v>264</v>
      </c>
      <c r="I289" s="4">
        <v>3509</v>
      </c>
      <c r="J289" s="35">
        <v>13</v>
      </c>
      <c r="K289" s="35">
        <v>3245</v>
      </c>
      <c r="L289" s="20">
        <f t="shared" si="1"/>
        <v>0.92476489028213171</v>
      </c>
    </row>
    <row r="290" spans="1:12" ht="13" hidden="1">
      <c r="A290" s="4" t="s">
        <v>192</v>
      </c>
      <c r="B290" s="4" t="s">
        <v>74</v>
      </c>
      <c r="C290" s="28">
        <v>7.9453838309578577</v>
      </c>
      <c r="D290" s="20">
        <v>1.0628812763960582E-2</v>
      </c>
      <c r="E290" s="4">
        <v>453</v>
      </c>
      <c r="F290" s="4">
        <v>42620</v>
      </c>
      <c r="G290" s="4">
        <v>38096</v>
      </c>
      <c r="H290" s="4">
        <v>4524</v>
      </c>
      <c r="I290" s="4">
        <v>42620</v>
      </c>
      <c r="J290" s="35">
        <v>283</v>
      </c>
      <c r="K290" s="35">
        <v>38096</v>
      </c>
      <c r="L290" s="20">
        <f t="shared" si="1"/>
        <v>0.89385265133740033</v>
      </c>
    </row>
    <row r="291" spans="1:12" ht="13" hidden="1">
      <c r="A291" s="4" t="s">
        <v>67</v>
      </c>
      <c r="B291" s="4" t="s">
        <v>50</v>
      </c>
      <c r="C291" s="28">
        <v>8.7600875992335059</v>
      </c>
      <c r="D291" s="20">
        <v>7.7683615819209044E-3</v>
      </c>
      <c r="E291" s="4">
        <v>143</v>
      </c>
      <c r="F291" s="4">
        <v>18408</v>
      </c>
      <c r="G291" s="4">
        <v>6807</v>
      </c>
      <c r="H291" s="4">
        <v>11601</v>
      </c>
      <c r="I291" s="4">
        <v>18408</v>
      </c>
      <c r="J291" s="35">
        <v>32</v>
      </c>
      <c r="K291" s="35">
        <v>6807</v>
      </c>
      <c r="L291" s="20">
        <f t="shared" si="1"/>
        <v>0.36978487614080835</v>
      </c>
    </row>
    <row r="292" spans="1:12" ht="13" hidden="1">
      <c r="A292" s="4" t="s">
        <v>299</v>
      </c>
      <c r="B292" s="4" t="s">
        <v>102</v>
      </c>
      <c r="C292" s="28">
        <v>8.0071991191665965</v>
      </c>
      <c r="D292" s="20">
        <v>6.6743318657281475E-3</v>
      </c>
      <c r="E292" s="4">
        <v>238</v>
      </c>
      <c r="F292" s="4">
        <v>35659</v>
      </c>
      <c r="G292" s="4">
        <v>29734</v>
      </c>
      <c r="H292" s="4">
        <v>5925</v>
      </c>
      <c r="I292" s="4">
        <v>35659</v>
      </c>
      <c r="J292" s="35">
        <v>74</v>
      </c>
      <c r="K292" s="35">
        <v>29734</v>
      </c>
      <c r="L292" s="20">
        <f t="shared" si="1"/>
        <v>0.83384278863680983</v>
      </c>
    </row>
    <row r="293" spans="1:12" ht="13" hidden="1">
      <c r="A293" s="4" t="s">
        <v>349</v>
      </c>
      <c r="B293" s="4" t="s">
        <v>109</v>
      </c>
      <c r="C293" s="28">
        <v>9.6330798479087445</v>
      </c>
      <c r="D293" s="20">
        <v>7.2310405643738973E-2</v>
      </c>
      <c r="E293" s="4">
        <v>41</v>
      </c>
      <c r="F293" s="4">
        <v>567</v>
      </c>
      <c r="G293" s="4">
        <v>2</v>
      </c>
      <c r="H293" s="4">
        <v>565</v>
      </c>
      <c r="I293" s="4">
        <v>567</v>
      </c>
      <c r="J293" s="36"/>
      <c r="K293" s="35">
        <v>2</v>
      </c>
      <c r="L293" s="20">
        <f t="shared" si="1"/>
        <v>3.5273368606701938E-3</v>
      </c>
    </row>
    <row r="294" spans="1:12" ht="13" hidden="1">
      <c r="A294" s="4" t="s">
        <v>294</v>
      </c>
      <c r="B294" s="4" t="s">
        <v>74</v>
      </c>
      <c r="C294" s="28">
        <v>7.8156322602057751</v>
      </c>
      <c r="D294" s="20">
        <v>7.9025353967731322E-3</v>
      </c>
      <c r="E294" s="4">
        <v>96</v>
      </c>
      <c r="F294" s="4">
        <v>12148</v>
      </c>
      <c r="G294" s="4">
        <v>9532</v>
      </c>
      <c r="H294" s="4">
        <v>2616</v>
      </c>
      <c r="I294" s="4">
        <v>12148</v>
      </c>
      <c r="J294" s="35">
        <v>43</v>
      </c>
      <c r="K294" s="35">
        <v>9532</v>
      </c>
      <c r="L294" s="20">
        <f t="shared" si="1"/>
        <v>0.78465591043793215</v>
      </c>
    </row>
    <row r="295" spans="1:12" ht="13" hidden="1">
      <c r="A295" s="4" t="s">
        <v>200</v>
      </c>
      <c r="B295" s="4" t="s">
        <v>92</v>
      </c>
      <c r="C295" s="28">
        <v>7.4060830860534121</v>
      </c>
      <c r="D295" s="20">
        <v>7.8021492713086999E-3</v>
      </c>
      <c r="E295" s="4">
        <v>53</v>
      </c>
      <c r="F295" s="4">
        <v>6793</v>
      </c>
      <c r="G295" s="4">
        <v>1410</v>
      </c>
      <c r="H295" s="4">
        <v>5383</v>
      </c>
      <c r="I295" s="4">
        <v>6793</v>
      </c>
      <c r="J295" s="35">
        <v>30</v>
      </c>
      <c r="K295" s="35">
        <v>1410</v>
      </c>
      <c r="L295" s="20">
        <f t="shared" si="1"/>
        <v>0.20756661268953333</v>
      </c>
    </row>
    <row r="296" spans="1:12" ht="13" hidden="1">
      <c r="A296" s="4" t="s">
        <v>351</v>
      </c>
      <c r="B296" s="4" t="s">
        <v>62</v>
      </c>
      <c r="C296" s="28">
        <v>7.5255877066224937</v>
      </c>
      <c r="D296" s="20">
        <v>2.5487335430911745E-3</v>
      </c>
      <c r="E296" s="4">
        <v>145</v>
      </c>
      <c r="F296" s="4">
        <v>56891</v>
      </c>
      <c r="G296" s="4">
        <v>44967</v>
      </c>
      <c r="H296" s="4">
        <v>11924</v>
      </c>
      <c r="I296" s="4">
        <v>56891</v>
      </c>
      <c r="J296" s="35">
        <v>91</v>
      </c>
      <c r="K296" s="35">
        <v>44967</v>
      </c>
      <c r="L296" s="20">
        <f t="shared" si="1"/>
        <v>0.79040621539435063</v>
      </c>
    </row>
    <row r="297" spans="1:12" ht="13" hidden="1">
      <c r="A297" s="4" t="s">
        <v>346</v>
      </c>
      <c r="B297" s="4" t="s">
        <v>62</v>
      </c>
      <c r="C297" s="28">
        <v>7.4405940594059405</v>
      </c>
      <c r="D297" s="20">
        <v>4.9261083743842365E-3</v>
      </c>
      <c r="E297" s="4">
        <v>2</v>
      </c>
      <c r="F297" s="4">
        <v>406</v>
      </c>
      <c r="G297" s="4">
        <v>399</v>
      </c>
      <c r="H297" s="4">
        <v>7</v>
      </c>
      <c r="I297" s="4">
        <v>406</v>
      </c>
      <c r="J297" s="35">
        <v>2</v>
      </c>
      <c r="K297" s="35">
        <v>399</v>
      </c>
      <c r="L297" s="20">
        <f t="shared" si="1"/>
        <v>0.98275862068965514</v>
      </c>
    </row>
    <row r="298" spans="1:12" ht="13" hidden="1">
      <c r="A298" s="4" t="s">
        <v>1514</v>
      </c>
      <c r="B298" s="4" t="s">
        <v>102</v>
      </c>
      <c r="C298" s="28">
        <v>7.8590998043052833</v>
      </c>
      <c r="D298" s="20">
        <v>5.1914341336794286E-3</v>
      </c>
      <c r="E298" s="4">
        <v>8</v>
      </c>
      <c r="F298" s="4">
        <v>1541</v>
      </c>
      <c r="G298" s="4">
        <v>4</v>
      </c>
      <c r="H298" s="4">
        <v>1537</v>
      </c>
      <c r="I298" s="4">
        <v>1541</v>
      </c>
      <c r="J298" s="35">
        <v>1</v>
      </c>
      <c r="K298" s="35">
        <v>4</v>
      </c>
      <c r="L298" s="20">
        <f t="shared" si="1"/>
        <v>2.5957170668397143E-3</v>
      </c>
    </row>
    <row r="299" spans="1:12" ht="13">
      <c r="A299" s="4" t="s">
        <v>1515</v>
      </c>
      <c r="B299" s="4" t="s">
        <v>112</v>
      </c>
      <c r="C299" s="28">
        <v>11.241679254127819</v>
      </c>
      <c r="D299" s="20">
        <v>4.8206510470661414E-3</v>
      </c>
      <c r="E299" s="4">
        <v>93</v>
      </c>
      <c r="F299" s="4">
        <v>19292</v>
      </c>
      <c r="G299" s="4">
        <v>1046</v>
      </c>
      <c r="H299" s="4">
        <v>18246</v>
      </c>
      <c r="I299" s="4">
        <v>19292</v>
      </c>
      <c r="J299" s="35">
        <v>5</v>
      </c>
      <c r="K299" s="35">
        <v>1046</v>
      </c>
      <c r="L299" s="20">
        <f t="shared" si="1"/>
        <v>5.421936554012026E-2</v>
      </c>
    </row>
    <row r="300" spans="1:12" ht="13" hidden="1">
      <c r="A300" s="4" t="s">
        <v>356</v>
      </c>
      <c r="B300" s="4" t="s">
        <v>109</v>
      </c>
      <c r="C300" s="28">
        <v>7.9391705069124425</v>
      </c>
      <c r="D300" s="20">
        <v>5.0435580009170105E-3</v>
      </c>
      <c r="E300" s="4">
        <v>66</v>
      </c>
      <c r="F300" s="4">
        <v>13086</v>
      </c>
      <c r="G300" s="4">
        <v>12554</v>
      </c>
      <c r="H300" s="4">
        <v>532</v>
      </c>
      <c r="I300" s="4">
        <v>13086</v>
      </c>
      <c r="J300" s="35">
        <v>37</v>
      </c>
      <c r="K300" s="35">
        <v>12554</v>
      </c>
      <c r="L300" s="20">
        <f t="shared" si="1"/>
        <v>0.95934586581079018</v>
      </c>
    </row>
    <row r="301" spans="1:12" ht="13" hidden="1">
      <c r="A301" s="4" t="s">
        <v>292</v>
      </c>
      <c r="B301" s="4" t="s">
        <v>62</v>
      </c>
      <c r="C301" s="28">
        <v>7.2271579011443876</v>
      </c>
      <c r="D301" s="20">
        <v>3.0343488287413521E-3</v>
      </c>
      <c r="E301" s="4">
        <v>200</v>
      </c>
      <c r="F301" s="4">
        <v>65912</v>
      </c>
      <c r="G301" s="4">
        <v>19192</v>
      </c>
      <c r="H301" s="4">
        <v>46720</v>
      </c>
      <c r="I301" s="4">
        <v>65912</v>
      </c>
      <c r="J301" s="35">
        <v>143</v>
      </c>
      <c r="K301" s="35">
        <v>19192</v>
      </c>
      <c r="L301" s="20">
        <f t="shared" si="1"/>
        <v>0.29117611360602014</v>
      </c>
    </row>
    <row r="302" spans="1:12" ht="13">
      <c r="A302" s="4" t="s">
        <v>1516</v>
      </c>
      <c r="B302" s="4" t="s">
        <v>112</v>
      </c>
      <c r="C302" s="28">
        <v>11.774969915764139</v>
      </c>
      <c r="D302" s="20">
        <v>1.3064133016627079E-2</v>
      </c>
      <c r="E302" s="4">
        <v>22</v>
      </c>
      <c r="F302" s="4">
        <v>1684</v>
      </c>
      <c r="G302" s="4">
        <v>136</v>
      </c>
      <c r="H302" s="4">
        <v>1548</v>
      </c>
      <c r="I302" s="4">
        <v>1684</v>
      </c>
      <c r="J302" s="35">
        <v>10</v>
      </c>
      <c r="K302" s="35">
        <v>136</v>
      </c>
      <c r="L302" s="20">
        <f t="shared" si="1"/>
        <v>8.076009501187649E-2</v>
      </c>
    </row>
    <row r="303" spans="1:12" ht="13">
      <c r="A303" s="4" t="s">
        <v>1517</v>
      </c>
      <c r="B303" s="4" t="s">
        <v>112</v>
      </c>
      <c r="C303" s="28">
        <v>11.968085106382979</v>
      </c>
      <c r="D303" s="20">
        <v>0.04</v>
      </c>
      <c r="E303" s="4">
        <v>47</v>
      </c>
      <c r="F303" s="4">
        <v>1175</v>
      </c>
      <c r="G303" s="4">
        <v>994</v>
      </c>
      <c r="H303" s="4">
        <v>181</v>
      </c>
      <c r="I303" s="4">
        <v>1175</v>
      </c>
      <c r="J303" s="35">
        <v>15</v>
      </c>
      <c r="K303" s="35">
        <v>994</v>
      </c>
      <c r="L303" s="20">
        <f t="shared" si="1"/>
        <v>0.84595744680851059</v>
      </c>
    </row>
    <row r="304" spans="1:12" ht="13" hidden="1">
      <c r="A304" s="4" t="s">
        <v>195</v>
      </c>
      <c r="B304" s="4" t="s">
        <v>37</v>
      </c>
      <c r="C304" s="28">
        <v>8.0374331550802136</v>
      </c>
      <c r="D304" s="20">
        <v>5.0545357807927644E-3</v>
      </c>
      <c r="E304" s="4">
        <v>38</v>
      </c>
      <c r="F304" s="4">
        <v>7518</v>
      </c>
      <c r="G304" s="4">
        <v>60</v>
      </c>
      <c r="H304" s="4">
        <v>7458</v>
      </c>
      <c r="I304" s="4">
        <v>7518</v>
      </c>
      <c r="J304" s="35">
        <v>4</v>
      </c>
      <c r="K304" s="35">
        <v>60</v>
      </c>
      <c r="L304" s="20">
        <f t="shared" si="1"/>
        <v>7.9808459696727851E-3</v>
      </c>
    </row>
    <row r="305" spans="1:12" ht="13" hidden="1">
      <c r="A305" s="4" t="s">
        <v>190</v>
      </c>
      <c r="B305" s="4" t="s">
        <v>74</v>
      </c>
      <c r="C305" s="28">
        <v>7.6875458412791549</v>
      </c>
      <c r="D305" s="20">
        <v>4.3087709048418897E-3</v>
      </c>
      <c r="E305" s="4">
        <v>59</v>
      </c>
      <c r="F305" s="4">
        <v>13693</v>
      </c>
      <c r="G305" s="4">
        <v>12766</v>
      </c>
      <c r="H305" s="4">
        <v>927</v>
      </c>
      <c r="I305" s="4">
        <v>13693</v>
      </c>
      <c r="J305" s="35">
        <v>24</v>
      </c>
      <c r="K305" s="35">
        <v>12766</v>
      </c>
      <c r="L305" s="20">
        <f t="shared" si="1"/>
        <v>0.93230117578324689</v>
      </c>
    </row>
    <row r="306" spans="1:12" ht="13" hidden="1">
      <c r="A306" s="4" t="s">
        <v>1518</v>
      </c>
      <c r="B306" s="4" t="s">
        <v>41</v>
      </c>
      <c r="C306" s="28">
        <v>7.5747126436781613</v>
      </c>
      <c r="D306" s="20">
        <v>0</v>
      </c>
      <c r="F306" s="4">
        <v>261</v>
      </c>
      <c r="G306" s="4">
        <v>261</v>
      </c>
      <c r="I306" s="4">
        <v>261</v>
      </c>
      <c r="J306" s="36"/>
      <c r="K306" s="35">
        <v>261</v>
      </c>
      <c r="L306" s="20">
        <f t="shared" si="1"/>
        <v>1</v>
      </c>
    </row>
    <row r="307" spans="1:12" ht="13" hidden="1">
      <c r="A307" s="4" t="s">
        <v>331</v>
      </c>
      <c r="B307" s="4" t="s">
        <v>74</v>
      </c>
      <c r="C307" s="28">
        <v>7.1589725690759245</v>
      </c>
      <c r="D307" s="20">
        <v>9.3225163677768293E-4</v>
      </c>
      <c r="E307" s="4">
        <v>131</v>
      </c>
      <c r="F307" s="4">
        <v>140520</v>
      </c>
      <c r="G307" s="4">
        <v>14478</v>
      </c>
      <c r="H307" s="4">
        <v>126042</v>
      </c>
      <c r="I307" s="4">
        <v>140520</v>
      </c>
      <c r="J307" s="35">
        <v>48</v>
      </c>
      <c r="K307" s="35">
        <v>14478</v>
      </c>
      <c r="L307" s="20">
        <f t="shared" si="1"/>
        <v>0.10303159692570453</v>
      </c>
    </row>
    <row r="308" spans="1:12" ht="13" hidden="1">
      <c r="A308" s="4" t="s">
        <v>1203</v>
      </c>
      <c r="B308" s="4" t="s">
        <v>74</v>
      </c>
      <c r="C308" s="28">
        <v>7.0245422234219639</v>
      </c>
      <c r="D308" s="20">
        <v>3.8988975531056734E-3</v>
      </c>
      <c r="E308" s="4">
        <v>174</v>
      </c>
      <c r="F308" s="4">
        <v>44628</v>
      </c>
      <c r="G308" s="4">
        <v>42071</v>
      </c>
      <c r="H308" s="4">
        <v>2557</v>
      </c>
      <c r="I308" s="4">
        <v>44628</v>
      </c>
      <c r="J308" s="35">
        <v>126</v>
      </c>
      <c r="K308" s="35">
        <v>42071</v>
      </c>
      <c r="L308" s="20">
        <f t="shared" si="1"/>
        <v>0.94270413193510805</v>
      </c>
    </row>
    <row r="309" spans="1:12" ht="13">
      <c r="A309" s="4" t="s">
        <v>1519</v>
      </c>
      <c r="B309" s="4" t="s">
        <v>112</v>
      </c>
      <c r="C309" s="28">
        <v>11.969268592501537</v>
      </c>
      <c r="D309" s="20">
        <v>3.7278106508875739E-2</v>
      </c>
      <c r="E309" s="4">
        <v>63</v>
      </c>
      <c r="F309" s="4">
        <v>1690</v>
      </c>
      <c r="G309" s="4">
        <v>913</v>
      </c>
      <c r="H309" s="4">
        <v>777</v>
      </c>
      <c r="I309" s="4">
        <v>1690</v>
      </c>
      <c r="J309" s="35">
        <v>15</v>
      </c>
      <c r="K309" s="35">
        <v>913</v>
      </c>
      <c r="L309" s="20">
        <f t="shared" si="1"/>
        <v>0.54023668639053257</v>
      </c>
    </row>
    <row r="310" spans="1:12" ht="13" hidden="1">
      <c r="A310" s="4" t="s">
        <v>1520</v>
      </c>
      <c r="B310" s="4" t="s">
        <v>37</v>
      </c>
      <c r="C310" s="28">
        <v>8.0003229974160206</v>
      </c>
      <c r="D310" s="20">
        <v>8.3279948750800761E-3</v>
      </c>
      <c r="E310" s="4">
        <v>26</v>
      </c>
      <c r="F310" s="4">
        <v>3122</v>
      </c>
      <c r="G310" s="4">
        <v>93</v>
      </c>
      <c r="H310" s="4">
        <v>3029</v>
      </c>
      <c r="I310" s="4">
        <v>3122</v>
      </c>
      <c r="J310" s="35">
        <v>6</v>
      </c>
      <c r="K310" s="35">
        <v>93</v>
      </c>
      <c r="L310" s="20">
        <f t="shared" si="1"/>
        <v>2.9788597053171044E-2</v>
      </c>
    </row>
    <row r="311" spans="1:12" ht="13">
      <c r="A311" s="4" t="s">
        <v>1521</v>
      </c>
      <c r="B311" s="4" t="s">
        <v>112</v>
      </c>
      <c r="C311" s="28">
        <v>12.332579185520363</v>
      </c>
      <c r="D311" s="20">
        <v>5.1399200456881781E-3</v>
      </c>
      <c r="E311" s="4">
        <v>153</v>
      </c>
      <c r="F311" s="4">
        <v>29767</v>
      </c>
      <c r="G311" s="4">
        <v>6</v>
      </c>
      <c r="H311" s="4">
        <v>29761</v>
      </c>
      <c r="I311" s="4">
        <v>29767</v>
      </c>
      <c r="J311" s="36"/>
      <c r="K311" s="35">
        <v>6</v>
      </c>
      <c r="L311" s="20">
        <f t="shared" si="1"/>
        <v>2.0156549198777169E-4</v>
      </c>
    </row>
    <row r="312" spans="1:12" ht="13" hidden="1">
      <c r="A312" s="4" t="s">
        <v>1522</v>
      </c>
      <c r="B312" s="4" t="s">
        <v>92</v>
      </c>
      <c r="C312" s="28">
        <v>7.3330369843527734</v>
      </c>
      <c r="D312" s="20">
        <v>4.3374347171815522E-3</v>
      </c>
      <c r="E312" s="4">
        <v>49</v>
      </c>
      <c r="F312" s="4">
        <v>11297</v>
      </c>
      <c r="G312" s="4">
        <v>330</v>
      </c>
      <c r="H312" s="4">
        <v>10967</v>
      </c>
      <c r="I312" s="4">
        <v>11297</v>
      </c>
      <c r="J312" s="36"/>
      <c r="K312" s="35">
        <v>330</v>
      </c>
      <c r="L312" s="20">
        <f t="shared" si="1"/>
        <v>2.9211295034079845E-2</v>
      </c>
    </row>
    <row r="313" spans="1:12" ht="13" hidden="1">
      <c r="A313" s="4" t="s">
        <v>227</v>
      </c>
      <c r="B313" s="4" t="s">
        <v>62</v>
      </c>
      <c r="C313" s="28">
        <v>6.8472002530844671</v>
      </c>
      <c r="D313" s="20">
        <v>1.5792798483891346E-3</v>
      </c>
      <c r="E313" s="4">
        <v>5</v>
      </c>
      <c r="F313" s="4">
        <v>3166</v>
      </c>
      <c r="G313" s="4">
        <v>3089</v>
      </c>
      <c r="H313" s="4">
        <v>77</v>
      </c>
      <c r="I313" s="4">
        <v>3166</v>
      </c>
      <c r="J313" s="35">
        <v>3</v>
      </c>
      <c r="K313" s="35">
        <v>3089</v>
      </c>
      <c r="L313" s="20">
        <f t="shared" si="1"/>
        <v>0.97567909033480738</v>
      </c>
    </row>
    <row r="314" spans="1:12" ht="13" hidden="1">
      <c r="A314" s="4" t="s">
        <v>1523</v>
      </c>
      <c r="B314" s="4" t="s">
        <v>37</v>
      </c>
      <c r="C314" s="28">
        <v>7.9531996179560647</v>
      </c>
      <c r="D314" s="20">
        <v>4.7528517110266158E-3</v>
      </c>
      <c r="E314" s="4">
        <v>5</v>
      </c>
      <c r="F314" s="4">
        <v>1052</v>
      </c>
      <c r="G314" s="4">
        <v>268</v>
      </c>
      <c r="H314" s="4">
        <v>784</v>
      </c>
      <c r="I314" s="4">
        <v>1052</v>
      </c>
      <c r="J314" s="35">
        <v>3</v>
      </c>
      <c r="K314" s="35">
        <v>268</v>
      </c>
      <c r="L314" s="20">
        <f t="shared" si="1"/>
        <v>0.25475285171102663</v>
      </c>
    </row>
    <row r="315" spans="1:12" ht="13" hidden="1">
      <c r="A315" s="4" t="s">
        <v>175</v>
      </c>
      <c r="B315" s="4" t="s">
        <v>37</v>
      </c>
      <c r="C315" s="28">
        <v>7.8557454185240214</v>
      </c>
      <c r="D315" s="20">
        <v>3.3935953600296169E-3</v>
      </c>
      <c r="E315" s="4">
        <v>55</v>
      </c>
      <c r="F315" s="4">
        <v>16207</v>
      </c>
      <c r="G315" s="4">
        <v>10201</v>
      </c>
      <c r="H315" s="4">
        <v>6006</v>
      </c>
      <c r="I315" s="4">
        <v>16207</v>
      </c>
      <c r="J315" s="35">
        <v>21</v>
      </c>
      <c r="K315" s="35">
        <v>10201</v>
      </c>
      <c r="L315" s="20">
        <f t="shared" si="1"/>
        <v>0.62941938668476582</v>
      </c>
    </row>
    <row r="316" spans="1:12" ht="13" hidden="1">
      <c r="A316" s="4" t="s">
        <v>370</v>
      </c>
      <c r="B316" s="4" t="s">
        <v>50</v>
      </c>
      <c r="C316" s="28">
        <v>7.9319039972223431</v>
      </c>
      <c r="D316" s="20">
        <v>1.0351344386221114E-2</v>
      </c>
      <c r="E316" s="4">
        <v>241</v>
      </c>
      <c r="F316" s="4">
        <v>23282</v>
      </c>
      <c r="G316" s="4">
        <v>19215</v>
      </c>
      <c r="H316" s="4">
        <v>4067</v>
      </c>
      <c r="I316" s="4">
        <v>23282</v>
      </c>
      <c r="J316" s="35">
        <v>57</v>
      </c>
      <c r="K316" s="35">
        <v>19215</v>
      </c>
      <c r="L316" s="20">
        <f t="shared" si="1"/>
        <v>0.8253156945279615</v>
      </c>
    </row>
    <row r="317" spans="1:12" ht="13" hidden="1">
      <c r="A317" s="4" t="s">
        <v>148</v>
      </c>
      <c r="B317" s="4" t="s">
        <v>4</v>
      </c>
      <c r="C317" s="28">
        <v>7.3479162908172473</v>
      </c>
      <c r="D317" s="20">
        <v>5.115319034371354E-3</v>
      </c>
      <c r="E317" s="4">
        <v>57</v>
      </c>
      <c r="F317" s="4">
        <v>11143</v>
      </c>
      <c r="G317" s="4">
        <v>4681</v>
      </c>
      <c r="H317" s="4">
        <v>6462</v>
      </c>
      <c r="I317" s="4">
        <v>11143</v>
      </c>
      <c r="J317" s="35">
        <v>15</v>
      </c>
      <c r="K317" s="35">
        <v>4681</v>
      </c>
      <c r="L317" s="20">
        <f t="shared" si="1"/>
        <v>0.42008435789284754</v>
      </c>
    </row>
    <row r="318" spans="1:12" ht="13" hidden="1">
      <c r="A318" s="4" t="s">
        <v>168</v>
      </c>
      <c r="B318" s="4" t="s">
        <v>37</v>
      </c>
      <c r="C318" s="28">
        <v>7.7332114092145803</v>
      </c>
      <c r="D318" s="20">
        <v>5.5101108293836741E-3</v>
      </c>
      <c r="E318" s="4">
        <v>615</v>
      </c>
      <c r="F318" s="4">
        <v>111613</v>
      </c>
      <c r="G318" s="4">
        <v>45232</v>
      </c>
      <c r="H318" s="4">
        <v>66381</v>
      </c>
      <c r="I318" s="4">
        <v>111613</v>
      </c>
      <c r="J318" s="35">
        <v>286</v>
      </c>
      <c r="K318" s="35">
        <v>45232</v>
      </c>
      <c r="L318" s="20">
        <f t="shared" si="1"/>
        <v>0.40525745208891439</v>
      </c>
    </row>
    <row r="319" spans="1:12" ht="13" hidden="1">
      <c r="A319" s="4" t="s">
        <v>50</v>
      </c>
      <c r="B319" s="4" t="s">
        <v>50</v>
      </c>
      <c r="C319" s="28">
        <v>7.8350171214667039</v>
      </c>
      <c r="D319" s="20">
        <v>4.3833643909876336E-3</v>
      </c>
      <c r="E319" s="4">
        <v>414</v>
      </c>
      <c r="F319" s="4">
        <v>94448</v>
      </c>
      <c r="G319" s="4">
        <v>88816</v>
      </c>
      <c r="H319" s="4">
        <v>5632</v>
      </c>
      <c r="I319" s="4">
        <v>94448</v>
      </c>
      <c r="J319" s="35">
        <v>334</v>
      </c>
      <c r="K319" s="35">
        <v>88816</v>
      </c>
      <c r="L319" s="20">
        <f t="shared" si="1"/>
        <v>0.94036930374385908</v>
      </c>
    </row>
    <row r="320" spans="1:12" ht="13">
      <c r="A320" s="4" t="s">
        <v>1524</v>
      </c>
      <c r="B320" s="4" t="s">
        <v>112</v>
      </c>
      <c r="C320" s="28">
        <v>12.41871921182266</v>
      </c>
      <c r="D320" s="20">
        <v>3.2979113228288753E-2</v>
      </c>
      <c r="E320" s="4">
        <v>90</v>
      </c>
      <c r="F320" s="4">
        <v>2729</v>
      </c>
      <c r="G320" s="4">
        <v>2</v>
      </c>
      <c r="H320" s="4">
        <v>2727</v>
      </c>
      <c r="I320" s="4">
        <v>2729</v>
      </c>
      <c r="J320" s="35">
        <v>2</v>
      </c>
      <c r="K320" s="35">
        <v>2</v>
      </c>
      <c r="L320" s="20">
        <f t="shared" si="1"/>
        <v>7.3286918285086111E-4</v>
      </c>
    </row>
    <row r="321" spans="1:12" ht="13" hidden="1">
      <c r="A321" s="4" t="s">
        <v>225</v>
      </c>
      <c r="B321" s="4" t="s">
        <v>41</v>
      </c>
      <c r="C321" s="28">
        <v>7.0841023489932882</v>
      </c>
      <c r="D321" s="20">
        <v>3.0894308943089432E-2</v>
      </c>
      <c r="E321" s="4">
        <v>152</v>
      </c>
      <c r="F321" s="4">
        <v>4920</v>
      </c>
      <c r="G321" s="4">
        <v>4634</v>
      </c>
      <c r="H321" s="4">
        <v>286</v>
      </c>
      <c r="I321" s="4">
        <v>4920</v>
      </c>
      <c r="J321" s="35">
        <v>18</v>
      </c>
      <c r="K321" s="35">
        <v>4634</v>
      </c>
      <c r="L321" s="20">
        <f t="shared" si="1"/>
        <v>0.94186991869918701</v>
      </c>
    </row>
    <row r="322" spans="1:12" ht="13">
      <c r="A322" s="4" t="s">
        <v>383</v>
      </c>
      <c r="B322" s="4" t="s">
        <v>112</v>
      </c>
      <c r="C322" s="28">
        <v>12.627629063097514</v>
      </c>
      <c r="D322" s="20">
        <v>6.7528415422331178E-2</v>
      </c>
      <c r="E322" s="4">
        <v>303</v>
      </c>
      <c r="F322" s="4">
        <v>4487</v>
      </c>
      <c r="G322" s="4">
        <v>4119</v>
      </c>
      <c r="H322" s="4">
        <v>368</v>
      </c>
      <c r="I322" s="4">
        <v>4487</v>
      </c>
      <c r="J322" s="35">
        <v>249</v>
      </c>
      <c r="K322" s="35">
        <v>4119</v>
      </c>
      <c r="L322" s="20">
        <f t="shared" si="1"/>
        <v>0.91798529084020508</v>
      </c>
    </row>
    <row r="323" spans="1:12" ht="13" hidden="1">
      <c r="A323" s="4" t="s">
        <v>215</v>
      </c>
      <c r="B323" s="4" t="s">
        <v>117</v>
      </c>
      <c r="C323" s="28">
        <v>7.9236603785922126</v>
      </c>
      <c r="D323" s="20">
        <v>4.1024973138410444E-3</v>
      </c>
      <c r="E323" s="4">
        <v>126</v>
      </c>
      <c r="F323" s="4">
        <v>30713</v>
      </c>
      <c r="G323" s="4">
        <v>25598</v>
      </c>
      <c r="H323" s="4">
        <v>5115</v>
      </c>
      <c r="I323" s="4">
        <v>30713</v>
      </c>
      <c r="J323" s="35">
        <v>84</v>
      </c>
      <c r="K323" s="35">
        <v>25598</v>
      </c>
      <c r="L323" s="20">
        <f t="shared" si="1"/>
        <v>0.83345814475954805</v>
      </c>
    </row>
    <row r="324" spans="1:12" ht="13" hidden="1">
      <c r="A324" s="4" t="s">
        <v>273</v>
      </c>
      <c r="B324" s="4" t="s">
        <v>37</v>
      </c>
      <c r="C324" s="28">
        <v>7.4540774145058251</v>
      </c>
      <c r="D324" s="20">
        <v>2.0252025202520253E-3</v>
      </c>
      <c r="E324" s="4">
        <v>54</v>
      </c>
      <c r="F324" s="4">
        <v>26664</v>
      </c>
      <c r="G324" s="4">
        <v>24906</v>
      </c>
      <c r="H324" s="4">
        <v>1758</v>
      </c>
      <c r="I324" s="4">
        <v>26664</v>
      </c>
      <c r="J324" s="35">
        <v>39</v>
      </c>
      <c r="K324" s="35">
        <v>24906</v>
      </c>
      <c r="L324" s="20">
        <f t="shared" si="1"/>
        <v>0.93406840684068404</v>
      </c>
    </row>
    <row r="325" spans="1:12" ht="13" hidden="1">
      <c r="A325" s="4" t="s">
        <v>260</v>
      </c>
      <c r="B325" s="4" t="s">
        <v>92</v>
      </c>
      <c r="C325" s="28">
        <v>7.2330002437241045</v>
      </c>
      <c r="D325" s="20">
        <v>4.1262135922330101E-3</v>
      </c>
      <c r="E325" s="4">
        <v>17</v>
      </c>
      <c r="F325" s="4">
        <v>4120</v>
      </c>
      <c r="G325" s="4">
        <v>4092</v>
      </c>
      <c r="H325" s="4">
        <v>28</v>
      </c>
      <c r="I325" s="4">
        <v>4120</v>
      </c>
      <c r="J325" s="35">
        <v>13</v>
      </c>
      <c r="K325" s="35">
        <v>4092</v>
      </c>
      <c r="L325" s="20">
        <f t="shared" si="1"/>
        <v>0.99320388349514566</v>
      </c>
    </row>
    <row r="326" spans="1:12" ht="13" hidden="1">
      <c r="A326" s="4" t="s">
        <v>1525</v>
      </c>
      <c r="B326" s="4" t="s">
        <v>102</v>
      </c>
      <c r="C326" s="28">
        <v>7.8313111545988257</v>
      </c>
      <c r="D326" s="20">
        <v>2.7322404371584699E-3</v>
      </c>
      <c r="E326" s="4">
        <v>14</v>
      </c>
      <c r="F326" s="4">
        <v>5124</v>
      </c>
      <c r="G326" s="4">
        <v>4839</v>
      </c>
      <c r="H326" s="4">
        <v>285</v>
      </c>
      <c r="I326" s="4">
        <v>5124</v>
      </c>
      <c r="J326" s="35">
        <v>8</v>
      </c>
      <c r="K326" s="35">
        <v>4839</v>
      </c>
      <c r="L326" s="20">
        <f t="shared" si="1"/>
        <v>0.94437939110070257</v>
      </c>
    </row>
    <row r="327" spans="1:12" ht="13" hidden="1">
      <c r="A327" s="4" t="s">
        <v>1526</v>
      </c>
      <c r="B327" s="4" t="s">
        <v>37</v>
      </c>
      <c r="C327" s="28">
        <v>7.4423236514522824</v>
      </c>
      <c r="D327" s="20">
        <v>9.4533497739416363E-3</v>
      </c>
      <c r="E327" s="4">
        <v>23</v>
      </c>
      <c r="F327" s="4">
        <v>2433</v>
      </c>
      <c r="G327" s="4">
        <v>615</v>
      </c>
      <c r="H327" s="4">
        <v>1818</v>
      </c>
      <c r="I327" s="4">
        <v>2433</v>
      </c>
      <c r="J327" s="35">
        <v>1</v>
      </c>
      <c r="K327" s="35">
        <v>615</v>
      </c>
      <c r="L327" s="20">
        <f t="shared" si="1"/>
        <v>0.25277435265104808</v>
      </c>
    </row>
    <row r="328" spans="1:12" ht="13" hidden="1">
      <c r="A328" s="4" t="s">
        <v>245</v>
      </c>
      <c r="B328" s="4" t="s">
        <v>74</v>
      </c>
      <c r="C328" s="28">
        <v>6.9395115125302125</v>
      </c>
      <c r="D328" s="20">
        <v>2.6010277231491466E-3</v>
      </c>
      <c r="E328" s="4">
        <v>164</v>
      </c>
      <c r="F328" s="4">
        <v>63052</v>
      </c>
      <c r="G328" s="4">
        <v>61852</v>
      </c>
      <c r="H328" s="4">
        <v>1200</v>
      </c>
      <c r="I328" s="4">
        <v>63052</v>
      </c>
      <c r="J328" s="35">
        <v>148</v>
      </c>
      <c r="K328" s="35">
        <v>61852</v>
      </c>
      <c r="L328" s="20">
        <f t="shared" si="1"/>
        <v>0.98096808983061601</v>
      </c>
    </row>
    <row r="329" spans="1:12" ht="13" hidden="1">
      <c r="A329" s="4" t="s">
        <v>102</v>
      </c>
      <c r="B329" s="4" t="s">
        <v>102</v>
      </c>
      <c r="C329" s="28">
        <v>7.711208452899033</v>
      </c>
      <c r="D329" s="20">
        <v>4.16343369731837E-3</v>
      </c>
      <c r="E329" s="4">
        <v>880</v>
      </c>
      <c r="F329" s="4">
        <v>211364</v>
      </c>
      <c r="G329" s="4">
        <v>53859</v>
      </c>
      <c r="H329" s="4">
        <v>157505</v>
      </c>
      <c r="I329" s="4">
        <v>211364</v>
      </c>
      <c r="J329" s="35">
        <v>678</v>
      </c>
      <c r="K329" s="35">
        <v>53859</v>
      </c>
      <c r="L329" s="20">
        <f t="shared" si="1"/>
        <v>0.25481633579985241</v>
      </c>
    </row>
    <row r="330" spans="1:12" ht="13" hidden="1">
      <c r="A330" s="4" t="s">
        <v>376</v>
      </c>
      <c r="B330" s="4" t="s">
        <v>92</v>
      </c>
      <c r="C330" s="28">
        <v>7.2115595368561491</v>
      </c>
      <c r="D330" s="20">
        <v>2.5190114068441064E-3</v>
      </c>
      <c r="E330" s="4">
        <v>53</v>
      </c>
      <c r="F330" s="4">
        <v>21040</v>
      </c>
      <c r="G330" s="4">
        <v>21015</v>
      </c>
      <c r="H330" s="4">
        <v>25</v>
      </c>
      <c r="I330" s="4">
        <v>21040</v>
      </c>
      <c r="J330" s="35">
        <v>49</v>
      </c>
      <c r="K330" s="35">
        <v>21015</v>
      </c>
      <c r="L330" s="20">
        <f t="shared" si="1"/>
        <v>0.99881178707224338</v>
      </c>
    </row>
    <row r="331" spans="1:12" ht="13" hidden="1">
      <c r="A331" s="4" t="s">
        <v>263</v>
      </c>
      <c r="B331" s="4" t="s">
        <v>102</v>
      </c>
      <c r="C331" s="28">
        <v>7.56311004784689</v>
      </c>
      <c r="D331" s="20">
        <v>3.3856277716847074E-3</v>
      </c>
      <c r="E331" s="4">
        <v>71</v>
      </c>
      <c r="F331" s="4">
        <v>20971</v>
      </c>
      <c r="G331" s="4">
        <v>69</v>
      </c>
      <c r="H331" s="4">
        <v>20902</v>
      </c>
      <c r="I331" s="4">
        <v>20971</v>
      </c>
      <c r="J331" s="35">
        <v>10</v>
      </c>
      <c r="K331" s="35">
        <v>69</v>
      </c>
      <c r="L331" s="20">
        <f t="shared" si="1"/>
        <v>3.2902579752992229E-3</v>
      </c>
    </row>
    <row r="332" spans="1:12" ht="13" hidden="1">
      <c r="A332" s="4" t="s">
        <v>230</v>
      </c>
      <c r="B332" s="4" t="s">
        <v>92</v>
      </c>
      <c r="C332" s="28">
        <v>6.9160027500303309</v>
      </c>
      <c r="D332" s="20">
        <v>2.4608681620138777E-3</v>
      </c>
      <c r="E332" s="4">
        <v>122</v>
      </c>
      <c r="F332" s="4">
        <v>49576</v>
      </c>
      <c r="G332" s="4">
        <v>49560</v>
      </c>
      <c r="H332" s="4">
        <v>16</v>
      </c>
      <c r="I332" s="4">
        <v>49576</v>
      </c>
      <c r="J332" s="35">
        <v>118</v>
      </c>
      <c r="K332" s="35">
        <v>49560</v>
      </c>
      <c r="L332" s="20">
        <f t="shared" si="1"/>
        <v>0.999677263191867</v>
      </c>
    </row>
    <row r="333" spans="1:12" ht="13" hidden="1">
      <c r="A333" s="4" t="s">
        <v>259</v>
      </c>
      <c r="B333" s="4" t="s">
        <v>37</v>
      </c>
      <c r="C333" s="28">
        <v>7.4166721982520194</v>
      </c>
      <c r="D333" s="20">
        <v>6.4958617733372904E-3</v>
      </c>
      <c r="E333" s="4">
        <v>591</v>
      </c>
      <c r="F333" s="4">
        <v>90981</v>
      </c>
      <c r="G333" s="4">
        <v>90883</v>
      </c>
      <c r="H333" s="4">
        <v>98</v>
      </c>
      <c r="I333" s="4">
        <v>90981</v>
      </c>
      <c r="J333" s="35">
        <v>552</v>
      </c>
      <c r="K333" s="35">
        <v>90883</v>
      </c>
      <c r="L333" s="20">
        <f t="shared" si="1"/>
        <v>0.99892285202404896</v>
      </c>
    </row>
    <row r="334" spans="1:12" ht="13" hidden="1">
      <c r="A334" s="4" t="s">
        <v>240</v>
      </c>
      <c r="B334" s="4" t="s">
        <v>92</v>
      </c>
      <c r="C334" s="28">
        <v>6.8756777108433731</v>
      </c>
      <c r="D334" s="20">
        <v>1.7289333233105315E-3</v>
      </c>
      <c r="E334" s="4">
        <v>23</v>
      </c>
      <c r="F334" s="4">
        <v>13303</v>
      </c>
      <c r="G334" s="4">
        <v>13302</v>
      </c>
      <c r="H334" s="4">
        <v>1</v>
      </c>
      <c r="I334" s="4">
        <v>13303</v>
      </c>
      <c r="J334" s="35">
        <v>22</v>
      </c>
      <c r="K334" s="35">
        <v>13302</v>
      </c>
      <c r="L334" s="20">
        <f t="shared" si="1"/>
        <v>0.99992482898594304</v>
      </c>
    </row>
    <row r="335" spans="1:12" ht="13" hidden="1">
      <c r="A335" s="4" t="s">
        <v>1527</v>
      </c>
      <c r="B335" s="4" t="s">
        <v>20</v>
      </c>
      <c r="C335" s="28">
        <v>8.700442299959791</v>
      </c>
      <c r="D335" s="20">
        <v>1.0346199761241544E-2</v>
      </c>
      <c r="E335" s="4">
        <v>26</v>
      </c>
      <c r="F335" s="4">
        <v>2513</v>
      </c>
      <c r="G335" s="4">
        <v>8</v>
      </c>
      <c r="H335" s="4">
        <v>2505</v>
      </c>
      <c r="I335" s="4">
        <v>2513</v>
      </c>
      <c r="J335" s="35">
        <v>3</v>
      </c>
      <c r="K335" s="35">
        <v>8</v>
      </c>
      <c r="L335" s="20">
        <f t="shared" si="1"/>
        <v>3.1834460803820135E-3</v>
      </c>
    </row>
    <row r="336" spans="1:12" ht="13" hidden="1">
      <c r="A336" s="4" t="s">
        <v>340</v>
      </c>
      <c r="B336" s="4" t="s">
        <v>102</v>
      </c>
      <c r="C336" s="28">
        <v>7.020917731380492</v>
      </c>
      <c r="D336" s="20">
        <v>1.0894941634241246E-3</v>
      </c>
      <c r="E336" s="4">
        <v>28</v>
      </c>
      <c r="F336" s="4">
        <v>25700</v>
      </c>
      <c r="G336" s="4">
        <v>24575</v>
      </c>
      <c r="H336" s="4">
        <v>1125</v>
      </c>
      <c r="I336" s="4">
        <v>25700</v>
      </c>
      <c r="J336" s="35">
        <v>22</v>
      </c>
      <c r="K336" s="35">
        <v>24575</v>
      </c>
      <c r="L336" s="20">
        <f t="shared" si="1"/>
        <v>0.95622568093385218</v>
      </c>
    </row>
    <row r="337" spans="1:12" ht="13" hidden="1">
      <c r="A337" s="4" t="s">
        <v>301</v>
      </c>
      <c r="B337" s="4" t="s">
        <v>37</v>
      </c>
      <c r="C337" s="28">
        <v>7.2589077330014007</v>
      </c>
      <c r="D337" s="20">
        <v>2.3284694194349582E-3</v>
      </c>
      <c r="E337" s="4">
        <v>15</v>
      </c>
      <c r="F337" s="4">
        <v>6442</v>
      </c>
      <c r="G337" s="4">
        <v>5619</v>
      </c>
      <c r="H337" s="4">
        <v>823</v>
      </c>
      <c r="I337" s="4">
        <v>6442</v>
      </c>
      <c r="J337" s="35">
        <v>4</v>
      </c>
      <c r="K337" s="35">
        <v>5619</v>
      </c>
      <c r="L337" s="20">
        <f t="shared" si="1"/>
        <v>0.87224464452033534</v>
      </c>
    </row>
    <row r="338" spans="1:12" ht="13">
      <c r="A338" s="4" t="s">
        <v>1528</v>
      </c>
      <c r="B338" s="4" t="s">
        <v>112</v>
      </c>
      <c r="C338" s="28">
        <v>20.657142857142858</v>
      </c>
      <c r="D338" s="20">
        <v>0.17322834645669291</v>
      </c>
      <c r="E338" s="4">
        <v>22</v>
      </c>
      <c r="F338" s="4">
        <v>127</v>
      </c>
      <c r="G338" s="4">
        <v>41</v>
      </c>
      <c r="H338" s="4">
        <v>86</v>
      </c>
      <c r="I338" s="4">
        <v>127</v>
      </c>
      <c r="J338" s="35">
        <v>3</v>
      </c>
      <c r="K338" s="35">
        <v>41</v>
      </c>
      <c r="L338" s="20">
        <f t="shared" si="1"/>
        <v>0.32283464566929132</v>
      </c>
    </row>
    <row r="339" spans="1:12" ht="13" hidden="1">
      <c r="A339" s="4" t="s">
        <v>216</v>
      </c>
      <c r="B339" s="4" t="s">
        <v>74</v>
      </c>
      <c r="C339" s="28">
        <v>6.4095448333858931</v>
      </c>
      <c r="D339" s="20">
        <v>7.3529411764705881E-4</v>
      </c>
      <c r="E339" s="4">
        <v>7</v>
      </c>
      <c r="F339" s="4">
        <v>9520</v>
      </c>
      <c r="G339" s="4">
        <v>9489</v>
      </c>
      <c r="H339" s="4">
        <v>31</v>
      </c>
      <c r="I339" s="4">
        <v>9520</v>
      </c>
      <c r="J339" s="35">
        <v>4</v>
      </c>
      <c r="K339" s="35">
        <v>9489</v>
      </c>
      <c r="L339" s="20">
        <f t="shared" si="1"/>
        <v>0.99674369747899161</v>
      </c>
    </row>
    <row r="340" spans="1:12" ht="13" hidden="1">
      <c r="A340" s="4" t="s">
        <v>324</v>
      </c>
      <c r="B340" s="4" t="s">
        <v>37</v>
      </c>
      <c r="C340" s="28">
        <v>7.1350547231962596</v>
      </c>
      <c r="D340" s="20">
        <v>3.7052720728350625E-3</v>
      </c>
      <c r="E340" s="4">
        <v>35</v>
      </c>
      <c r="F340" s="4">
        <v>9446</v>
      </c>
      <c r="G340" s="4">
        <v>8578</v>
      </c>
      <c r="H340" s="4">
        <v>868</v>
      </c>
      <c r="I340" s="4">
        <v>9446</v>
      </c>
      <c r="J340" s="35">
        <v>16</v>
      </c>
      <c r="K340" s="35">
        <v>8578</v>
      </c>
      <c r="L340" s="20">
        <f t="shared" si="1"/>
        <v>0.90810925259369046</v>
      </c>
    </row>
    <row r="341" spans="1:12" ht="13" hidden="1">
      <c r="A341" s="4" t="s">
        <v>1529</v>
      </c>
      <c r="B341" s="4" t="s">
        <v>117</v>
      </c>
      <c r="C341" s="28">
        <v>7.8028473804100225</v>
      </c>
      <c r="D341" s="20">
        <v>7.2365445499773858E-3</v>
      </c>
      <c r="E341" s="4">
        <v>64</v>
      </c>
      <c r="F341" s="4">
        <v>8844</v>
      </c>
      <c r="G341" s="4">
        <v>2274</v>
      </c>
      <c r="H341" s="4">
        <v>6570</v>
      </c>
      <c r="I341" s="4">
        <v>8844</v>
      </c>
      <c r="J341" s="35">
        <v>4</v>
      </c>
      <c r="K341" s="35">
        <v>2274</v>
      </c>
      <c r="L341" s="20">
        <f t="shared" si="1"/>
        <v>0.25712347354138398</v>
      </c>
    </row>
    <row r="342" spans="1:12" ht="13">
      <c r="A342" s="4" t="s">
        <v>1530</v>
      </c>
      <c r="B342" s="4" t="s">
        <v>112</v>
      </c>
      <c r="C342" s="28">
        <v>21.666666666666668</v>
      </c>
      <c r="D342" s="20">
        <v>0.23699421965317918</v>
      </c>
      <c r="E342" s="4">
        <v>41</v>
      </c>
      <c r="F342" s="4">
        <v>173</v>
      </c>
      <c r="G342" s="4">
        <v>13</v>
      </c>
      <c r="H342" s="4">
        <v>160</v>
      </c>
      <c r="I342" s="4">
        <v>173</v>
      </c>
      <c r="J342" s="35">
        <v>1</v>
      </c>
      <c r="K342" s="35">
        <v>13</v>
      </c>
      <c r="L342" s="20">
        <f t="shared" si="1"/>
        <v>7.5144508670520235E-2</v>
      </c>
    </row>
    <row r="343" spans="1:12" ht="13" hidden="1">
      <c r="A343" s="4" t="s">
        <v>203</v>
      </c>
      <c r="B343" s="4" t="s">
        <v>117</v>
      </c>
      <c r="C343" s="28">
        <v>7.6765855887878942</v>
      </c>
      <c r="D343" s="20">
        <v>6.6582597730138714E-3</v>
      </c>
      <c r="E343" s="4">
        <v>132</v>
      </c>
      <c r="F343" s="4">
        <v>19825</v>
      </c>
      <c r="G343" s="4">
        <v>17607</v>
      </c>
      <c r="H343" s="4">
        <v>2218</v>
      </c>
      <c r="I343" s="4">
        <v>19825</v>
      </c>
      <c r="J343" s="35">
        <v>39</v>
      </c>
      <c r="K343" s="35">
        <v>17607</v>
      </c>
      <c r="L343" s="20">
        <f t="shared" si="1"/>
        <v>0.8881210592686003</v>
      </c>
    </row>
    <row r="344" spans="1:12" ht="13" hidden="1">
      <c r="J344" s="38"/>
      <c r="K344" s="38"/>
      <c r="L344" s="20" t="e">
        <f t="shared" si="1"/>
        <v>#DIV/0!</v>
      </c>
    </row>
    <row r="345" spans="1:12" ht="13" hidden="1">
      <c r="C345" s="28"/>
      <c r="F345" s="4">
        <v>39889</v>
      </c>
    </row>
    <row r="346" spans="1:12" ht="13">
      <c r="C346" s="28"/>
    </row>
    <row r="347" spans="1:12" ht="13">
      <c r="C347" s="28"/>
    </row>
    <row r="348" spans="1:12" ht="13">
      <c r="C348" s="28"/>
    </row>
    <row r="349" spans="1:12" ht="13">
      <c r="C349" s="28"/>
    </row>
    <row r="350" spans="1:12" ht="13">
      <c r="A350" s="4" t="s">
        <v>1531</v>
      </c>
      <c r="B350" s="4" t="s">
        <v>1532</v>
      </c>
    </row>
    <row r="351" spans="1:12" ht="13">
      <c r="A351" s="4" t="s">
        <v>4</v>
      </c>
      <c r="B351" s="28">
        <v>8.8630062274404029</v>
      </c>
      <c r="D351" s="28"/>
      <c r="F351" s="28"/>
      <c r="H351" s="28"/>
      <c r="J351" s="28"/>
      <c r="L351" s="28"/>
    </row>
    <row r="352" spans="1:12" ht="13">
      <c r="A352" s="28" t="s">
        <v>20</v>
      </c>
      <c r="B352" s="28">
        <v>9.2094293875381954</v>
      </c>
      <c r="C352" s="28"/>
      <c r="D352" s="28"/>
      <c r="E352" s="28"/>
      <c r="F352" s="28"/>
      <c r="G352" s="28"/>
      <c r="H352" s="28"/>
      <c r="I352" s="28"/>
      <c r="J352" s="28"/>
      <c r="K352" s="28"/>
      <c r="L352" s="28"/>
    </row>
    <row r="353" spans="1:12" ht="13">
      <c r="A353" s="4" t="s">
        <v>41</v>
      </c>
      <c r="B353" s="28">
        <v>8.6866215908227602</v>
      </c>
      <c r="D353" s="28"/>
      <c r="F353" s="28"/>
      <c r="H353" s="28"/>
      <c r="J353" s="28"/>
      <c r="L353" s="28"/>
    </row>
    <row r="354" spans="1:12" ht="13">
      <c r="A354" s="4" t="s">
        <v>37</v>
      </c>
      <c r="B354" s="28">
        <v>8.450448499554124</v>
      </c>
      <c r="D354" s="28"/>
      <c r="F354" s="28"/>
      <c r="H354" s="28"/>
      <c r="J354" s="28"/>
      <c r="L354" s="28"/>
    </row>
    <row r="355" spans="1:12" ht="13">
      <c r="A355" s="4" t="s">
        <v>50</v>
      </c>
      <c r="B355" s="28">
        <v>8.1366316744427163</v>
      </c>
      <c r="D355" s="28"/>
      <c r="F355" s="28"/>
      <c r="H355" s="28"/>
      <c r="J355" s="28"/>
      <c r="L355" s="28"/>
    </row>
    <row r="356" spans="1:12" ht="13">
      <c r="A356" s="4" t="s">
        <v>62</v>
      </c>
      <c r="B356" s="28">
        <v>8.1407499381623065</v>
      </c>
      <c r="D356" s="28"/>
      <c r="F356" s="28"/>
      <c r="H356" s="28"/>
      <c r="J356" s="28"/>
      <c r="L356" s="28"/>
    </row>
    <row r="357" spans="1:12" ht="13">
      <c r="A357" s="4" t="s">
        <v>74</v>
      </c>
      <c r="B357" s="28">
        <v>7.9345584087784102</v>
      </c>
      <c r="D357" s="28"/>
      <c r="F357" s="28"/>
      <c r="H357" s="28"/>
      <c r="J357" s="28"/>
      <c r="L357" s="28"/>
    </row>
    <row r="358" spans="1:12" ht="13">
      <c r="A358" s="4" t="s">
        <v>92</v>
      </c>
      <c r="B358" s="28">
        <v>8.1504912782710033</v>
      </c>
      <c r="D358" s="28"/>
      <c r="F358" s="28"/>
      <c r="H358" s="28"/>
      <c r="J358" s="28"/>
      <c r="L358" s="28"/>
    </row>
    <row r="359" spans="1:12" ht="13">
      <c r="A359" s="4" t="s">
        <v>117</v>
      </c>
      <c r="B359" s="28">
        <v>8.5655048432307126</v>
      </c>
      <c r="D359" s="28"/>
      <c r="F359" s="28"/>
      <c r="H359" s="28"/>
      <c r="J359" s="28"/>
      <c r="L359" s="28"/>
    </row>
    <row r="360" spans="1:12" ht="13">
      <c r="A360" s="4" t="s">
        <v>102</v>
      </c>
      <c r="B360" s="28">
        <v>8.3283557628613689</v>
      </c>
      <c r="D360" s="28"/>
      <c r="F360" s="28"/>
      <c r="H360" s="28"/>
      <c r="J360" s="28"/>
      <c r="L360" s="28"/>
    </row>
    <row r="361" spans="1:12" ht="13">
      <c r="A361" s="4" t="s">
        <v>109</v>
      </c>
      <c r="B361" s="28">
        <v>8.0817224977229021</v>
      </c>
      <c r="D361" s="28"/>
      <c r="F361" s="28"/>
      <c r="H361" s="28"/>
      <c r="J361" s="28"/>
      <c r="L361" s="28"/>
    </row>
    <row r="362" spans="1:12" ht="13">
      <c r="A362" s="4" t="s">
        <v>112</v>
      </c>
      <c r="B362" s="28">
        <v>7.9471546046657853</v>
      </c>
      <c r="D362" s="28"/>
      <c r="F362" s="28"/>
      <c r="H362" s="28"/>
      <c r="J362" s="28"/>
      <c r="L362" s="28"/>
    </row>
    <row r="363" spans="1:12" ht="13">
      <c r="A363" s="4" t="s">
        <v>151</v>
      </c>
      <c r="B363" s="28">
        <v>8.2045098438075552</v>
      </c>
      <c r="D363" s="28"/>
      <c r="F363" s="28"/>
      <c r="H363" s="28"/>
      <c r="J363" s="28"/>
      <c r="L363" s="28"/>
    </row>
    <row r="370" spans="3:3" ht="13">
      <c r="C370" s="28"/>
    </row>
    <row r="371" spans="3:3" ht="13">
      <c r="C371" s="28"/>
    </row>
    <row r="372" spans="3:3" ht="13">
      <c r="C372" s="28"/>
    </row>
    <row r="373" spans="3:3" ht="13">
      <c r="C373" s="28"/>
    </row>
    <row r="374" spans="3:3" ht="13">
      <c r="C374" s="28"/>
    </row>
    <row r="375" spans="3:3" ht="13">
      <c r="C375" s="28"/>
    </row>
    <row r="376" spans="3:3" ht="13">
      <c r="C376" s="28"/>
    </row>
    <row r="377" spans="3:3" ht="13">
      <c r="C377" s="28"/>
    </row>
    <row r="378" spans="3:3" ht="13">
      <c r="C378" s="28"/>
    </row>
    <row r="379" spans="3:3" ht="13">
      <c r="C379" s="28"/>
    </row>
    <row r="380" spans="3:3" ht="13">
      <c r="C380" s="28"/>
    </row>
    <row r="381" spans="3:3" ht="13">
      <c r="C381" s="28"/>
    </row>
    <row r="382" spans="3:3" ht="13">
      <c r="C382" s="28"/>
    </row>
    <row r="383" spans="3:3" ht="13">
      <c r="C383" s="28"/>
    </row>
    <row r="384" spans="3:3" ht="13">
      <c r="C384" s="28"/>
    </row>
    <row r="385" spans="3:3" ht="13">
      <c r="C385" s="28"/>
    </row>
    <row r="386" spans="3:3" ht="13">
      <c r="C386" s="28"/>
    </row>
    <row r="387" spans="3:3" ht="13">
      <c r="C387" s="28"/>
    </row>
    <row r="388" spans="3:3" ht="13">
      <c r="C388" s="28"/>
    </row>
    <row r="389" spans="3:3" ht="13">
      <c r="C389" s="28"/>
    </row>
    <row r="390" spans="3:3" ht="13">
      <c r="C390" s="28"/>
    </row>
    <row r="391" spans="3:3" ht="13">
      <c r="C391" s="28"/>
    </row>
    <row r="392" spans="3:3" ht="13">
      <c r="C392" s="28"/>
    </row>
    <row r="393" spans="3:3" ht="13">
      <c r="C393" s="28"/>
    </row>
    <row r="394" spans="3:3" ht="13">
      <c r="C394" s="28"/>
    </row>
    <row r="395" spans="3:3" ht="13">
      <c r="C395" s="28"/>
    </row>
    <row r="396" spans="3:3" ht="13">
      <c r="C396" s="28"/>
    </row>
    <row r="397" spans="3:3" ht="13">
      <c r="C397" s="28"/>
    </row>
    <row r="398" spans="3:3" ht="13">
      <c r="C398" s="28"/>
    </row>
    <row r="399" spans="3:3" ht="13">
      <c r="C399" s="28"/>
    </row>
    <row r="400" spans="3:3" ht="13">
      <c r="C400" s="28"/>
    </row>
    <row r="401" spans="3:3" ht="13">
      <c r="C401" s="28"/>
    </row>
    <row r="402" spans="3:3" ht="13">
      <c r="C402" s="28"/>
    </row>
    <row r="403" spans="3:3" ht="13">
      <c r="C403" s="28"/>
    </row>
    <row r="404" spans="3:3" ht="13">
      <c r="C404" s="28"/>
    </row>
    <row r="405" spans="3:3" ht="13">
      <c r="C405" s="28"/>
    </row>
    <row r="406" spans="3:3" ht="13">
      <c r="C406" s="28"/>
    </row>
    <row r="407" spans="3:3" ht="13">
      <c r="C407" s="28"/>
    </row>
    <row r="408" spans="3:3" ht="13">
      <c r="C408" s="28"/>
    </row>
    <row r="409" spans="3:3" ht="13">
      <c r="C409" s="28"/>
    </row>
    <row r="410" spans="3:3" ht="13">
      <c r="C410" s="28"/>
    </row>
    <row r="411" spans="3:3" ht="13">
      <c r="C411" s="28"/>
    </row>
    <row r="412" spans="3:3" ht="13">
      <c r="C412" s="28"/>
    </row>
    <row r="413" spans="3:3" ht="13">
      <c r="C413" s="28"/>
    </row>
    <row r="414" spans="3:3" ht="13">
      <c r="C414" s="28"/>
    </row>
    <row r="415" spans="3:3" ht="13">
      <c r="C415" s="28"/>
    </row>
    <row r="416" spans="3:3" ht="13">
      <c r="C416" s="28"/>
    </row>
    <row r="417" spans="3:3" ht="13">
      <c r="C417" s="28"/>
    </row>
    <row r="418" spans="3:3" ht="13">
      <c r="C418" s="28"/>
    </row>
    <row r="419" spans="3:3" ht="13">
      <c r="C419" s="28"/>
    </row>
    <row r="420" spans="3:3" ht="13">
      <c r="C420" s="28"/>
    </row>
    <row r="421" spans="3:3" ht="13">
      <c r="C421" s="28"/>
    </row>
    <row r="422" spans="3:3" ht="13">
      <c r="C422" s="28"/>
    </row>
    <row r="423" spans="3:3" ht="13">
      <c r="C423" s="28"/>
    </row>
    <row r="424" spans="3:3" ht="13">
      <c r="C424" s="28"/>
    </row>
    <row r="425" spans="3:3" ht="13">
      <c r="C425" s="28"/>
    </row>
    <row r="426" spans="3:3" ht="13">
      <c r="C426" s="28"/>
    </row>
    <row r="427" spans="3:3" ht="13">
      <c r="C427" s="28"/>
    </row>
    <row r="428" spans="3:3" ht="13">
      <c r="C428" s="28"/>
    </row>
    <row r="429" spans="3:3" ht="13">
      <c r="C429" s="28"/>
    </row>
    <row r="430" spans="3:3" ht="13">
      <c r="C430" s="28"/>
    </row>
    <row r="431" spans="3:3" ht="13">
      <c r="C431" s="28"/>
    </row>
    <row r="432" spans="3:3" ht="13">
      <c r="C432" s="28"/>
    </row>
    <row r="433" spans="3:3" ht="13">
      <c r="C433" s="28"/>
    </row>
    <row r="434" spans="3:3" ht="13">
      <c r="C434" s="28"/>
    </row>
    <row r="435" spans="3:3" ht="13">
      <c r="C435" s="28"/>
    </row>
    <row r="436" spans="3:3" ht="13">
      <c r="C436" s="28"/>
    </row>
    <row r="437" spans="3:3" ht="13">
      <c r="C437" s="28"/>
    </row>
    <row r="438" spans="3:3" ht="13">
      <c r="C438" s="28"/>
    </row>
    <row r="439" spans="3:3" ht="13">
      <c r="C439" s="28"/>
    </row>
    <row r="440" spans="3:3" ht="13">
      <c r="C440" s="28"/>
    </row>
    <row r="441" spans="3:3" ht="13">
      <c r="C441" s="28"/>
    </row>
    <row r="442" spans="3:3" ht="13">
      <c r="C442" s="28"/>
    </row>
    <row r="443" spans="3:3" ht="13">
      <c r="C443" s="28"/>
    </row>
    <row r="444" spans="3:3" ht="13">
      <c r="C444" s="28"/>
    </row>
    <row r="445" spans="3:3" ht="13">
      <c r="C445" s="28"/>
    </row>
    <row r="446" spans="3:3" ht="13">
      <c r="C446" s="28"/>
    </row>
    <row r="447" spans="3:3" ht="13">
      <c r="C447" s="28"/>
    </row>
    <row r="448" spans="3:3" ht="13">
      <c r="C448" s="28"/>
    </row>
    <row r="449" spans="3:3" ht="13">
      <c r="C449" s="28"/>
    </row>
    <row r="450" spans="3:3" ht="13">
      <c r="C450" s="28"/>
    </row>
    <row r="451" spans="3:3" ht="13">
      <c r="C451" s="28"/>
    </row>
    <row r="452" spans="3:3" ht="13">
      <c r="C452" s="28"/>
    </row>
    <row r="453" spans="3:3" ht="13">
      <c r="C453" s="28"/>
    </row>
    <row r="454" spans="3:3" ht="13">
      <c r="C454" s="28"/>
    </row>
    <row r="455" spans="3:3" ht="13">
      <c r="C455" s="28"/>
    </row>
    <row r="456" spans="3:3" ht="13">
      <c r="C456" s="28"/>
    </row>
    <row r="457" spans="3:3" ht="13">
      <c r="C457" s="28"/>
    </row>
    <row r="458" spans="3:3" ht="13">
      <c r="C458" s="28"/>
    </row>
    <row r="459" spans="3:3" ht="13">
      <c r="C459" s="28"/>
    </row>
    <row r="460" spans="3:3" ht="13">
      <c r="C460" s="28"/>
    </row>
    <row r="461" spans="3:3" ht="13">
      <c r="C461" s="28"/>
    </row>
    <row r="462" spans="3:3" ht="13">
      <c r="C462" s="28"/>
    </row>
    <row r="463" spans="3:3" ht="13">
      <c r="C463" s="28"/>
    </row>
    <row r="464" spans="3:3" ht="13">
      <c r="C464" s="28"/>
    </row>
    <row r="465" spans="3:3" ht="13">
      <c r="C465" s="28"/>
    </row>
    <row r="466" spans="3:3" ht="13">
      <c r="C466" s="28"/>
    </row>
    <row r="467" spans="3:3" ht="13">
      <c r="C467" s="28"/>
    </row>
    <row r="468" spans="3:3" ht="13">
      <c r="C468" s="28"/>
    </row>
    <row r="469" spans="3:3" ht="13">
      <c r="C469" s="28"/>
    </row>
    <row r="470" spans="3:3" ht="13">
      <c r="C470" s="28"/>
    </row>
    <row r="471" spans="3:3" ht="13">
      <c r="C471" s="28"/>
    </row>
    <row r="472" spans="3:3" ht="13">
      <c r="C472" s="28"/>
    </row>
    <row r="473" spans="3:3" ht="13">
      <c r="C473" s="28"/>
    </row>
    <row r="474" spans="3:3" ht="13">
      <c r="C474" s="28"/>
    </row>
    <row r="475" spans="3:3" ht="13">
      <c r="C475" s="28"/>
    </row>
    <row r="476" spans="3:3" ht="13">
      <c r="C476" s="28"/>
    </row>
    <row r="477" spans="3:3" ht="13">
      <c r="C477" s="28"/>
    </row>
    <row r="478" spans="3:3" ht="13">
      <c r="C478" s="28"/>
    </row>
    <row r="479" spans="3:3" ht="13">
      <c r="C479" s="28"/>
    </row>
    <row r="480" spans="3:3" ht="13">
      <c r="C480" s="28"/>
    </row>
    <row r="481" spans="3:3" ht="13">
      <c r="C481" s="28"/>
    </row>
    <row r="482" spans="3:3" ht="13">
      <c r="C482" s="28"/>
    </row>
    <row r="483" spans="3:3" ht="13">
      <c r="C483" s="28"/>
    </row>
    <row r="484" spans="3:3" ht="13">
      <c r="C484" s="28"/>
    </row>
    <row r="485" spans="3:3" ht="13">
      <c r="C485" s="28"/>
    </row>
    <row r="486" spans="3:3" ht="13">
      <c r="C486" s="28"/>
    </row>
    <row r="487" spans="3:3" ht="13">
      <c r="C487" s="28"/>
    </row>
    <row r="488" spans="3:3" ht="13">
      <c r="C488" s="28"/>
    </row>
    <row r="489" spans="3:3" ht="13">
      <c r="C489" s="28"/>
    </row>
    <row r="490" spans="3:3" ht="13">
      <c r="C490" s="28"/>
    </row>
    <row r="491" spans="3:3" ht="13">
      <c r="C491" s="28"/>
    </row>
    <row r="492" spans="3:3" ht="13">
      <c r="C492" s="28"/>
    </row>
    <row r="493" spans="3:3" ht="13">
      <c r="C493" s="28"/>
    </row>
    <row r="494" spans="3:3" ht="13">
      <c r="C494" s="28"/>
    </row>
    <row r="495" spans="3:3" ht="13">
      <c r="C495" s="28"/>
    </row>
    <row r="496" spans="3:3" ht="13">
      <c r="C496" s="28"/>
    </row>
    <row r="497" spans="3:3" ht="13">
      <c r="C497" s="28"/>
    </row>
    <row r="498" spans="3:3" ht="13">
      <c r="C498" s="28"/>
    </row>
    <row r="499" spans="3:3" ht="13">
      <c r="C499" s="28"/>
    </row>
    <row r="500" spans="3:3" ht="13">
      <c r="C500" s="28"/>
    </row>
    <row r="501" spans="3:3" ht="13">
      <c r="C501" s="28"/>
    </row>
    <row r="502" spans="3:3" ht="13">
      <c r="C502" s="28"/>
    </row>
    <row r="503" spans="3:3" ht="13">
      <c r="C503" s="28"/>
    </row>
    <row r="504" spans="3:3" ht="13">
      <c r="C504" s="28"/>
    </row>
    <row r="505" spans="3:3" ht="13">
      <c r="C505" s="28"/>
    </row>
    <row r="506" spans="3:3" ht="13">
      <c r="C506" s="28"/>
    </row>
    <row r="507" spans="3:3" ht="13">
      <c r="C507" s="28"/>
    </row>
    <row r="508" spans="3:3" ht="13">
      <c r="C508" s="28"/>
    </row>
    <row r="509" spans="3:3" ht="13">
      <c r="C509" s="28"/>
    </row>
    <row r="510" spans="3:3" ht="13">
      <c r="C510" s="28"/>
    </row>
    <row r="511" spans="3:3" ht="13">
      <c r="C511" s="28"/>
    </row>
    <row r="512" spans="3:3" ht="13">
      <c r="C512" s="28"/>
    </row>
    <row r="513" spans="3:3" ht="13">
      <c r="C513" s="28"/>
    </row>
    <row r="514" spans="3:3" ht="13">
      <c r="C514" s="28"/>
    </row>
    <row r="515" spans="3:3" ht="13">
      <c r="C515" s="28"/>
    </row>
    <row r="516" spans="3:3" ht="13">
      <c r="C516" s="28"/>
    </row>
    <row r="517" spans="3:3" ht="13">
      <c r="C517" s="28"/>
    </row>
    <row r="518" spans="3:3" ht="13">
      <c r="C518" s="28"/>
    </row>
    <row r="519" spans="3:3" ht="13">
      <c r="C519" s="28"/>
    </row>
    <row r="520" spans="3:3" ht="13">
      <c r="C520" s="28"/>
    </row>
    <row r="521" spans="3:3" ht="13">
      <c r="C521" s="28"/>
    </row>
    <row r="522" spans="3:3" ht="13">
      <c r="C522" s="28"/>
    </row>
    <row r="523" spans="3:3" ht="13">
      <c r="C523" s="28"/>
    </row>
    <row r="524" spans="3:3" ht="13">
      <c r="C524" s="28"/>
    </row>
    <row r="525" spans="3:3" ht="13">
      <c r="C525" s="28"/>
    </row>
    <row r="526" spans="3:3" ht="13">
      <c r="C526" s="28"/>
    </row>
    <row r="527" spans="3:3" ht="13">
      <c r="C527" s="28"/>
    </row>
    <row r="528" spans="3:3" ht="13">
      <c r="C528" s="28"/>
    </row>
    <row r="529" spans="3:3" ht="13">
      <c r="C529" s="28"/>
    </row>
    <row r="530" spans="3:3" ht="13">
      <c r="C530" s="28"/>
    </row>
    <row r="531" spans="3:3" ht="13">
      <c r="C531" s="28"/>
    </row>
    <row r="532" spans="3:3" ht="13">
      <c r="C532" s="28"/>
    </row>
    <row r="533" spans="3:3" ht="13">
      <c r="C533" s="28"/>
    </row>
    <row r="534" spans="3:3" ht="13">
      <c r="C534" s="28"/>
    </row>
    <row r="535" spans="3:3" ht="13">
      <c r="C535" s="28"/>
    </row>
    <row r="536" spans="3:3" ht="13">
      <c r="C536" s="28"/>
    </row>
    <row r="537" spans="3:3" ht="13">
      <c r="C537" s="28"/>
    </row>
    <row r="538" spans="3:3" ht="13">
      <c r="C538" s="28"/>
    </row>
    <row r="539" spans="3:3" ht="13">
      <c r="C539" s="28"/>
    </row>
    <row r="540" spans="3:3" ht="13">
      <c r="C540" s="28"/>
    </row>
    <row r="541" spans="3:3" ht="13">
      <c r="C541" s="28"/>
    </row>
    <row r="542" spans="3:3" ht="13">
      <c r="C542" s="28"/>
    </row>
    <row r="543" spans="3:3" ht="13">
      <c r="C543" s="28"/>
    </row>
    <row r="544" spans="3:3" ht="13">
      <c r="C544" s="28"/>
    </row>
    <row r="545" spans="3:3" ht="13">
      <c r="C545" s="28"/>
    </row>
    <row r="546" spans="3:3" ht="13">
      <c r="C546" s="28"/>
    </row>
    <row r="547" spans="3:3" ht="13">
      <c r="C547" s="28"/>
    </row>
    <row r="548" spans="3:3" ht="13">
      <c r="C548" s="28"/>
    </row>
    <row r="549" spans="3:3" ht="13">
      <c r="C549" s="28"/>
    </row>
    <row r="550" spans="3:3" ht="13">
      <c r="C550" s="28"/>
    </row>
    <row r="551" spans="3:3" ht="13">
      <c r="C551" s="28"/>
    </row>
    <row r="552" spans="3:3" ht="13">
      <c r="C552" s="28"/>
    </row>
    <row r="553" spans="3:3" ht="13">
      <c r="C553" s="28"/>
    </row>
    <row r="554" spans="3:3" ht="13">
      <c r="C554" s="28"/>
    </row>
    <row r="555" spans="3:3" ht="13">
      <c r="C555" s="28"/>
    </row>
    <row r="556" spans="3:3" ht="13">
      <c r="C556" s="28"/>
    </row>
    <row r="557" spans="3:3" ht="13">
      <c r="C557" s="28"/>
    </row>
    <row r="558" spans="3:3" ht="13">
      <c r="C558" s="28"/>
    </row>
    <row r="559" spans="3:3" ht="13">
      <c r="C559" s="28"/>
    </row>
    <row r="560" spans="3:3" ht="13">
      <c r="C560" s="28"/>
    </row>
    <row r="561" spans="3:3" ht="13">
      <c r="C561" s="28"/>
    </row>
    <row r="562" spans="3:3" ht="13">
      <c r="C562" s="28"/>
    </row>
    <row r="563" spans="3:3" ht="13">
      <c r="C563" s="28"/>
    </row>
    <row r="564" spans="3:3" ht="13">
      <c r="C564" s="28"/>
    </row>
    <row r="565" spans="3:3" ht="13">
      <c r="C565" s="28"/>
    </row>
    <row r="566" spans="3:3" ht="13">
      <c r="C566" s="28"/>
    </row>
    <row r="567" spans="3:3" ht="13">
      <c r="C567" s="28"/>
    </row>
    <row r="568" spans="3:3" ht="13">
      <c r="C568" s="28"/>
    </row>
    <row r="569" spans="3:3" ht="13">
      <c r="C569" s="28"/>
    </row>
    <row r="570" spans="3:3" ht="13">
      <c r="C570" s="28"/>
    </row>
    <row r="571" spans="3:3" ht="13">
      <c r="C571" s="28"/>
    </row>
    <row r="572" spans="3:3" ht="13">
      <c r="C572" s="28"/>
    </row>
    <row r="573" spans="3:3" ht="13">
      <c r="C573" s="28"/>
    </row>
    <row r="574" spans="3:3" ht="13">
      <c r="C574" s="28"/>
    </row>
    <row r="575" spans="3:3" ht="13">
      <c r="C575" s="28"/>
    </row>
    <row r="576" spans="3:3" ht="13">
      <c r="C576" s="28"/>
    </row>
    <row r="577" spans="3:3" ht="13">
      <c r="C577" s="28"/>
    </row>
    <row r="578" spans="3:3" ht="13">
      <c r="C578" s="28"/>
    </row>
    <row r="579" spans="3:3" ht="13">
      <c r="C579" s="28"/>
    </row>
    <row r="580" spans="3:3" ht="13">
      <c r="C580" s="28"/>
    </row>
    <row r="581" spans="3:3" ht="13">
      <c r="C581" s="28"/>
    </row>
    <row r="582" spans="3:3" ht="13">
      <c r="C582" s="28"/>
    </row>
    <row r="583" spans="3:3" ht="13">
      <c r="C583" s="28"/>
    </row>
    <row r="584" spans="3:3" ht="13">
      <c r="C584" s="28"/>
    </row>
    <row r="585" spans="3:3" ht="13">
      <c r="C585" s="28"/>
    </row>
    <row r="586" spans="3:3" ht="13">
      <c r="C586" s="28"/>
    </row>
    <row r="587" spans="3:3" ht="13">
      <c r="C587" s="28"/>
    </row>
    <row r="588" spans="3:3" ht="13">
      <c r="C588" s="28"/>
    </row>
    <row r="589" spans="3:3" ht="13">
      <c r="C589" s="28"/>
    </row>
    <row r="590" spans="3:3" ht="13">
      <c r="C590" s="28"/>
    </row>
    <row r="591" spans="3:3" ht="13">
      <c r="C591" s="28"/>
    </row>
    <row r="592" spans="3:3" ht="13">
      <c r="C592" s="28"/>
    </row>
    <row r="593" spans="3:3" ht="13">
      <c r="C593" s="28"/>
    </row>
    <row r="594" spans="3:3" ht="13">
      <c r="C594" s="28"/>
    </row>
    <row r="595" spans="3:3" ht="13">
      <c r="C595" s="28"/>
    </row>
    <row r="596" spans="3:3" ht="13">
      <c r="C596" s="28"/>
    </row>
    <row r="597" spans="3:3" ht="13">
      <c r="C597" s="28"/>
    </row>
    <row r="598" spans="3:3" ht="13">
      <c r="C598" s="28"/>
    </row>
    <row r="599" spans="3:3" ht="13">
      <c r="C599" s="28"/>
    </row>
    <row r="600" spans="3:3" ht="13">
      <c r="C600" s="28"/>
    </row>
    <row r="601" spans="3:3" ht="13">
      <c r="C601" s="28"/>
    </row>
    <row r="602" spans="3:3" ht="13">
      <c r="C602" s="28"/>
    </row>
    <row r="603" spans="3:3" ht="13">
      <c r="C603" s="28"/>
    </row>
    <row r="604" spans="3:3" ht="13">
      <c r="C604" s="28"/>
    </row>
    <row r="605" spans="3:3" ht="13">
      <c r="C605" s="28"/>
    </row>
    <row r="606" spans="3:3" ht="13">
      <c r="C606" s="28"/>
    </row>
    <row r="607" spans="3:3" ht="13">
      <c r="C607" s="28"/>
    </row>
    <row r="608" spans="3:3" ht="13">
      <c r="C608" s="28"/>
    </row>
    <row r="609" spans="3:3" ht="13">
      <c r="C609" s="28"/>
    </row>
    <row r="610" spans="3:3" ht="13">
      <c r="C610" s="28"/>
    </row>
    <row r="611" spans="3:3" ht="13">
      <c r="C611" s="28"/>
    </row>
    <row r="612" spans="3:3" ht="13">
      <c r="C612" s="28"/>
    </row>
    <row r="613" spans="3:3" ht="13">
      <c r="C613" s="28"/>
    </row>
    <row r="614" spans="3:3" ht="13">
      <c r="C614" s="28"/>
    </row>
    <row r="615" spans="3:3" ht="13">
      <c r="C615" s="28"/>
    </row>
    <row r="616" spans="3:3" ht="13">
      <c r="C616" s="28"/>
    </row>
    <row r="617" spans="3:3" ht="13">
      <c r="C617" s="28"/>
    </row>
    <row r="618" spans="3:3" ht="13">
      <c r="C618" s="28"/>
    </row>
    <row r="619" spans="3:3" ht="13">
      <c r="C619" s="28"/>
    </row>
    <row r="620" spans="3:3" ht="13">
      <c r="C620" s="28"/>
    </row>
    <row r="621" spans="3:3" ht="13">
      <c r="C621" s="28"/>
    </row>
    <row r="622" spans="3:3" ht="13">
      <c r="C622" s="28"/>
    </row>
    <row r="623" spans="3:3" ht="13">
      <c r="C623" s="28"/>
    </row>
    <row r="624" spans="3:3" ht="13">
      <c r="C624" s="28"/>
    </row>
    <row r="625" spans="3:3" ht="13">
      <c r="C625" s="28"/>
    </row>
    <row r="626" spans="3:3" ht="13">
      <c r="C626" s="28"/>
    </row>
    <row r="627" spans="3:3" ht="13">
      <c r="C627" s="28"/>
    </row>
    <row r="628" spans="3:3" ht="13">
      <c r="C628" s="28"/>
    </row>
    <row r="629" spans="3:3" ht="13">
      <c r="C629" s="28"/>
    </row>
    <row r="630" spans="3:3" ht="13">
      <c r="C630" s="28"/>
    </row>
    <row r="631" spans="3:3" ht="13">
      <c r="C631" s="28"/>
    </row>
    <row r="632" spans="3:3" ht="13">
      <c r="C632" s="28"/>
    </row>
    <row r="633" spans="3:3" ht="13">
      <c r="C633" s="28"/>
    </row>
    <row r="634" spans="3:3" ht="13">
      <c r="C634" s="28"/>
    </row>
    <row r="635" spans="3:3" ht="13">
      <c r="C635" s="28"/>
    </row>
    <row r="636" spans="3:3" ht="13">
      <c r="C636" s="28"/>
    </row>
    <row r="637" spans="3:3" ht="13">
      <c r="C637" s="28"/>
    </row>
    <row r="638" spans="3:3" ht="13">
      <c r="C638" s="28"/>
    </row>
    <row r="639" spans="3:3" ht="13">
      <c r="C639" s="28"/>
    </row>
    <row r="640" spans="3:3" ht="13">
      <c r="C640" s="28"/>
    </row>
    <row r="641" spans="3:3" ht="13">
      <c r="C641" s="28"/>
    </row>
    <row r="642" spans="3:3" ht="13">
      <c r="C642" s="28"/>
    </row>
    <row r="643" spans="3:3" ht="13">
      <c r="C643" s="28"/>
    </row>
    <row r="644" spans="3:3" ht="13">
      <c r="C644" s="28"/>
    </row>
    <row r="645" spans="3:3" ht="13">
      <c r="C645" s="28"/>
    </row>
    <row r="646" spans="3:3" ht="13">
      <c r="C646" s="28"/>
    </row>
    <row r="647" spans="3:3" ht="13">
      <c r="C647" s="28"/>
    </row>
    <row r="648" spans="3:3" ht="13">
      <c r="C648" s="28"/>
    </row>
    <row r="649" spans="3:3" ht="13">
      <c r="C649" s="28"/>
    </row>
    <row r="650" spans="3:3" ht="13">
      <c r="C650" s="28"/>
    </row>
    <row r="651" spans="3:3" ht="13">
      <c r="C651" s="28"/>
    </row>
    <row r="652" spans="3:3" ht="13">
      <c r="C652" s="28"/>
    </row>
    <row r="653" spans="3:3" ht="13">
      <c r="C653" s="28"/>
    </row>
    <row r="654" spans="3:3" ht="13">
      <c r="C654" s="28"/>
    </row>
    <row r="655" spans="3:3" ht="13">
      <c r="C655" s="28"/>
    </row>
    <row r="656" spans="3:3" ht="13">
      <c r="C656" s="28"/>
    </row>
    <row r="657" spans="3:3" ht="13">
      <c r="C657" s="28"/>
    </row>
    <row r="658" spans="3:3" ht="13">
      <c r="C658" s="28"/>
    </row>
    <row r="659" spans="3:3" ht="13">
      <c r="C659" s="28"/>
    </row>
    <row r="660" spans="3:3" ht="13">
      <c r="C660" s="28"/>
    </row>
    <row r="661" spans="3:3" ht="13">
      <c r="C661" s="28"/>
    </row>
    <row r="662" spans="3:3" ht="13">
      <c r="C662" s="28"/>
    </row>
    <row r="663" spans="3:3" ht="13">
      <c r="C663" s="28"/>
    </row>
    <row r="664" spans="3:3" ht="13">
      <c r="C664" s="28"/>
    </row>
    <row r="665" spans="3:3" ht="13">
      <c r="C665" s="28"/>
    </row>
    <row r="666" spans="3:3" ht="13">
      <c r="C666" s="28"/>
    </row>
    <row r="667" spans="3:3" ht="13">
      <c r="C667" s="28"/>
    </row>
    <row r="668" spans="3:3" ht="13">
      <c r="C668" s="28"/>
    </row>
    <row r="669" spans="3:3" ht="13">
      <c r="C669" s="28"/>
    </row>
    <row r="670" spans="3:3" ht="13">
      <c r="C670" s="28"/>
    </row>
    <row r="671" spans="3:3" ht="13">
      <c r="C671" s="28"/>
    </row>
    <row r="672" spans="3:3" ht="13">
      <c r="C672" s="28"/>
    </row>
    <row r="673" spans="3:3" ht="13">
      <c r="C673" s="28"/>
    </row>
    <row r="674" spans="3:3" ht="13">
      <c r="C674" s="28"/>
    </row>
    <row r="675" spans="3:3" ht="13">
      <c r="C675" s="28"/>
    </row>
    <row r="676" spans="3:3" ht="13">
      <c r="C676" s="28"/>
    </row>
    <row r="677" spans="3:3" ht="13">
      <c r="C677" s="28"/>
    </row>
    <row r="678" spans="3:3" ht="13">
      <c r="C678" s="28"/>
    </row>
    <row r="679" spans="3:3" ht="13">
      <c r="C679" s="28"/>
    </row>
    <row r="680" spans="3:3" ht="13">
      <c r="C680" s="28"/>
    </row>
    <row r="681" spans="3:3" ht="13">
      <c r="C681" s="28"/>
    </row>
    <row r="682" spans="3:3" ht="13">
      <c r="C682" s="28"/>
    </row>
    <row r="683" spans="3:3" ht="13">
      <c r="C683" s="28"/>
    </row>
    <row r="684" spans="3:3" ht="13">
      <c r="C684" s="28"/>
    </row>
    <row r="685" spans="3:3" ht="13">
      <c r="C685" s="28"/>
    </row>
    <row r="686" spans="3:3" ht="13">
      <c r="C686" s="28"/>
    </row>
    <row r="687" spans="3:3" ht="13">
      <c r="C687" s="28"/>
    </row>
    <row r="688" spans="3:3" ht="13">
      <c r="C688" s="28"/>
    </row>
    <row r="689" spans="3:3" ht="13">
      <c r="C689" s="28"/>
    </row>
    <row r="690" spans="3:3" ht="13">
      <c r="C690" s="28"/>
    </row>
    <row r="691" spans="3:3" ht="13">
      <c r="C691" s="28"/>
    </row>
    <row r="692" spans="3:3" ht="13">
      <c r="C692" s="28"/>
    </row>
    <row r="693" spans="3:3" ht="13">
      <c r="C693" s="28"/>
    </row>
    <row r="694" spans="3:3" ht="13">
      <c r="C694" s="28"/>
    </row>
    <row r="695" spans="3:3" ht="13">
      <c r="C695" s="28"/>
    </row>
    <row r="696" spans="3:3" ht="13">
      <c r="C696" s="28"/>
    </row>
    <row r="697" spans="3:3" ht="13">
      <c r="C697" s="28"/>
    </row>
    <row r="698" spans="3:3" ht="13">
      <c r="C698" s="28"/>
    </row>
    <row r="699" spans="3:3" ht="13">
      <c r="C699" s="28"/>
    </row>
    <row r="700" spans="3:3" ht="13">
      <c r="C700" s="28"/>
    </row>
    <row r="701" spans="3:3" ht="13">
      <c r="C701" s="28"/>
    </row>
    <row r="702" spans="3:3" ht="13">
      <c r="C702" s="28"/>
    </row>
    <row r="703" spans="3:3" ht="13">
      <c r="C703" s="28"/>
    </row>
    <row r="704" spans="3:3" ht="13">
      <c r="C704" s="28"/>
    </row>
    <row r="705" spans="3:3" ht="13">
      <c r="C705" s="28"/>
    </row>
    <row r="706" spans="3:3" ht="13">
      <c r="C706" s="28"/>
    </row>
    <row r="707" spans="3:3" ht="13">
      <c r="C707" s="28"/>
    </row>
    <row r="708" spans="3:3" ht="13">
      <c r="C708" s="28"/>
    </row>
    <row r="709" spans="3:3" ht="13">
      <c r="C709" s="28"/>
    </row>
    <row r="710" spans="3:3" ht="13">
      <c r="C710" s="28"/>
    </row>
    <row r="711" spans="3:3" ht="13">
      <c r="C711" s="28"/>
    </row>
    <row r="712" spans="3:3" ht="13">
      <c r="C712" s="28"/>
    </row>
    <row r="713" spans="3:3" ht="13">
      <c r="C713" s="28"/>
    </row>
    <row r="714" spans="3:3" ht="13">
      <c r="C714" s="28"/>
    </row>
    <row r="715" spans="3:3" ht="13">
      <c r="C715" s="28"/>
    </row>
    <row r="716" spans="3:3" ht="13">
      <c r="C716" s="28"/>
    </row>
    <row r="717" spans="3:3" ht="13">
      <c r="C717" s="28"/>
    </row>
    <row r="718" spans="3:3" ht="13">
      <c r="C718" s="28"/>
    </row>
    <row r="719" spans="3:3" ht="13">
      <c r="C719" s="28"/>
    </row>
    <row r="720" spans="3:3" ht="13">
      <c r="C720" s="28"/>
    </row>
    <row r="721" spans="3:3" ht="13">
      <c r="C721" s="28"/>
    </row>
    <row r="722" spans="3:3" ht="13">
      <c r="C722" s="28"/>
    </row>
    <row r="723" spans="3:3" ht="13">
      <c r="C723" s="28"/>
    </row>
    <row r="724" spans="3:3" ht="13">
      <c r="C724" s="28"/>
    </row>
    <row r="725" spans="3:3" ht="13">
      <c r="C725" s="28"/>
    </row>
    <row r="726" spans="3:3" ht="13">
      <c r="C726" s="28"/>
    </row>
    <row r="727" spans="3:3" ht="13">
      <c r="C727" s="28"/>
    </row>
    <row r="728" spans="3:3" ht="13">
      <c r="C728" s="28"/>
    </row>
    <row r="729" spans="3:3" ht="13">
      <c r="C729" s="28"/>
    </row>
    <row r="730" spans="3:3" ht="13">
      <c r="C730" s="28"/>
    </row>
    <row r="731" spans="3:3" ht="13">
      <c r="C731" s="28"/>
    </row>
    <row r="732" spans="3:3" ht="13">
      <c r="C732" s="28"/>
    </row>
    <row r="733" spans="3:3" ht="13">
      <c r="C733" s="28"/>
    </row>
    <row r="734" spans="3:3" ht="13">
      <c r="C734" s="28"/>
    </row>
    <row r="735" spans="3:3" ht="13">
      <c r="C735" s="28"/>
    </row>
    <row r="736" spans="3:3" ht="13">
      <c r="C736" s="28"/>
    </row>
    <row r="737" spans="3:3" ht="13">
      <c r="C737" s="28"/>
    </row>
    <row r="738" spans="3:3" ht="13">
      <c r="C738" s="28"/>
    </row>
    <row r="739" spans="3:3" ht="13">
      <c r="C739" s="28"/>
    </row>
    <row r="740" spans="3:3" ht="13">
      <c r="C740" s="28"/>
    </row>
    <row r="741" spans="3:3" ht="13">
      <c r="C741" s="28"/>
    </row>
    <row r="742" spans="3:3" ht="13">
      <c r="C742" s="28"/>
    </row>
    <row r="743" spans="3:3" ht="13">
      <c r="C743" s="28"/>
    </row>
    <row r="744" spans="3:3" ht="13">
      <c r="C744" s="28"/>
    </row>
    <row r="745" spans="3:3" ht="13">
      <c r="C745" s="28"/>
    </row>
    <row r="746" spans="3:3" ht="13">
      <c r="C746" s="28"/>
    </row>
    <row r="747" spans="3:3" ht="13">
      <c r="C747" s="28"/>
    </row>
    <row r="748" spans="3:3" ht="13">
      <c r="C748" s="28"/>
    </row>
    <row r="749" spans="3:3" ht="13">
      <c r="C749" s="28"/>
    </row>
    <row r="750" spans="3:3" ht="13">
      <c r="C750" s="28"/>
    </row>
    <row r="751" spans="3:3" ht="13">
      <c r="C751" s="28"/>
    </row>
    <row r="752" spans="3:3" ht="13">
      <c r="C752" s="28"/>
    </row>
    <row r="753" spans="3:3" ht="13">
      <c r="C753" s="28"/>
    </row>
    <row r="754" spans="3:3" ht="13">
      <c r="C754" s="28"/>
    </row>
    <row r="755" spans="3:3" ht="13">
      <c r="C755" s="28"/>
    </row>
    <row r="756" spans="3:3" ht="13">
      <c r="C756" s="28"/>
    </row>
    <row r="757" spans="3:3" ht="13">
      <c r="C757" s="28"/>
    </row>
    <row r="758" spans="3:3" ht="13">
      <c r="C758" s="28"/>
    </row>
    <row r="759" spans="3:3" ht="13">
      <c r="C759" s="28"/>
    </row>
    <row r="760" spans="3:3" ht="13">
      <c r="C760" s="28"/>
    </row>
    <row r="761" spans="3:3" ht="13">
      <c r="C761" s="28"/>
    </row>
    <row r="762" spans="3:3" ht="13">
      <c r="C762" s="28"/>
    </row>
    <row r="763" spans="3:3" ht="13">
      <c r="C763" s="28"/>
    </row>
    <row r="764" spans="3:3" ht="13">
      <c r="C764" s="28"/>
    </row>
    <row r="765" spans="3:3" ht="13">
      <c r="C765" s="28"/>
    </row>
    <row r="766" spans="3:3" ht="13">
      <c r="C766" s="28"/>
    </row>
    <row r="767" spans="3:3" ht="13">
      <c r="C767" s="28"/>
    </row>
    <row r="768" spans="3:3" ht="13">
      <c r="C768" s="28"/>
    </row>
    <row r="769" spans="3:3" ht="13">
      <c r="C769" s="28"/>
    </row>
    <row r="770" spans="3:3" ht="13">
      <c r="C770" s="28"/>
    </row>
    <row r="771" spans="3:3" ht="13">
      <c r="C771" s="28"/>
    </row>
    <row r="772" spans="3:3" ht="13">
      <c r="C772" s="28"/>
    </row>
    <row r="773" spans="3:3" ht="13">
      <c r="C773" s="28"/>
    </row>
    <row r="774" spans="3:3" ht="13">
      <c r="C774" s="28"/>
    </row>
    <row r="775" spans="3:3" ht="13">
      <c r="C775" s="28"/>
    </row>
    <row r="776" spans="3:3" ht="13">
      <c r="C776" s="28"/>
    </row>
    <row r="777" spans="3:3" ht="13">
      <c r="C777" s="28"/>
    </row>
    <row r="778" spans="3:3" ht="13">
      <c r="C778" s="28"/>
    </row>
    <row r="779" spans="3:3" ht="13">
      <c r="C779" s="28"/>
    </row>
    <row r="780" spans="3:3" ht="13">
      <c r="C780" s="28"/>
    </row>
    <row r="781" spans="3:3" ht="13">
      <c r="C781" s="28"/>
    </row>
    <row r="782" spans="3:3" ht="13">
      <c r="C782" s="28"/>
    </row>
    <row r="783" spans="3:3" ht="13">
      <c r="C783" s="28"/>
    </row>
    <row r="784" spans="3:3" ht="13">
      <c r="C784" s="28"/>
    </row>
    <row r="785" spans="3:3" ht="13">
      <c r="C785" s="28"/>
    </row>
    <row r="786" spans="3:3" ht="13">
      <c r="C786" s="28"/>
    </row>
    <row r="787" spans="3:3" ht="13">
      <c r="C787" s="28"/>
    </row>
    <row r="788" spans="3:3" ht="13">
      <c r="C788" s="28"/>
    </row>
    <row r="789" spans="3:3" ht="13">
      <c r="C789" s="28"/>
    </row>
    <row r="790" spans="3:3" ht="13">
      <c r="C790" s="28"/>
    </row>
    <row r="791" spans="3:3" ht="13">
      <c r="C791" s="28"/>
    </row>
    <row r="792" spans="3:3" ht="13">
      <c r="C792" s="28"/>
    </row>
    <row r="793" spans="3:3" ht="13">
      <c r="C793" s="28"/>
    </row>
    <row r="794" spans="3:3" ht="13">
      <c r="C794" s="28"/>
    </row>
    <row r="795" spans="3:3" ht="13">
      <c r="C795" s="28"/>
    </row>
    <row r="796" spans="3:3" ht="13">
      <c r="C796" s="28"/>
    </row>
    <row r="797" spans="3:3" ht="13">
      <c r="C797" s="28"/>
    </row>
    <row r="798" spans="3:3" ht="13">
      <c r="C798" s="28"/>
    </row>
    <row r="799" spans="3:3" ht="13">
      <c r="C799" s="28"/>
    </row>
    <row r="800" spans="3:3" ht="13">
      <c r="C800" s="28"/>
    </row>
    <row r="801" spans="3:3" ht="13">
      <c r="C801" s="28"/>
    </row>
    <row r="802" spans="3:3" ht="13">
      <c r="C802" s="28"/>
    </row>
    <row r="803" spans="3:3" ht="13">
      <c r="C803" s="28"/>
    </row>
    <row r="804" spans="3:3" ht="13">
      <c r="C804" s="28"/>
    </row>
    <row r="805" spans="3:3" ht="13">
      <c r="C805" s="28"/>
    </row>
    <row r="806" spans="3:3" ht="13">
      <c r="C806" s="28"/>
    </row>
    <row r="807" spans="3:3" ht="13">
      <c r="C807" s="28"/>
    </row>
    <row r="808" spans="3:3" ht="13">
      <c r="C808" s="28"/>
    </row>
    <row r="809" spans="3:3" ht="13">
      <c r="C809" s="28"/>
    </row>
    <row r="810" spans="3:3" ht="13">
      <c r="C810" s="28"/>
    </row>
    <row r="811" spans="3:3" ht="13">
      <c r="C811" s="28"/>
    </row>
    <row r="812" spans="3:3" ht="13">
      <c r="C812" s="28"/>
    </row>
    <row r="813" spans="3:3" ht="13">
      <c r="C813" s="28"/>
    </row>
    <row r="814" spans="3:3" ht="13">
      <c r="C814" s="28"/>
    </row>
    <row r="815" spans="3:3" ht="13">
      <c r="C815" s="28"/>
    </row>
    <row r="816" spans="3:3" ht="13">
      <c r="C816" s="28"/>
    </row>
    <row r="817" spans="3:3" ht="13">
      <c r="C817" s="28"/>
    </row>
    <row r="818" spans="3:3" ht="13">
      <c r="C818" s="28"/>
    </row>
    <row r="819" spans="3:3" ht="13">
      <c r="C819" s="28"/>
    </row>
    <row r="820" spans="3:3" ht="13">
      <c r="C820" s="28"/>
    </row>
    <row r="821" spans="3:3" ht="13">
      <c r="C821" s="28"/>
    </row>
    <row r="822" spans="3:3" ht="13">
      <c r="C822" s="28"/>
    </row>
    <row r="823" spans="3:3" ht="13">
      <c r="C823" s="28"/>
    </row>
    <row r="824" spans="3:3" ht="13">
      <c r="C824" s="28"/>
    </row>
    <row r="825" spans="3:3" ht="13">
      <c r="C825" s="28"/>
    </row>
    <row r="826" spans="3:3" ht="13">
      <c r="C826" s="28"/>
    </row>
    <row r="827" spans="3:3" ht="13">
      <c r="C827" s="28"/>
    </row>
    <row r="828" spans="3:3" ht="13">
      <c r="C828" s="28"/>
    </row>
    <row r="829" spans="3:3" ht="13">
      <c r="C829" s="28"/>
    </row>
    <row r="830" spans="3:3" ht="13">
      <c r="C830" s="28"/>
    </row>
    <row r="831" spans="3:3" ht="13">
      <c r="C831" s="28"/>
    </row>
    <row r="832" spans="3:3" ht="13">
      <c r="C832" s="28"/>
    </row>
    <row r="833" spans="3:3" ht="13">
      <c r="C833" s="28"/>
    </row>
    <row r="834" spans="3:3" ht="13">
      <c r="C834" s="28"/>
    </row>
    <row r="835" spans="3:3" ht="13">
      <c r="C835" s="28"/>
    </row>
    <row r="836" spans="3:3" ht="13">
      <c r="C836" s="28"/>
    </row>
    <row r="837" spans="3:3" ht="13">
      <c r="C837" s="28"/>
    </row>
    <row r="838" spans="3:3" ht="13">
      <c r="C838" s="28"/>
    </row>
    <row r="839" spans="3:3" ht="13">
      <c r="C839" s="28"/>
    </row>
    <row r="840" spans="3:3" ht="13">
      <c r="C840" s="28"/>
    </row>
    <row r="841" spans="3:3" ht="13">
      <c r="C841" s="28"/>
    </row>
    <row r="842" spans="3:3" ht="13">
      <c r="C842" s="28"/>
    </row>
    <row r="843" spans="3:3" ht="13">
      <c r="C843" s="28"/>
    </row>
    <row r="844" spans="3:3" ht="13">
      <c r="C844" s="28"/>
    </row>
    <row r="845" spans="3:3" ht="13">
      <c r="C845" s="28"/>
    </row>
    <row r="846" spans="3:3" ht="13">
      <c r="C846" s="28"/>
    </row>
    <row r="847" spans="3:3" ht="13">
      <c r="C847" s="28"/>
    </row>
    <row r="848" spans="3:3" ht="13">
      <c r="C848" s="28"/>
    </row>
    <row r="849" spans="3:3" ht="13">
      <c r="C849" s="28"/>
    </row>
    <row r="850" spans="3:3" ht="13">
      <c r="C850" s="28"/>
    </row>
    <row r="851" spans="3:3" ht="13">
      <c r="C851" s="28"/>
    </row>
    <row r="852" spans="3:3" ht="13">
      <c r="C852" s="28"/>
    </row>
    <row r="853" spans="3:3" ht="13">
      <c r="C853" s="28"/>
    </row>
    <row r="854" spans="3:3" ht="13">
      <c r="C854" s="28"/>
    </row>
    <row r="855" spans="3:3" ht="13">
      <c r="C855" s="28"/>
    </row>
    <row r="856" spans="3:3" ht="13">
      <c r="C856" s="28"/>
    </row>
    <row r="857" spans="3:3" ht="13">
      <c r="C857" s="28"/>
    </row>
    <row r="858" spans="3:3" ht="13">
      <c r="C858" s="28"/>
    </row>
    <row r="859" spans="3:3" ht="13">
      <c r="C859" s="28"/>
    </row>
    <row r="860" spans="3:3" ht="13">
      <c r="C860" s="28"/>
    </row>
    <row r="861" spans="3:3" ht="13">
      <c r="C861" s="28"/>
    </row>
    <row r="862" spans="3:3" ht="13">
      <c r="C862" s="28"/>
    </row>
    <row r="863" spans="3:3" ht="13">
      <c r="C863" s="28"/>
    </row>
    <row r="864" spans="3:3" ht="13">
      <c r="C864" s="28"/>
    </row>
    <row r="865" spans="3:3" ht="13">
      <c r="C865" s="28"/>
    </row>
    <row r="866" spans="3:3" ht="13">
      <c r="C866" s="28"/>
    </row>
    <row r="867" spans="3:3" ht="13">
      <c r="C867" s="28"/>
    </row>
    <row r="868" spans="3:3" ht="13">
      <c r="C868" s="28"/>
    </row>
    <row r="869" spans="3:3" ht="13">
      <c r="C869" s="28"/>
    </row>
    <row r="870" spans="3:3" ht="13">
      <c r="C870" s="28"/>
    </row>
    <row r="871" spans="3:3" ht="13">
      <c r="C871" s="28"/>
    </row>
    <row r="872" spans="3:3" ht="13">
      <c r="C872" s="28"/>
    </row>
    <row r="873" spans="3:3" ht="13">
      <c r="C873" s="28"/>
    </row>
    <row r="874" spans="3:3" ht="13">
      <c r="C874" s="28"/>
    </row>
    <row r="875" spans="3:3" ht="13">
      <c r="C875" s="28"/>
    </row>
    <row r="876" spans="3:3" ht="13">
      <c r="C876" s="28"/>
    </row>
    <row r="877" spans="3:3" ht="13">
      <c r="C877" s="28"/>
    </row>
    <row r="878" spans="3:3" ht="13">
      <c r="C878" s="28"/>
    </row>
    <row r="879" spans="3:3" ht="13">
      <c r="C879" s="28"/>
    </row>
    <row r="880" spans="3:3" ht="13">
      <c r="C880" s="28"/>
    </row>
    <row r="881" spans="3:3" ht="13">
      <c r="C881" s="28"/>
    </row>
    <row r="882" spans="3:3" ht="13">
      <c r="C882" s="28"/>
    </row>
    <row r="883" spans="3:3" ht="13">
      <c r="C883" s="28"/>
    </row>
    <row r="884" spans="3:3" ht="13">
      <c r="C884" s="28"/>
    </row>
    <row r="885" spans="3:3" ht="13">
      <c r="C885" s="28"/>
    </row>
    <row r="886" spans="3:3" ht="13">
      <c r="C886" s="28"/>
    </row>
    <row r="887" spans="3:3" ht="13">
      <c r="C887" s="28"/>
    </row>
    <row r="888" spans="3:3" ht="13">
      <c r="C888" s="28"/>
    </row>
    <row r="889" spans="3:3" ht="13">
      <c r="C889" s="28"/>
    </row>
    <row r="890" spans="3:3" ht="13">
      <c r="C890" s="28"/>
    </row>
    <row r="891" spans="3:3" ht="13">
      <c r="C891" s="28"/>
    </row>
    <row r="892" spans="3:3" ht="13">
      <c r="C892" s="28"/>
    </row>
    <row r="893" spans="3:3" ht="13">
      <c r="C893" s="28"/>
    </row>
    <row r="894" spans="3:3" ht="13">
      <c r="C894" s="28"/>
    </row>
    <row r="895" spans="3:3" ht="13">
      <c r="C895" s="28"/>
    </row>
    <row r="896" spans="3:3" ht="13">
      <c r="C896" s="28"/>
    </row>
    <row r="897" spans="3:3" ht="13">
      <c r="C897" s="28"/>
    </row>
    <row r="898" spans="3:3" ht="13">
      <c r="C898" s="28"/>
    </row>
    <row r="899" spans="3:3" ht="13">
      <c r="C899" s="28"/>
    </row>
    <row r="900" spans="3:3" ht="13">
      <c r="C900" s="28"/>
    </row>
    <row r="901" spans="3:3" ht="13">
      <c r="C901" s="28"/>
    </row>
    <row r="902" spans="3:3" ht="13">
      <c r="C902" s="28"/>
    </row>
    <row r="903" spans="3:3" ht="13">
      <c r="C903" s="28"/>
    </row>
    <row r="904" spans="3:3" ht="13">
      <c r="C904" s="28"/>
    </row>
    <row r="905" spans="3:3" ht="13">
      <c r="C905" s="28"/>
    </row>
    <row r="906" spans="3:3" ht="13">
      <c r="C906" s="28"/>
    </row>
    <row r="907" spans="3:3" ht="13">
      <c r="C907" s="28"/>
    </row>
    <row r="908" spans="3:3" ht="13">
      <c r="C908" s="28"/>
    </row>
    <row r="909" spans="3:3" ht="13">
      <c r="C909" s="28"/>
    </row>
    <row r="910" spans="3:3" ht="13">
      <c r="C910" s="28"/>
    </row>
    <row r="911" spans="3:3" ht="13">
      <c r="C911" s="28"/>
    </row>
    <row r="912" spans="3:3" ht="13">
      <c r="C912" s="28"/>
    </row>
    <row r="913" spans="3:3" ht="13">
      <c r="C913" s="28"/>
    </row>
    <row r="914" spans="3:3" ht="13">
      <c r="C914" s="28"/>
    </row>
    <row r="915" spans="3:3" ht="13">
      <c r="C915" s="28"/>
    </row>
    <row r="916" spans="3:3" ht="13">
      <c r="C916" s="28"/>
    </row>
    <row r="917" spans="3:3" ht="13">
      <c r="C917" s="28"/>
    </row>
    <row r="918" spans="3:3" ht="13">
      <c r="C918" s="28"/>
    </row>
    <row r="919" spans="3:3" ht="13">
      <c r="C919" s="28"/>
    </row>
    <row r="920" spans="3:3" ht="13">
      <c r="C920" s="28"/>
    </row>
    <row r="921" spans="3:3" ht="13">
      <c r="C921" s="28"/>
    </row>
    <row r="922" spans="3:3" ht="13">
      <c r="C922" s="28"/>
    </row>
    <row r="923" spans="3:3" ht="13">
      <c r="C923" s="28"/>
    </row>
    <row r="924" spans="3:3" ht="13">
      <c r="C924" s="28"/>
    </row>
    <row r="925" spans="3:3" ht="13">
      <c r="C925" s="28"/>
    </row>
    <row r="926" spans="3:3" ht="13">
      <c r="C926" s="28"/>
    </row>
    <row r="927" spans="3:3" ht="13">
      <c r="C927" s="28"/>
    </row>
    <row r="928" spans="3:3" ht="13">
      <c r="C928" s="28"/>
    </row>
    <row r="929" spans="3:3" ht="13">
      <c r="C929" s="28"/>
    </row>
    <row r="930" spans="3:3" ht="13">
      <c r="C930" s="28"/>
    </row>
    <row r="931" spans="3:3" ht="13">
      <c r="C931" s="28"/>
    </row>
    <row r="932" spans="3:3" ht="13">
      <c r="C932" s="28"/>
    </row>
    <row r="933" spans="3:3" ht="13">
      <c r="C933" s="28"/>
    </row>
    <row r="934" spans="3:3" ht="13">
      <c r="C934" s="28"/>
    </row>
    <row r="935" spans="3:3" ht="13">
      <c r="C935" s="28"/>
    </row>
    <row r="936" spans="3:3" ht="13">
      <c r="C936" s="28"/>
    </row>
    <row r="937" spans="3:3" ht="13">
      <c r="C937" s="28"/>
    </row>
    <row r="938" spans="3:3" ht="13">
      <c r="C938" s="28"/>
    </row>
    <row r="939" spans="3:3" ht="13">
      <c r="C939" s="28"/>
    </row>
    <row r="940" spans="3:3" ht="13">
      <c r="C940" s="28"/>
    </row>
    <row r="941" spans="3:3" ht="13">
      <c r="C941" s="28"/>
    </row>
    <row r="942" spans="3:3" ht="13">
      <c r="C942" s="28"/>
    </row>
    <row r="943" spans="3:3" ht="13">
      <c r="C943" s="28"/>
    </row>
    <row r="944" spans="3:3" ht="13">
      <c r="C944" s="28"/>
    </row>
    <row r="945" spans="3:3" ht="13">
      <c r="C945" s="28"/>
    </row>
    <row r="946" spans="3:3" ht="13">
      <c r="C946" s="28"/>
    </row>
    <row r="947" spans="3:3" ht="13">
      <c r="C947" s="28"/>
    </row>
    <row r="948" spans="3:3" ht="13">
      <c r="C948" s="28"/>
    </row>
    <row r="949" spans="3:3" ht="13">
      <c r="C949" s="28"/>
    </row>
    <row r="950" spans="3:3" ht="13">
      <c r="C950" s="28"/>
    </row>
    <row r="951" spans="3:3" ht="13">
      <c r="C951" s="28"/>
    </row>
    <row r="952" spans="3:3" ht="13">
      <c r="C952" s="28"/>
    </row>
    <row r="953" spans="3:3" ht="13">
      <c r="C953" s="28"/>
    </row>
    <row r="954" spans="3:3" ht="13">
      <c r="C954" s="28"/>
    </row>
    <row r="955" spans="3:3" ht="13">
      <c r="C955" s="28"/>
    </row>
    <row r="956" spans="3:3" ht="13">
      <c r="C956" s="28"/>
    </row>
    <row r="957" spans="3:3" ht="13">
      <c r="C957" s="28"/>
    </row>
    <row r="958" spans="3:3" ht="13">
      <c r="C958" s="28"/>
    </row>
    <row r="959" spans="3:3" ht="13">
      <c r="C959" s="28"/>
    </row>
    <row r="960" spans="3:3" ht="13">
      <c r="C960" s="28"/>
    </row>
    <row r="961" spans="3:3" ht="13">
      <c r="C961" s="28"/>
    </row>
    <row r="962" spans="3:3" ht="13">
      <c r="C962" s="28"/>
    </row>
    <row r="963" spans="3:3" ht="13">
      <c r="C963" s="28"/>
    </row>
    <row r="964" spans="3:3" ht="13">
      <c r="C964" s="28"/>
    </row>
    <row r="965" spans="3:3" ht="13">
      <c r="C965" s="28"/>
    </row>
    <row r="966" spans="3:3" ht="13">
      <c r="C966" s="28"/>
    </row>
    <row r="967" spans="3:3" ht="13">
      <c r="C967" s="28"/>
    </row>
    <row r="968" spans="3:3" ht="13">
      <c r="C968" s="28"/>
    </row>
    <row r="969" spans="3:3" ht="13">
      <c r="C969" s="28"/>
    </row>
    <row r="970" spans="3:3" ht="13">
      <c r="C970" s="28"/>
    </row>
    <row r="971" spans="3:3" ht="13">
      <c r="C971" s="28"/>
    </row>
    <row r="972" spans="3:3" ht="13">
      <c r="C972" s="28"/>
    </row>
    <row r="973" spans="3:3" ht="13">
      <c r="C973" s="28"/>
    </row>
    <row r="974" spans="3:3" ht="13">
      <c r="C974" s="28"/>
    </row>
    <row r="975" spans="3:3" ht="13">
      <c r="C975" s="28"/>
    </row>
    <row r="976" spans="3:3" ht="13">
      <c r="C976" s="28"/>
    </row>
    <row r="977" spans="3:3" ht="13">
      <c r="C977" s="28"/>
    </row>
    <row r="978" spans="3:3" ht="13">
      <c r="C978" s="28"/>
    </row>
    <row r="979" spans="3:3" ht="13">
      <c r="C979" s="28"/>
    </row>
    <row r="980" spans="3:3" ht="13">
      <c r="C980" s="28"/>
    </row>
    <row r="981" spans="3:3" ht="13">
      <c r="C981" s="28"/>
    </row>
    <row r="982" spans="3:3" ht="13">
      <c r="C982" s="28"/>
    </row>
    <row r="983" spans="3:3" ht="13">
      <c r="C983" s="28"/>
    </row>
    <row r="984" spans="3:3" ht="13">
      <c r="C984" s="28"/>
    </row>
    <row r="985" spans="3:3" ht="13">
      <c r="C985" s="28"/>
    </row>
    <row r="986" spans="3:3" ht="13">
      <c r="C986" s="28"/>
    </row>
    <row r="987" spans="3:3" ht="13">
      <c r="C987" s="28"/>
    </row>
    <row r="988" spans="3:3" ht="13">
      <c r="C988" s="28"/>
    </row>
    <row r="989" spans="3:3" ht="13">
      <c r="C989" s="28"/>
    </row>
    <row r="990" spans="3:3" ht="13">
      <c r="C990" s="28"/>
    </row>
    <row r="991" spans="3:3" ht="13">
      <c r="C991" s="28"/>
    </row>
    <row r="992" spans="3:3" ht="13">
      <c r="C992" s="28"/>
    </row>
    <row r="993" spans="3:3" ht="13">
      <c r="C993" s="28"/>
    </row>
    <row r="994" spans="3:3" ht="13">
      <c r="C994" s="28"/>
    </row>
    <row r="995" spans="3:3" ht="13">
      <c r="C995" s="28"/>
    </row>
    <row r="996" spans="3:3" ht="13">
      <c r="C996" s="28"/>
    </row>
    <row r="997" spans="3:3" ht="13">
      <c r="C997" s="28"/>
    </row>
  </sheetData>
  <autoFilter ref="A2:L345" xr:uid="{00000000-0009-0000-0000-000006000000}">
    <filterColumn colId="1">
      <filters>
        <filter val="Zuid-Holland"/>
      </filters>
    </filterColumn>
    <sortState xmlns:xlrd2="http://schemas.microsoft.com/office/spreadsheetml/2017/richdata2" ref="A2:L345">
      <sortCondition ref="C2:C345"/>
      <sortCondition ref="A2:A345"/>
    </sortState>
  </autoFilter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outlinePr summaryBelow="0" summaryRight="0"/>
  </sheetPr>
  <dimension ref="A1:AA1001"/>
  <sheetViews>
    <sheetView workbookViewId="0">
      <pane ySplit="4" topLeftCell="A5" activePane="bottomLeft" state="frozen"/>
      <selection pane="bottomLeft" activeCell="AB1" sqref="AB1:AC1048576"/>
    </sheetView>
  </sheetViews>
  <sheetFormatPr baseColWidth="10" defaultColWidth="12.6640625" defaultRowHeight="15.75" customHeight="1"/>
  <cols>
    <col min="1" max="1" width="15.1640625" customWidth="1"/>
    <col min="2" max="2" width="11.83203125" customWidth="1"/>
  </cols>
  <sheetData>
    <row r="1" spans="1:27" ht="15.75" customHeight="1">
      <c r="E1" s="28"/>
    </row>
    <row r="2" spans="1:27" ht="15.75" customHeight="1">
      <c r="A2" s="4" t="s">
        <v>1533</v>
      </c>
      <c r="C2" s="4" t="s">
        <v>1533</v>
      </c>
      <c r="D2" s="4" t="s">
        <v>1533</v>
      </c>
      <c r="E2" s="4" t="s">
        <v>1533</v>
      </c>
      <c r="F2" s="4" t="s">
        <v>1533</v>
      </c>
      <c r="G2" s="4" t="s">
        <v>1533</v>
      </c>
      <c r="H2" s="4" t="s">
        <v>1533</v>
      </c>
      <c r="I2" s="4" t="s">
        <v>1533</v>
      </c>
      <c r="J2" s="4" t="s">
        <v>1533</v>
      </c>
      <c r="K2" s="4" t="s">
        <v>1533</v>
      </c>
      <c r="L2" s="4" t="s">
        <v>1533</v>
      </c>
      <c r="M2" s="4" t="s">
        <v>1534</v>
      </c>
      <c r="N2" s="4" t="s">
        <v>1534</v>
      </c>
      <c r="O2" s="4" t="s">
        <v>1534</v>
      </c>
      <c r="P2" s="4" t="s">
        <v>1534</v>
      </c>
      <c r="Q2" s="4" t="s">
        <v>1534</v>
      </c>
      <c r="R2" s="4" t="s">
        <v>1534</v>
      </c>
      <c r="S2" s="4" t="s">
        <v>1534</v>
      </c>
      <c r="T2" s="4" t="s">
        <v>1534</v>
      </c>
      <c r="U2" s="4" t="s">
        <v>1534</v>
      </c>
    </row>
    <row r="3" spans="1:27" ht="15.75" customHeight="1">
      <c r="B3" s="4" t="s">
        <v>1535</v>
      </c>
      <c r="C3" s="4" t="s">
        <v>1184</v>
      </c>
      <c r="D3" s="4" t="s">
        <v>1184</v>
      </c>
      <c r="E3" s="28" t="s">
        <v>1184</v>
      </c>
      <c r="F3" s="4" t="s">
        <v>1185</v>
      </c>
      <c r="G3" s="4" t="s">
        <v>1185</v>
      </c>
      <c r="H3" s="4" t="s">
        <v>151</v>
      </c>
      <c r="I3" s="4" t="s">
        <v>151</v>
      </c>
      <c r="J3" s="4" t="s">
        <v>1190</v>
      </c>
      <c r="K3" s="4" t="s">
        <v>1190</v>
      </c>
      <c r="L3" s="4" t="s">
        <v>1190</v>
      </c>
      <c r="M3" s="4" t="s">
        <v>1197</v>
      </c>
      <c r="N3" s="4" t="s">
        <v>1197</v>
      </c>
      <c r="O3" s="4" t="s">
        <v>1198</v>
      </c>
      <c r="P3" s="4" t="s">
        <v>1198</v>
      </c>
      <c r="Q3" s="4" t="s">
        <v>151</v>
      </c>
      <c r="R3" s="4" t="s">
        <v>151</v>
      </c>
      <c r="S3" s="4" t="s">
        <v>1190</v>
      </c>
      <c r="T3" s="4" t="s">
        <v>1190</v>
      </c>
      <c r="U3" s="4" t="s">
        <v>1190</v>
      </c>
      <c r="V3" s="4" t="s">
        <v>1536</v>
      </c>
      <c r="W3" s="4" t="s">
        <v>1536</v>
      </c>
      <c r="X3" s="4" t="s">
        <v>1536</v>
      </c>
      <c r="Y3" s="4" t="s">
        <v>1537</v>
      </c>
      <c r="Z3" s="4" t="s">
        <v>1537</v>
      </c>
      <c r="AA3" s="4" t="s">
        <v>1537</v>
      </c>
    </row>
    <row r="4" spans="1:27" ht="15.75" customHeight="1">
      <c r="A4" s="4" t="s">
        <v>3</v>
      </c>
      <c r="B4" s="4" t="s">
        <v>1325</v>
      </c>
      <c r="C4" s="4" t="s">
        <v>1538</v>
      </c>
      <c r="D4" s="4" t="s">
        <v>1539</v>
      </c>
      <c r="E4" s="28" t="s">
        <v>1540</v>
      </c>
      <c r="F4" s="4" t="s">
        <v>1541</v>
      </c>
      <c r="G4" s="4" t="s">
        <v>1542</v>
      </c>
      <c r="H4" s="4" t="s">
        <v>1543</v>
      </c>
      <c r="I4" s="4" t="s">
        <v>1544</v>
      </c>
      <c r="J4" s="21" t="s">
        <v>1197</v>
      </c>
      <c r="K4" s="21" t="s">
        <v>1198</v>
      </c>
      <c r="L4" s="21" t="s">
        <v>1545</v>
      </c>
      <c r="M4" s="4" t="s">
        <v>1546</v>
      </c>
      <c r="N4" s="4" t="s">
        <v>1547</v>
      </c>
      <c r="O4" s="4" t="s">
        <v>1548</v>
      </c>
      <c r="P4" s="4" t="s">
        <v>1549</v>
      </c>
      <c r="Q4" s="4" t="s">
        <v>1550</v>
      </c>
      <c r="R4" s="4" t="s">
        <v>1551</v>
      </c>
      <c r="S4" s="21" t="s">
        <v>1197</v>
      </c>
      <c r="T4" s="21" t="s">
        <v>1198</v>
      </c>
      <c r="U4" s="21" t="s">
        <v>1545</v>
      </c>
      <c r="V4" s="4" t="s">
        <v>1552</v>
      </c>
      <c r="W4" s="4" t="s">
        <v>1339</v>
      </c>
      <c r="X4" s="4" t="s">
        <v>1553</v>
      </c>
      <c r="Y4" s="4" t="s">
        <v>1338</v>
      </c>
      <c r="Z4" s="4" t="s">
        <v>1339</v>
      </c>
      <c r="AA4" s="4" t="s">
        <v>1553</v>
      </c>
    </row>
    <row r="5" spans="1:27" ht="15.75" customHeight="1">
      <c r="A5" s="4" t="s">
        <v>151</v>
      </c>
      <c r="B5" s="4" t="s">
        <v>1554</v>
      </c>
      <c r="C5" s="4">
        <v>527502</v>
      </c>
      <c r="D5" s="4">
        <v>110</v>
      </c>
      <c r="E5" s="28">
        <f t="shared" ref="E5:E165" si="0">C5/D5</f>
        <v>4795.4727272727268</v>
      </c>
      <c r="F5" s="4">
        <v>1647206</v>
      </c>
      <c r="G5" s="4">
        <v>701</v>
      </c>
      <c r="H5" s="4">
        <v>2174708</v>
      </c>
      <c r="I5" s="4">
        <v>811</v>
      </c>
      <c r="J5" s="21">
        <f t="shared" ref="J5:J165" si="1">C5/D5</f>
        <v>4795.4727272727268</v>
      </c>
      <c r="K5" s="21">
        <f t="shared" ref="K5:K165" si="2">F5/G5</f>
        <v>2349.7945791726106</v>
      </c>
      <c r="L5" s="21">
        <f t="shared" ref="L5:L165" si="3">H5/I5</f>
        <v>2681.5141800246611</v>
      </c>
      <c r="M5" s="4">
        <v>45</v>
      </c>
      <c r="N5" s="4">
        <v>270683</v>
      </c>
      <c r="O5" s="4">
        <v>613</v>
      </c>
      <c r="P5" s="4">
        <v>1954030</v>
      </c>
      <c r="Q5" s="4">
        <v>658</v>
      </c>
      <c r="R5" s="4">
        <v>2224713</v>
      </c>
      <c r="S5" s="21">
        <f t="shared" ref="S5:S165" si="4">N5/M5</f>
        <v>6015.1777777777779</v>
      </c>
      <c r="T5" s="21">
        <f t="shared" ref="T5:T165" si="5">P5/O5</f>
        <v>3187.6508972267538</v>
      </c>
      <c r="U5" s="21">
        <f t="shared" ref="U5:U165" si="6">R5/Q5</f>
        <v>3381.0227963525836</v>
      </c>
      <c r="V5" s="4">
        <f t="shared" ref="V5:V165" si="7">D5-M5</f>
        <v>65</v>
      </c>
      <c r="W5" s="4">
        <f t="shared" ref="W5:W165" si="8">G5-O5</f>
        <v>88</v>
      </c>
      <c r="X5" s="4">
        <f t="shared" ref="X5:X165" si="9">I5-Q5</f>
        <v>153</v>
      </c>
      <c r="Y5" s="4">
        <f t="shared" ref="Y5:Y165" si="10">C5-N5</f>
        <v>256819</v>
      </c>
      <c r="Z5" s="4">
        <f t="shared" ref="Z5:Z165" si="11">F5-P5</f>
        <v>-306824</v>
      </c>
      <c r="AA5" s="4">
        <f t="shared" ref="AA5:AA165" si="12">H5-R5</f>
        <v>-50005</v>
      </c>
    </row>
    <row r="6" spans="1:27" ht="15.75" customHeight="1">
      <c r="A6" s="4" t="s">
        <v>333</v>
      </c>
      <c r="B6" s="4" t="s">
        <v>112</v>
      </c>
      <c r="C6" s="4">
        <v>115652</v>
      </c>
      <c r="D6" s="4">
        <v>4</v>
      </c>
      <c r="E6" s="28">
        <f t="shared" si="0"/>
        <v>28913</v>
      </c>
      <c r="F6" s="4">
        <v>80613</v>
      </c>
      <c r="G6" s="4">
        <v>24</v>
      </c>
      <c r="H6" s="4">
        <v>196265</v>
      </c>
      <c r="I6" s="4">
        <v>28</v>
      </c>
      <c r="J6" s="21">
        <f t="shared" si="1"/>
        <v>28913</v>
      </c>
      <c r="K6" s="21">
        <f t="shared" si="2"/>
        <v>3358.875</v>
      </c>
      <c r="L6" s="21">
        <f t="shared" si="3"/>
        <v>7009.4642857142853</v>
      </c>
      <c r="M6" s="4">
        <v>1</v>
      </c>
      <c r="N6" s="13">
        <v>4637</v>
      </c>
      <c r="O6" s="4">
        <v>22</v>
      </c>
      <c r="P6" s="4">
        <v>57240</v>
      </c>
      <c r="Q6" s="4">
        <v>23</v>
      </c>
      <c r="R6" s="4">
        <v>61877</v>
      </c>
      <c r="S6" s="21">
        <f t="shared" si="4"/>
        <v>4637</v>
      </c>
      <c r="T6" s="21">
        <f t="shared" si="5"/>
        <v>2601.818181818182</v>
      </c>
      <c r="U6" s="21">
        <f t="shared" si="6"/>
        <v>2690.304347826087</v>
      </c>
      <c r="V6" s="4">
        <f t="shared" si="7"/>
        <v>3</v>
      </c>
      <c r="W6" s="4">
        <f t="shared" si="8"/>
        <v>2</v>
      </c>
      <c r="X6" s="4">
        <f t="shared" si="9"/>
        <v>5</v>
      </c>
      <c r="Y6" s="13">
        <f t="shared" si="10"/>
        <v>111015</v>
      </c>
      <c r="Z6" s="4">
        <f t="shared" si="11"/>
        <v>23373</v>
      </c>
      <c r="AA6" s="4">
        <f t="shared" si="12"/>
        <v>134388</v>
      </c>
    </row>
    <row r="7" spans="1:27" ht="15.75" customHeight="1">
      <c r="A7" s="4" t="s">
        <v>93</v>
      </c>
      <c r="B7" s="4" t="s">
        <v>92</v>
      </c>
      <c r="C7" s="13">
        <v>46385</v>
      </c>
      <c r="D7" s="4">
        <v>10</v>
      </c>
      <c r="E7" s="28">
        <f t="shared" si="0"/>
        <v>4638.5</v>
      </c>
      <c r="F7" s="4">
        <v>35950</v>
      </c>
      <c r="G7" s="4">
        <v>12</v>
      </c>
      <c r="H7" s="4">
        <v>82335</v>
      </c>
      <c r="I7" s="4">
        <v>22</v>
      </c>
      <c r="J7" s="21">
        <f t="shared" si="1"/>
        <v>4638.5</v>
      </c>
      <c r="K7" s="21">
        <f t="shared" si="2"/>
        <v>2995.8333333333335</v>
      </c>
      <c r="L7" s="21">
        <f t="shared" si="3"/>
        <v>3742.5</v>
      </c>
      <c r="M7" s="4">
        <v>3</v>
      </c>
      <c r="N7" s="4">
        <v>2086</v>
      </c>
      <c r="O7" s="4">
        <v>11</v>
      </c>
      <c r="P7" s="4">
        <v>20256</v>
      </c>
      <c r="Q7" s="4">
        <v>14</v>
      </c>
      <c r="R7" s="4">
        <v>22342</v>
      </c>
      <c r="S7" s="21">
        <f t="shared" si="4"/>
        <v>695.33333333333337</v>
      </c>
      <c r="T7" s="21">
        <f t="shared" si="5"/>
        <v>1841.4545454545455</v>
      </c>
      <c r="U7" s="21">
        <f t="shared" si="6"/>
        <v>1595.8571428571429</v>
      </c>
      <c r="V7" s="4">
        <f t="shared" si="7"/>
        <v>7</v>
      </c>
      <c r="W7" s="4">
        <f t="shared" si="8"/>
        <v>1</v>
      </c>
      <c r="X7" s="4">
        <f t="shared" si="9"/>
        <v>8</v>
      </c>
      <c r="Y7" s="13">
        <f t="shared" si="10"/>
        <v>44299</v>
      </c>
      <c r="Z7" s="4">
        <f t="shared" si="11"/>
        <v>15694</v>
      </c>
      <c r="AA7" s="4">
        <f t="shared" si="12"/>
        <v>59993</v>
      </c>
    </row>
    <row r="8" spans="1:27" ht="15.75" customHeight="1">
      <c r="A8" s="4" t="s">
        <v>44</v>
      </c>
      <c r="B8" s="4" t="s">
        <v>37</v>
      </c>
      <c r="C8" s="13">
        <v>41399</v>
      </c>
      <c r="D8" s="4">
        <v>2</v>
      </c>
      <c r="E8" s="28">
        <f t="shared" si="0"/>
        <v>20699.5</v>
      </c>
      <c r="F8" s="4">
        <v>6047</v>
      </c>
      <c r="G8" s="4">
        <v>1</v>
      </c>
      <c r="H8" s="4">
        <v>47446</v>
      </c>
      <c r="I8" s="4">
        <v>3</v>
      </c>
      <c r="J8" s="21">
        <f t="shared" si="1"/>
        <v>20699.5</v>
      </c>
      <c r="K8" s="21">
        <f t="shared" si="2"/>
        <v>6047</v>
      </c>
      <c r="L8" s="21">
        <f t="shared" si="3"/>
        <v>15815.333333333334</v>
      </c>
      <c r="O8" s="4">
        <v>1</v>
      </c>
      <c r="P8" s="13">
        <v>7377</v>
      </c>
      <c r="Q8" s="4">
        <v>1</v>
      </c>
      <c r="R8" s="13">
        <v>7377</v>
      </c>
      <c r="S8" s="21" t="e">
        <f t="shared" si="4"/>
        <v>#DIV/0!</v>
      </c>
      <c r="T8" s="21">
        <f t="shared" si="5"/>
        <v>7377</v>
      </c>
      <c r="U8" s="21">
        <f t="shared" si="6"/>
        <v>7377</v>
      </c>
      <c r="V8" s="4">
        <f t="shared" si="7"/>
        <v>2</v>
      </c>
      <c r="W8" s="4">
        <f t="shared" si="8"/>
        <v>0</v>
      </c>
      <c r="X8" s="4">
        <f t="shared" si="9"/>
        <v>2</v>
      </c>
      <c r="Y8" s="13">
        <f t="shared" si="10"/>
        <v>41399</v>
      </c>
      <c r="Z8" s="13">
        <f t="shared" si="11"/>
        <v>-1330</v>
      </c>
      <c r="AA8" s="13">
        <f t="shared" si="12"/>
        <v>40069</v>
      </c>
    </row>
    <row r="9" spans="1:27" ht="15.75" customHeight="1">
      <c r="A9" s="4" t="s">
        <v>321</v>
      </c>
      <c r="B9" s="4" t="s">
        <v>92</v>
      </c>
      <c r="C9" s="13">
        <v>21024</v>
      </c>
      <c r="D9" s="4">
        <v>2</v>
      </c>
      <c r="E9" s="28">
        <f t="shared" si="0"/>
        <v>10512</v>
      </c>
      <c r="F9" s="4">
        <v>2417</v>
      </c>
      <c r="G9" s="4">
        <v>8</v>
      </c>
      <c r="H9" s="4">
        <v>23441</v>
      </c>
      <c r="I9" s="4">
        <v>10</v>
      </c>
      <c r="J9" s="21">
        <f t="shared" si="1"/>
        <v>10512</v>
      </c>
      <c r="K9" s="21">
        <f t="shared" si="2"/>
        <v>302.125</v>
      </c>
      <c r="L9" s="21">
        <f t="shared" si="3"/>
        <v>2344.1</v>
      </c>
      <c r="O9" s="4">
        <v>4</v>
      </c>
      <c r="P9" s="4">
        <v>3916</v>
      </c>
      <c r="Q9" s="4">
        <v>4</v>
      </c>
      <c r="R9" s="4">
        <v>3916</v>
      </c>
      <c r="S9" s="21" t="e">
        <f t="shared" si="4"/>
        <v>#DIV/0!</v>
      </c>
      <c r="T9" s="21">
        <f t="shared" si="5"/>
        <v>979</v>
      </c>
      <c r="U9" s="21">
        <f t="shared" si="6"/>
        <v>979</v>
      </c>
      <c r="V9" s="4">
        <f t="shared" si="7"/>
        <v>2</v>
      </c>
      <c r="W9" s="4">
        <f t="shared" si="8"/>
        <v>4</v>
      </c>
      <c r="X9" s="4">
        <f t="shared" si="9"/>
        <v>6</v>
      </c>
      <c r="Y9" s="13">
        <f t="shared" si="10"/>
        <v>21024</v>
      </c>
      <c r="Z9" s="4">
        <f t="shared" si="11"/>
        <v>-1499</v>
      </c>
      <c r="AA9" s="4">
        <f t="shared" si="12"/>
        <v>19525</v>
      </c>
    </row>
    <row r="10" spans="1:27" ht="15.75" customHeight="1">
      <c r="A10" s="4" t="s">
        <v>737</v>
      </c>
      <c r="B10" s="4" t="s">
        <v>92</v>
      </c>
      <c r="C10" s="13">
        <v>18057</v>
      </c>
      <c r="D10" s="4">
        <v>1</v>
      </c>
      <c r="E10" s="28">
        <f t="shared" si="0"/>
        <v>18057</v>
      </c>
      <c r="H10" s="13">
        <v>18057</v>
      </c>
      <c r="I10" s="4">
        <v>1</v>
      </c>
      <c r="J10" s="21">
        <f t="shared" si="1"/>
        <v>18057</v>
      </c>
      <c r="K10" s="21" t="e">
        <f>F10/G10</f>
        <v>#DIV/0!</v>
      </c>
      <c r="L10" s="21">
        <f t="shared" si="3"/>
        <v>18057</v>
      </c>
      <c r="S10" s="21" t="e">
        <f t="shared" si="4"/>
        <v>#DIV/0!</v>
      </c>
      <c r="T10" s="21" t="e">
        <f t="shared" si="5"/>
        <v>#DIV/0!</v>
      </c>
      <c r="U10" s="21" t="e">
        <f t="shared" si="6"/>
        <v>#DIV/0!</v>
      </c>
      <c r="V10" s="4">
        <f t="shared" si="7"/>
        <v>1</v>
      </c>
      <c r="W10" s="4">
        <f t="shared" si="8"/>
        <v>0</v>
      </c>
      <c r="X10" s="4">
        <f t="shared" si="9"/>
        <v>1</v>
      </c>
      <c r="Y10" s="13">
        <f t="shared" si="10"/>
        <v>18057</v>
      </c>
      <c r="Z10" s="4">
        <f t="shared" si="11"/>
        <v>0</v>
      </c>
      <c r="AA10" s="13">
        <f t="shared" si="12"/>
        <v>18057</v>
      </c>
    </row>
    <row r="11" spans="1:27" ht="15.75" customHeight="1">
      <c r="A11" s="4" t="s">
        <v>212</v>
      </c>
      <c r="B11" s="4" t="s">
        <v>74</v>
      </c>
      <c r="C11" s="13">
        <v>17685</v>
      </c>
      <c r="D11" s="4">
        <v>1</v>
      </c>
      <c r="E11" s="28">
        <f t="shared" si="0"/>
        <v>17685</v>
      </c>
      <c r="F11" s="4">
        <v>27337</v>
      </c>
      <c r="G11" s="4">
        <v>25</v>
      </c>
      <c r="H11" s="4">
        <v>45022</v>
      </c>
      <c r="I11" s="4">
        <v>26</v>
      </c>
      <c r="J11" s="21">
        <f t="shared" si="1"/>
        <v>17685</v>
      </c>
      <c r="K11" s="21">
        <f t="shared" si="2"/>
        <v>1093.48</v>
      </c>
      <c r="L11" s="21">
        <f t="shared" si="3"/>
        <v>1731.6153846153845</v>
      </c>
      <c r="M11" s="4">
        <v>1</v>
      </c>
      <c r="N11" s="13">
        <v>20910</v>
      </c>
      <c r="O11" s="4">
        <v>19</v>
      </c>
      <c r="P11" s="4">
        <v>34032</v>
      </c>
      <c r="Q11" s="4">
        <v>20</v>
      </c>
      <c r="R11" s="4">
        <v>54942</v>
      </c>
      <c r="S11" s="21">
        <f t="shared" si="4"/>
        <v>20910</v>
      </c>
      <c r="T11" s="21">
        <f t="shared" si="5"/>
        <v>1791.1578947368421</v>
      </c>
      <c r="U11" s="21">
        <f t="shared" si="6"/>
        <v>2747.1</v>
      </c>
      <c r="V11" s="4">
        <f t="shared" si="7"/>
        <v>0</v>
      </c>
      <c r="W11" s="4">
        <f t="shared" si="8"/>
        <v>6</v>
      </c>
      <c r="X11" s="4">
        <f t="shared" si="9"/>
        <v>6</v>
      </c>
      <c r="Y11" s="13">
        <f t="shared" si="10"/>
        <v>-3225</v>
      </c>
      <c r="Z11" s="4">
        <f t="shared" si="11"/>
        <v>-6695</v>
      </c>
      <c r="AA11" s="4">
        <f t="shared" si="12"/>
        <v>-9920</v>
      </c>
    </row>
    <row r="12" spans="1:27" ht="15.75" customHeight="1">
      <c r="A12" s="4" t="s">
        <v>303</v>
      </c>
      <c r="B12" s="4" t="s">
        <v>112</v>
      </c>
      <c r="C12" s="13">
        <v>16921</v>
      </c>
      <c r="D12" s="4">
        <v>1</v>
      </c>
      <c r="E12" s="28">
        <f t="shared" si="0"/>
        <v>16921</v>
      </c>
      <c r="F12" s="4">
        <v>29747</v>
      </c>
      <c r="G12" s="4">
        <v>9</v>
      </c>
      <c r="H12" s="4">
        <v>46668</v>
      </c>
      <c r="I12" s="4">
        <v>10</v>
      </c>
      <c r="J12" s="21">
        <f t="shared" si="1"/>
        <v>16921</v>
      </c>
      <c r="K12" s="21">
        <f t="shared" si="2"/>
        <v>3305.2222222222222</v>
      </c>
      <c r="L12" s="21">
        <f t="shared" si="3"/>
        <v>4666.8</v>
      </c>
      <c r="O12" s="4">
        <v>7</v>
      </c>
      <c r="P12" s="4">
        <v>27964</v>
      </c>
      <c r="Q12" s="4">
        <v>7</v>
      </c>
      <c r="R12" s="4">
        <v>27964</v>
      </c>
      <c r="S12" s="21" t="e">
        <f t="shared" si="4"/>
        <v>#DIV/0!</v>
      </c>
      <c r="T12" s="21">
        <f t="shared" si="5"/>
        <v>3994.8571428571427</v>
      </c>
      <c r="U12" s="21">
        <f t="shared" si="6"/>
        <v>3994.8571428571427</v>
      </c>
      <c r="V12" s="4">
        <f t="shared" si="7"/>
        <v>1</v>
      </c>
      <c r="W12" s="4">
        <f t="shared" si="8"/>
        <v>2</v>
      </c>
      <c r="X12" s="4">
        <f t="shared" si="9"/>
        <v>3</v>
      </c>
      <c r="Y12" s="13">
        <f t="shared" si="10"/>
        <v>16921</v>
      </c>
      <c r="Z12" s="4">
        <f t="shared" si="11"/>
        <v>1783</v>
      </c>
      <c r="AA12" s="4">
        <f t="shared" si="12"/>
        <v>18704</v>
      </c>
    </row>
    <row r="13" spans="1:27" ht="15.75" customHeight="1">
      <c r="A13" s="4" t="s">
        <v>199</v>
      </c>
      <c r="B13" s="4" t="s">
        <v>112</v>
      </c>
      <c r="C13" s="4">
        <v>13619</v>
      </c>
      <c r="D13" s="4">
        <v>3</v>
      </c>
      <c r="E13" s="28">
        <f t="shared" si="0"/>
        <v>4539.666666666667</v>
      </c>
      <c r="F13" s="4">
        <v>16450</v>
      </c>
      <c r="G13" s="4">
        <v>3</v>
      </c>
      <c r="H13" s="4">
        <v>30069</v>
      </c>
      <c r="I13" s="4">
        <v>6</v>
      </c>
      <c r="J13" s="21">
        <f t="shared" si="1"/>
        <v>4539.666666666667</v>
      </c>
      <c r="K13" s="21">
        <f t="shared" si="2"/>
        <v>5483.333333333333</v>
      </c>
      <c r="L13" s="21">
        <f t="shared" si="3"/>
        <v>5011.5</v>
      </c>
      <c r="O13" s="4">
        <v>3</v>
      </c>
      <c r="P13" s="13">
        <v>27918</v>
      </c>
      <c r="Q13" s="4">
        <v>3</v>
      </c>
      <c r="R13" s="13">
        <v>27918</v>
      </c>
      <c r="S13" s="21" t="e">
        <f t="shared" si="4"/>
        <v>#DIV/0!</v>
      </c>
      <c r="T13" s="21">
        <f t="shared" si="5"/>
        <v>9306</v>
      </c>
      <c r="U13" s="21">
        <f t="shared" si="6"/>
        <v>9306</v>
      </c>
      <c r="V13" s="4">
        <f t="shared" si="7"/>
        <v>3</v>
      </c>
      <c r="W13" s="4">
        <f t="shared" si="8"/>
        <v>0</v>
      </c>
      <c r="X13" s="4">
        <f t="shared" si="9"/>
        <v>3</v>
      </c>
      <c r="Y13" s="4">
        <f t="shared" si="10"/>
        <v>13619</v>
      </c>
      <c r="Z13" s="13">
        <f t="shared" si="11"/>
        <v>-11468</v>
      </c>
      <c r="AA13" s="13">
        <f t="shared" si="12"/>
        <v>2151</v>
      </c>
    </row>
    <row r="14" spans="1:27" ht="15.75" customHeight="1">
      <c r="A14" s="4" t="s">
        <v>249</v>
      </c>
      <c r="B14" s="4" t="s">
        <v>41</v>
      </c>
      <c r="C14" s="13">
        <v>12877</v>
      </c>
      <c r="D14" s="4">
        <v>2</v>
      </c>
      <c r="E14" s="28">
        <f t="shared" si="0"/>
        <v>6438.5</v>
      </c>
      <c r="H14" s="13">
        <v>12877</v>
      </c>
      <c r="I14" s="4">
        <v>2</v>
      </c>
      <c r="J14" s="21">
        <f t="shared" si="1"/>
        <v>6438.5</v>
      </c>
      <c r="K14" s="21" t="e">
        <f t="shared" si="2"/>
        <v>#DIV/0!</v>
      </c>
      <c r="L14" s="21">
        <f t="shared" si="3"/>
        <v>6438.5</v>
      </c>
      <c r="S14" s="21" t="e">
        <f t="shared" si="4"/>
        <v>#DIV/0!</v>
      </c>
      <c r="T14" s="21" t="e">
        <f t="shared" si="5"/>
        <v>#DIV/0!</v>
      </c>
      <c r="U14" s="21" t="e">
        <f t="shared" si="6"/>
        <v>#DIV/0!</v>
      </c>
      <c r="V14" s="4">
        <f t="shared" si="7"/>
        <v>2</v>
      </c>
      <c r="W14" s="4">
        <f t="shared" si="8"/>
        <v>0</v>
      </c>
      <c r="X14" s="4">
        <f t="shared" si="9"/>
        <v>2</v>
      </c>
      <c r="Y14" s="13">
        <f t="shared" si="10"/>
        <v>12877</v>
      </c>
      <c r="Z14" s="4">
        <f t="shared" si="11"/>
        <v>0</v>
      </c>
      <c r="AA14" s="13">
        <f t="shared" si="12"/>
        <v>12877</v>
      </c>
    </row>
    <row r="15" spans="1:27" ht="15.75" customHeight="1">
      <c r="A15" s="4" t="s">
        <v>1059</v>
      </c>
      <c r="B15" s="4" t="s">
        <v>112</v>
      </c>
      <c r="C15" s="13">
        <v>12377</v>
      </c>
      <c r="D15" s="4">
        <v>1</v>
      </c>
      <c r="E15" s="28">
        <f t="shared" si="0"/>
        <v>12377</v>
      </c>
      <c r="H15" s="13">
        <v>12377</v>
      </c>
      <c r="I15" s="4">
        <v>1</v>
      </c>
      <c r="J15" s="21">
        <f t="shared" si="1"/>
        <v>12377</v>
      </c>
      <c r="K15" s="21" t="e">
        <f t="shared" si="2"/>
        <v>#DIV/0!</v>
      </c>
      <c r="L15" s="21">
        <f t="shared" si="3"/>
        <v>12377</v>
      </c>
      <c r="S15" s="21" t="e">
        <f t="shared" si="4"/>
        <v>#DIV/0!</v>
      </c>
      <c r="T15" s="21" t="e">
        <f t="shared" si="5"/>
        <v>#DIV/0!</v>
      </c>
      <c r="U15" s="21" t="e">
        <f t="shared" si="6"/>
        <v>#DIV/0!</v>
      </c>
      <c r="V15" s="4">
        <f t="shared" si="7"/>
        <v>1</v>
      </c>
      <c r="W15" s="4">
        <f t="shared" si="8"/>
        <v>0</v>
      </c>
      <c r="X15" s="4">
        <f t="shared" si="9"/>
        <v>1</v>
      </c>
      <c r="Y15" s="13">
        <f t="shared" si="10"/>
        <v>12377</v>
      </c>
      <c r="Z15" s="4">
        <f t="shared" si="11"/>
        <v>0</v>
      </c>
      <c r="AA15" s="13">
        <f t="shared" si="12"/>
        <v>12377</v>
      </c>
    </row>
    <row r="16" spans="1:27" ht="15.75" customHeight="1">
      <c r="A16" s="4" t="s">
        <v>169</v>
      </c>
      <c r="B16" s="4" t="s">
        <v>4</v>
      </c>
      <c r="C16" s="4">
        <v>9638</v>
      </c>
      <c r="D16" s="4">
        <v>3</v>
      </c>
      <c r="E16" s="28">
        <f t="shared" si="0"/>
        <v>3212.6666666666665</v>
      </c>
      <c r="H16" s="4">
        <v>9638</v>
      </c>
      <c r="I16" s="4">
        <v>3</v>
      </c>
      <c r="J16" s="21">
        <f t="shared" si="1"/>
        <v>3212.6666666666665</v>
      </c>
      <c r="K16" s="21" t="e">
        <f t="shared" si="2"/>
        <v>#DIV/0!</v>
      </c>
      <c r="L16" s="21">
        <f t="shared" si="3"/>
        <v>3212.6666666666665</v>
      </c>
      <c r="M16" s="4">
        <v>1</v>
      </c>
      <c r="N16" s="13">
        <v>2029</v>
      </c>
      <c r="Q16" s="4">
        <v>1</v>
      </c>
      <c r="R16" s="13">
        <v>2029</v>
      </c>
      <c r="S16" s="21">
        <f t="shared" si="4"/>
        <v>2029</v>
      </c>
      <c r="T16" s="21" t="e">
        <f t="shared" si="5"/>
        <v>#DIV/0!</v>
      </c>
      <c r="U16" s="21">
        <f t="shared" si="6"/>
        <v>2029</v>
      </c>
      <c r="V16" s="4">
        <f t="shared" si="7"/>
        <v>2</v>
      </c>
      <c r="W16" s="4">
        <f t="shared" si="8"/>
        <v>0</v>
      </c>
      <c r="X16" s="4">
        <f t="shared" si="9"/>
        <v>2</v>
      </c>
      <c r="Y16" s="13">
        <f t="shared" si="10"/>
        <v>7609</v>
      </c>
      <c r="Z16" s="4">
        <f t="shared" si="11"/>
        <v>0</v>
      </c>
      <c r="AA16" s="13">
        <f t="shared" si="12"/>
        <v>7609</v>
      </c>
    </row>
    <row r="17" spans="1:27" ht="15.75" customHeight="1">
      <c r="A17" s="4" t="s">
        <v>80</v>
      </c>
      <c r="B17" s="4" t="s">
        <v>74</v>
      </c>
      <c r="C17" s="4">
        <v>9382</v>
      </c>
      <c r="D17" s="4">
        <v>2</v>
      </c>
      <c r="E17" s="28">
        <f t="shared" si="0"/>
        <v>4691</v>
      </c>
      <c r="F17" s="4">
        <v>37609</v>
      </c>
      <c r="G17" s="4">
        <v>12</v>
      </c>
      <c r="H17" s="4">
        <v>46991</v>
      </c>
      <c r="I17" s="4">
        <v>14</v>
      </c>
      <c r="J17" s="21">
        <f t="shared" si="1"/>
        <v>4691</v>
      </c>
      <c r="K17" s="21">
        <f t="shared" si="2"/>
        <v>3134.0833333333335</v>
      </c>
      <c r="L17" s="21">
        <f t="shared" si="3"/>
        <v>3356.5</v>
      </c>
      <c r="M17" s="4">
        <v>2</v>
      </c>
      <c r="N17" s="13">
        <v>12733</v>
      </c>
      <c r="O17" s="4">
        <v>12</v>
      </c>
      <c r="P17" s="4">
        <v>34238</v>
      </c>
      <c r="Q17" s="4">
        <v>14</v>
      </c>
      <c r="R17" s="4">
        <v>46971</v>
      </c>
      <c r="S17" s="21">
        <f t="shared" si="4"/>
        <v>6366.5</v>
      </c>
      <c r="T17" s="21">
        <f t="shared" si="5"/>
        <v>2853.1666666666665</v>
      </c>
      <c r="U17" s="21">
        <f t="shared" si="6"/>
        <v>3355.0714285714284</v>
      </c>
      <c r="V17" s="4">
        <f t="shared" si="7"/>
        <v>0</v>
      </c>
      <c r="W17" s="4">
        <f t="shared" si="8"/>
        <v>0</v>
      </c>
      <c r="X17" s="4">
        <f t="shared" si="9"/>
        <v>0</v>
      </c>
      <c r="Y17" s="13">
        <f t="shared" si="10"/>
        <v>-3351</v>
      </c>
      <c r="Z17" s="4">
        <f t="shared" si="11"/>
        <v>3371</v>
      </c>
      <c r="AA17" s="4">
        <f t="shared" si="12"/>
        <v>20</v>
      </c>
    </row>
    <row r="18" spans="1:27" ht="15.75" customHeight="1">
      <c r="A18" s="4" t="s">
        <v>1186</v>
      </c>
      <c r="B18" s="4" t="s">
        <v>112</v>
      </c>
      <c r="C18" s="13">
        <v>8757</v>
      </c>
      <c r="D18" s="4">
        <v>2</v>
      </c>
      <c r="E18" s="28">
        <f t="shared" si="0"/>
        <v>4378.5</v>
      </c>
      <c r="F18" s="4">
        <v>83715</v>
      </c>
      <c r="G18" s="4">
        <v>29</v>
      </c>
      <c r="H18" s="4">
        <v>92472</v>
      </c>
      <c r="I18" s="4">
        <v>31</v>
      </c>
      <c r="J18" s="21">
        <f t="shared" si="1"/>
        <v>4378.5</v>
      </c>
      <c r="K18" s="21">
        <f t="shared" si="2"/>
        <v>2886.7241379310344</v>
      </c>
      <c r="L18" s="21">
        <f t="shared" si="3"/>
        <v>2982.9677419354839</v>
      </c>
      <c r="M18" s="4">
        <v>3</v>
      </c>
      <c r="N18" s="13">
        <v>31727</v>
      </c>
      <c r="O18" s="4">
        <v>19</v>
      </c>
      <c r="P18" s="4">
        <v>63212</v>
      </c>
      <c r="Q18" s="4">
        <v>22</v>
      </c>
      <c r="R18" s="4">
        <v>94939</v>
      </c>
      <c r="S18" s="21">
        <f t="shared" si="4"/>
        <v>10575.666666666666</v>
      </c>
      <c r="T18" s="21">
        <f t="shared" si="5"/>
        <v>3326.9473684210525</v>
      </c>
      <c r="U18" s="21">
        <f t="shared" si="6"/>
        <v>4315.409090909091</v>
      </c>
      <c r="V18" s="4">
        <f t="shared" si="7"/>
        <v>-1</v>
      </c>
      <c r="W18" s="4">
        <f t="shared" si="8"/>
        <v>10</v>
      </c>
      <c r="X18" s="4">
        <f t="shared" si="9"/>
        <v>9</v>
      </c>
      <c r="Y18" s="13">
        <f t="shared" si="10"/>
        <v>-22970</v>
      </c>
      <c r="Z18" s="4">
        <f t="shared" si="11"/>
        <v>20503</v>
      </c>
      <c r="AA18" s="4">
        <f t="shared" si="12"/>
        <v>-2467</v>
      </c>
    </row>
    <row r="19" spans="1:27" ht="15.75" customHeight="1">
      <c r="A19" s="4" t="s">
        <v>388</v>
      </c>
      <c r="B19" s="4" t="s">
        <v>37</v>
      </c>
      <c r="C19" s="4">
        <v>8658</v>
      </c>
      <c r="D19" s="4">
        <v>1</v>
      </c>
      <c r="E19" s="28">
        <f t="shared" si="0"/>
        <v>8658</v>
      </c>
      <c r="H19" s="4">
        <v>8658</v>
      </c>
      <c r="I19" s="4">
        <v>1</v>
      </c>
      <c r="J19" s="21">
        <f t="shared" si="1"/>
        <v>8658</v>
      </c>
      <c r="K19" s="21" t="e">
        <f t="shared" si="2"/>
        <v>#DIV/0!</v>
      </c>
      <c r="L19" s="21">
        <f t="shared" si="3"/>
        <v>8658</v>
      </c>
      <c r="S19" s="21" t="e">
        <f t="shared" si="4"/>
        <v>#DIV/0!</v>
      </c>
      <c r="T19" s="21" t="e">
        <f t="shared" si="5"/>
        <v>#DIV/0!</v>
      </c>
      <c r="U19" s="21" t="e">
        <f t="shared" si="6"/>
        <v>#DIV/0!</v>
      </c>
      <c r="V19" s="4">
        <f t="shared" si="7"/>
        <v>1</v>
      </c>
      <c r="W19" s="4">
        <f t="shared" si="8"/>
        <v>0</v>
      </c>
      <c r="X19" s="4">
        <f t="shared" si="9"/>
        <v>1</v>
      </c>
      <c r="Y19" s="4">
        <f t="shared" si="10"/>
        <v>8658</v>
      </c>
      <c r="Z19" s="4">
        <f t="shared" si="11"/>
        <v>0</v>
      </c>
      <c r="AA19" s="4">
        <f t="shared" si="12"/>
        <v>8658</v>
      </c>
    </row>
    <row r="20" spans="1:27" ht="15.75" customHeight="1">
      <c r="A20" s="4" t="s">
        <v>32</v>
      </c>
      <c r="B20" s="4" t="s">
        <v>20</v>
      </c>
      <c r="C20" s="4">
        <v>8386</v>
      </c>
      <c r="D20" s="4">
        <v>3</v>
      </c>
      <c r="E20" s="28">
        <f t="shared" si="0"/>
        <v>2795.3333333333335</v>
      </c>
      <c r="H20" s="4">
        <v>8386</v>
      </c>
      <c r="I20" s="4">
        <v>3</v>
      </c>
      <c r="J20" s="21">
        <f t="shared" si="1"/>
        <v>2795.3333333333335</v>
      </c>
      <c r="K20" s="21" t="e">
        <f t="shared" si="2"/>
        <v>#DIV/0!</v>
      </c>
      <c r="L20" s="21">
        <f t="shared" si="3"/>
        <v>2795.3333333333335</v>
      </c>
      <c r="M20" s="4">
        <v>3</v>
      </c>
      <c r="N20" s="13">
        <v>16006</v>
      </c>
      <c r="Q20" s="4">
        <v>3</v>
      </c>
      <c r="R20" s="13">
        <v>16006</v>
      </c>
      <c r="S20" s="21">
        <f t="shared" si="4"/>
        <v>5335.333333333333</v>
      </c>
      <c r="T20" s="21" t="e">
        <f t="shared" si="5"/>
        <v>#DIV/0!</v>
      </c>
      <c r="U20" s="21">
        <f t="shared" si="6"/>
        <v>5335.333333333333</v>
      </c>
      <c r="V20" s="4">
        <f t="shared" si="7"/>
        <v>0</v>
      </c>
      <c r="W20" s="4">
        <f t="shared" si="8"/>
        <v>0</v>
      </c>
      <c r="X20" s="4">
        <f t="shared" si="9"/>
        <v>0</v>
      </c>
      <c r="Y20" s="13">
        <f t="shared" si="10"/>
        <v>-7620</v>
      </c>
      <c r="Z20" s="4">
        <f t="shared" si="11"/>
        <v>0</v>
      </c>
      <c r="AA20" s="13">
        <f t="shared" si="12"/>
        <v>-7620</v>
      </c>
    </row>
    <row r="21" spans="1:27" ht="15.75" customHeight="1">
      <c r="A21" s="4" t="s">
        <v>379</v>
      </c>
      <c r="B21" s="4" t="s">
        <v>92</v>
      </c>
      <c r="C21" s="4">
        <v>7876</v>
      </c>
      <c r="D21" s="4">
        <v>3</v>
      </c>
      <c r="E21" s="28">
        <f t="shared" si="0"/>
        <v>2625.3333333333335</v>
      </c>
      <c r="F21" s="4">
        <v>32060</v>
      </c>
      <c r="G21" s="4">
        <v>9</v>
      </c>
      <c r="H21" s="4">
        <v>39936</v>
      </c>
      <c r="I21" s="4">
        <v>12</v>
      </c>
      <c r="J21" s="21">
        <f t="shared" si="1"/>
        <v>2625.3333333333335</v>
      </c>
      <c r="K21" s="21">
        <f t="shared" si="2"/>
        <v>3562.2222222222222</v>
      </c>
      <c r="L21" s="21">
        <f t="shared" si="3"/>
        <v>3328</v>
      </c>
      <c r="O21" s="4">
        <v>6</v>
      </c>
      <c r="P21" s="13">
        <v>44111</v>
      </c>
      <c r="Q21" s="4">
        <v>6</v>
      </c>
      <c r="R21" s="13">
        <v>44111</v>
      </c>
      <c r="S21" s="21" t="e">
        <f t="shared" si="4"/>
        <v>#DIV/0!</v>
      </c>
      <c r="T21" s="21">
        <f t="shared" si="5"/>
        <v>7351.833333333333</v>
      </c>
      <c r="U21" s="21">
        <f t="shared" si="6"/>
        <v>7351.833333333333</v>
      </c>
      <c r="V21" s="4">
        <f t="shared" si="7"/>
        <v>3</v>
      </c>
      <c r="W21" s="4">
        <f t="shared" si="8"/>
        <v>3</v>
      </c>
      <c r="X21" s="4">
        <f t="shared" si="9"/>
        <v>6</v>
      </c>
      <c r="Y21" s="4">
        <f t="shared" si="10"/>
        <v>7876</v>
      </c>
      <c r="Z21" s="13">
        <f t="shared" si="11"/>
        <v>-12051</v>
      </c>
      <c r="AA21" s="13">
        <f t="shared" si="12"/>
        <v>-4175</v>
      </c>
    </row>
    <row r="22" spans="1:27" ht="15.75" customHeight="1">
      <c r="A22" s="4" t="s">
        <v>377</v>
      </c>
      <c r="B22" s="4" t="s">
        <v>102</v>
      </c>
      <c r="C22" s="4">
        <v>7690</v>
      </c>
      <c r="D22" s="4">
        <v>3</v>
      </c>
      <c r="E22" s="28">
        <f t="shared" si="0"/>
        <v>2563.3333333333335</v>
      </c>
      <c r="F22" s="4">
        <v>7110</v>
      </c>
      <c r="G22" s="4">
        <v>7</v>
      </c>
      <c r="H22" s="4">
        <v>14800</v>
      </c>
      <c r="I22" s="4">
        <v>10</v>
      </c>
      <c r="J22" s="21">
        <f t="shared" si="1"/>
        <v>2563.3333333333335</v>
      </c>
      <c r="K22" s="21">
        <f t="shared" si="2"/>
        <v>1015.7142857142857</v>
      </c>
      <c r="L22" s="21">
        <f t="shared" si="3"/>
        <v>1480</v>
      </c>
      <c r="O22" s="4">
        <v>4</v>
      </c>
      <c r="P22" s="4">
        <v>15861</v>
      </c>
      <c r="Q22" s="4">
        <v>4</v>
      </c>
      <c r="R22" s="4">
        <v>15861</v>
      </c>
      <c r="S22" s="21" t="e">
        <f t="shared" si="4"/>
        <v>#DIV/0!</v>
      </c>
      <c r="T22" s="21">
        <f t="shared" si="5"/>
        <v>3965.25</v>
      </c>
      <c r="U22" s="21">
        <f t="shared" si="6"/>
        <v>3965.25</v>
      </c>
      <c r="V22" s="4">
        <f t="shared" si="7"/>
        <v>3</v>
      </c>
      <c r="W22" s="4">
        <f t="shared" si="8"/>
        <v>3</v>
      </c>
      <c r="X22" s="4">
        <f t="shared" si="9"/>
        <v>6</v>
      </c>
      <c r="Y22" s="4">
        <f t="shared" si="10"/>
        <v>7690</v>
      </c>
      <c r="Z22" s="4">
        <f t="shared" si="11"/>
        <v>-8751</v>
      </c>
      <c r="AA22" s="4">
        <f t="shared" si="12"/>
        <v>-1061</v>
      </c>
    </row>
    <row r="23" spans="1:27" ht="15.75" customHeight="1">
      <c r="A23" s="4" t="s">
        <v>412</v>
      </c>
      <c r="B23" s="4" t="s">
        <v>37</v>
      </c>
      <c r="C23" s="13">
        <v>6989</v>
      </c>
      <c r="D23" s="4">
        <v>1</v>
      </c>
      <c r="E23" s="28">
        <f t="shared" si="0"/>
        <v>6989</v>
      </c>
      <c r="H23" s="13">
        <v>6989</v>
      </c>
      <c r="I23" s="4">
        <v>1</v>
      </c>
      <c r="J23" s="21">
        <f t="shared" si="1"/>
        <v>6989</v>
      </c>
      <c r="K23" s="21" t="e">
        <f t="shared" si="2"/>
        <v>#DIV/0!</v>
      </c>
      <c r="L23" s="21">
        <f t="shared" si="3"/>
        <v>6989</v>
      </c>
      <c r="S23" s="21" t="e">
        <f t="shared" si="4"/>
        <v>#DIV/0!</v>
      </c>
      <c r="T23" s="21" t="e">
        <f t="shared" si="5"/>
        <v>#DIV/0!</v>
      </c>
      <c r="U23" s="21" t="e">
        <f t="shared" si="6"/>
        <v>#DIV/0!</v>
      </c>
      <c r="V23" s="4">
        <f t="shared" si="7"/>
        <v>1</v>
      </c>
      <c r="W23" s="4">
        <f t="shared" si="8"/>
        <v>0</v>
      </c>
      <c r="X23" s="4">
        <f t="shared" si="9"/>
        <v>1</v>
      </c>
      <c r="Y23" s="13">
        <f t="shared" si="10"/>
        <v>6989</v>
      </c>
      <c r="Z23" s="4">
        <f t="shared" si="11"/>
        <v>0</v>
      </c>
      <c r="AA23" s="13">
        <f t="shared" si="12"/>
        <v>6989</v>
      </c>
    </row>
    <row r="24" spans="1:27" ht="15.75" customHeight="1">
      <c r="A24" s="4" t="s">
        <v>97</v>
      </c>
      <c r="B24" s="4" t="s">
        <v>92</v>
      </c>
      <c r="C24" s="4">
        <v>6960</v>
      </c>
      <c r="D24" s="4">
        <v>2</v>
      </c>
      <c r="E24" s="28">
        <f t="shared" si="0"/>
        <v>3480</v>
      </c>
      <c r="F24" s="4">
        <v>8825</v>
      </c>
      <c r="G24" s="4">
        <v>8</v>
      </c>
      <c r="H24" s="4">
        <v>15785</v>
      </c>
      <c r="I24" s="4">
        <v>10</v>
      </c>
      <c r="J24" s="21">
        <f t="shared" si="1"/>
        <v>3480</v>
      </c>
      <c r="K24" s="21">
        <f t="shared" si="2"/>
        <v>1103.125</v>
      </c>
      <c r="L24" s="21">
        <f t="shared" si="3"/>
        <v>1578.5</v>
      </c>
      <c r="M24" s="4">
        <v>2</v>
      </c>
      <c r="N24" s="4">
        <v>24372</v>
      </c>
      <c r="O24" s="4">
        <v>5</v>
      </c>
      <c r="P24" s="4">
        <v>15906</v>
      </c>
      <c r="Q24" s="4">
        <v>7</v>
      </c>
      <c r="R24" s="4">
        <v>40278</v>
      </c>
      <c r="S24" s="21">
        <f t="shared" si="4"/>
        <v>12186</v>
      </c>
      <c r="T24" s="21">
        <f t="shared" si="5"/>
        <v>3181.2</v>
      </c>
      <c r="U24" s="21">
        <f t="shared" si="6"/>
        <v>5754</v>
      </c>
      <c r="V24" s="4">
        <f t="shared" si="7"/>
        <v>0</v>
      </c>
      <c r="W24" s="4">
        <f t="shared" si="8"/>
        <v>3</v>
      </c>
      <c r="X24" s="4">
        <f t="shared" si="9"/>
        <v>3</v>
      </c>
      <c r="Y24" s="4">
        <f t="shared" si="10"/>
        <v>-17412</v>
      </c>
      <c r="Z24" s="4">
        <f t="shared" si="11"/>
        <v>-7081</v>
      </c>
      <c r="AA24" s="4">
        <f t="shared" si="12"/>
        <v>-24493</v>
      </c>
    </row>
    <row r="25" spans="1:27" ht="15.75" customHeight="1">
      <c r="A25" s="4" t="s">
        <v>331</v>
      </c>
      <c r="B25" s="4" t="s">
        <v>74</v>
      </c>
      <c r="C25" s="13">
        <v>6959</v>
      </c>
      <c r="D25" s="4">
        <v>1</v>
      </c>
      <c r="E25" s="28">
        <f t="shared" si="0"/>
        <v>6959</v>
      </c>
      <c r="F25" s="4">
        <v>6038</v>
      </c>
      <c r="G25" s="4">
        <v>3</v>
      </c>
      <c r="H25" s="4">
        <v>12997</v>
      </c>
      <c r="I25" s="4">
        <v>4</v>
      </c>
      <c r="J25" s="21">
        <f t="shared" si="1"/>
        <v>6959</v>
      </c>
      <c r="K25" s="21">
        <f t="shared" si="2"/>
        <v>2012.6666666666667</v>
      </c>
      <c r="L25" s="21">
        <f t="shared" si="3"/>
        <v>3249.25</v>
      </c>
      <c r="O25" s="4">
        <v>3</v>
      </c>
      <c r="P25" s="4">
        <v>8536</v>
      </c>
      <c r="Q25" s="4">
        <v>3</v>
      </c>
      <c r="R25" s="4">
        <v>8536</v>
      </c>
      <c r="S25" s="21" t="e">
        <f t="shared" si="4"/>
        <v>#DIV/0!</v>
      </c>
      <c r="T25" s="21">
        <f t="shared" si="5"/>
        <v>2845.3333333333335</v>
      </c>
      <c r="U25" s="21">
        <f t="shared" si="6"/>
        <v>2845.3333333333335</v>
      </c>
      <c r="V25" s="4">
        <f t="shared" si="7"/>
        <v>1</v>
      </c>
      <c r="W25" s="4">
        <f t="shared" si="8"/>
        <v>0</v>
      </c>
      <c r="X25" s="4">
        <f t="shared" si="9"/>
        <v>1</v>
      </c>
      <c r="Y25" s="13">
        <f t="shared" si="10"/>
        <v>6959</v>
      </c>
      <c r="Z25" s="4">
        <f t="shared" si="11"/>
        <v>-2498</v>
      </c>
      <c r="AA25" s="4">
        <f t="shared" si="12"/>
        <v>4461</v>
      </c>
    </row>
    <row r="26" spans="1:27" ht="15.75" customHeight="1">
      <c r="A26" s="4" t="s">
        <v>406</v>
      </c>
      <c r="B26" s="4" t="s">
        <v>37</v>
      </c>
      <c r="C26" s="13">
        <v>6870</v>
      </c>
      <c r="D26" s="4">
        <v>1</v>
      </c>
      <c r="E26" s="28">
        <f t="shared" si="0"/>
        <v>6870</v>
      </c>
      <c r="H26" s="13">
        <v>6870</v>
      </c>
      <c r="I26" s="4">
        <v>1</v>
      </c>
      <c r="J26" s="21">
        <f t="shared" si="1"/>
        <v>6870</v>
      </c>
      <c r="K26" s="21" t="e">
        <f t="shared" si="2"/>
        <v>#DIV/0!</v>
      </c>
      <c r="L26" s="21">
        <f t="shared" si="3"/>
        <v>6870</v>
      </c>
      <c r="S26" s="21" t="e">
        <f t="shared" si="4"/>
        <v>#DIV/0!</v>
      </c>
      <c r="T26" s="21" t="e">
        <f t="shared" si="5"/>
        <v>#DIV/0!</v>
      </c>
      <c r="U26" s="21" t="e">
        <f t="shared" si="6"/>
        <v>#DIV/0!</v>
      </c>
      <c r="V26" s="4">
        <f t="shared" si="7"/>
        <v>1</v>
      </c>
      <c r="W26" s="4">
        <f t="shared" si="8"/>
        <v>0</v>
      </c>
      <c r="X26" s="4">
        <f t="shared" si="9"/>
        <v>1</v>
      </c>
      <c r="Y26" s="13">
        <f t="shared" si="10"/>
        <v>6870</v>
      </c>
      <c r="Z26" s="4">
        <f t="shared" si="11"/>
        <v>0</v>
      </c>
      <c r="AA26" s="13">
        <f t="shared" si="12"/>
        <v>6870</v>
      </c>
    </row>
    <row r="27" spans="1:27" ht="15.75" customHeight="1">
      <c r="A27" s="4" t="s">
        <v>837</v>
      </c>
      <c r="B27" s="4" t="s">
        <v>117</v>
      </c>
      <c r="C27" s="13">
        <v>6441</v>
      </c>
      <c r="D27" s="4">
        <v>1</v>
      </c>
      <c r="E27" s="28">
        <f t="shared" si="0"/>
        <v>6441</v>
      </c>
      <c r="H27" s="13">
        <v>6441</v>
      </c>
      <c r="I27" s="4">
        <v>1</v>
      </c>
      <c r="J27" s="21">
        <f t="shared" si="1"/>
        <v>6441</v>
      </c>
      <c r="K27" s="21" t="e">
        <f t="shared" si="2"/>
        <v>#DIV/0!</v>
      </c>
      <c r="L27" s="21">
        <f t="shared" si="3"/>
        <v>6441</v>
      </c>
      <c r="S27" s="21" t="e">
        <f t="shared" si="4"/>
        <v>#DIV/0!</v>
      </c>
      <c r="T27" s="21" t="e">
        <f t="shared" si="5"/>
        <v>#DIV/0!</v>
      </c>
      <c r="U27" s="21" t="e">
        <f t="shared" si="6"/>
        <v>#DIV/0!</v>
      </c>
      <c r="V27" s="4">
        <f t="shared" si="7"/>
        <v>1</v>
      </c>
      <c r="W27" s="4">
        <f t="shared" si="8"/>
        <v>0</v>
      </c>
      <c r="X27" s="4">
        <f t="shared" si="9"/>
        <v>1</v>
      </c>
      <c r="Y27" s="13">
        <f t="shared" si="10"/>
        <v>6441</v>
      </c>
      <c r="Z27" s="4">
        <f t="shared" si="11"/>
        <v>0</v>
      </c>
      <c r="AA27" s="13">
        <f t="shared" si="12"/>
        <v>6441</v>
      </c>
    </row>
    <row r="28" spans="1:27" ht="15.75" customHeight="1">
      <c r="A28" s="4" t="s">
        <v>262</v>
      </c>
      <c r="B28" s="4" t="s">
        <v>109</v>
      </c>
      <c r="C28" s="13">
        <v>6269</v>
      </c>
      <c r="D28" s="4">
        <v>1</v>
      </c>
      <c r="E28" s="28">
        <f t="shared" si="0"/>
        <v>6269</v>
      </c>
      <c r="H28" s="13">
        <v>6269</v>
      </c>
      <c r="I28" s="4">
        <v>1</v>
      </c>
      <c r="J28" s="21">
        <f t="shared" si="1"/>
        <v>6269</v>
      </c>
      <c r="K28" s="21" t="e">
        <f t="shared" si="2"/>
        <v>#DIV/0!</v>
      </c>
      <c r="L28" s="21">
        <f t="shared" si="3"/>
        <v>6269</v>
      </c>
      <c r="M28" s="4">
        <v>1</v>
      </c>
      <c r="N28" s="13">
        <v>7369</v>
      </c>
      <c r="Q28" s="4">
        <v>1</v>
      </c>
      <c r="R28" s="13">
        <v>7369</v>
      </c>
      <c r="S28" s="21">
        <f t="shared" si="4"/>
        <v>7369</v>
      </c>
      <c r="T28" s="21" t="e">
        <f t="shared" si="5"/>
        <v>#DIV/0!</v>
      </c>
      <c r="U28" s="21">
        <f t="shared" si="6"/>
        <v>7369</v>
      </c>
      <c r="V28" s="4">
        <f t="shared" si="7"/>
        <v>0</v>
      </c>
      <c r="W28" s="4">
        <f t="shared" si="8"/>
        <v>0</v>
      </c>
      <c r="X28" s="4">
        <f t="shared" si="9"/>
        <v>0</v>
      </c>
      <c r="Y28" s="13">
        <f t="shared" si="10"/>
        <v>-1100</v>
      </c>
      <c r="Z28" s="4">
        <f t="shared" si="11"/>
        <v>0</v>
      </c>
      <c r="AA28" s="13">
        <f t="shared" si="12"/>
        <v>-1100</v>
      </c>
    </row>
    <row r="29" spans="1:27" ht="15.75" customHeight="1">
      <c r="A29" s="4" t="s">
        <v>192</v>
      </c>
      <c r="B29" s="4" t="s">
        <v>74</v>
      </c>
      <c r="C29" s="13">
        <v>6068</v>
      </c>
      <c r="D29" s="4">
        <v>2</v>
      </c>
      <c r="E29" s="28">
        <f t="shared" si="0"/>
        <v>3034</v>
      </c>
      <c r="F29" s="4">
        <v>7409</v>
      </c>
      <c r="G29" s="4">
        <v>5</v>
      </c>
      <c r="H29" s="4">
        <v>13477</v>
      </c>
      <c r="I29" s="4">
        <v>7</v>
      </c>
      <c r="J29" s="21">
        <f t="shared" si="1"/>
        <v>3034</v>
      </c>
      <c r="K29" s="21">
        <f t="shared" si="2"/>
        <v>1481.8</v>
      </c>
      <c r="L29" s="21">
        <f t="shared" si="3"/>
        <v>1925.2857142857142</v>
      </c>
      <c r="M29" s="4">
        <v>1</v>
      </c>
      <c r="N29" s="13">
        <v>14725</v>
      </c>
      <c r="O29" s="4">
        <v>5</v>
      </c>
      <c r="P29" s="4">
        <v>9988</v>
      </c>
      <c r="Q29" s="4">
        <v>6</v>
      </c>
      <c r="R29" s="4">
        <v>24713</v>
      </c>
      <c r="S29" s="21">
        <f t="shared" si="4"/>
        <v>14725</v>
      </c>
      <c r="T29" s="21">
        <f t="shared" si="5"/>
        <v>1997.6</v>
      </c>
      <c r="U29" s="21">
        <f t="shared" si="6"/>
        <v>4118.833333333333</v>
      </c>
      <c r="V29" s="4">
        <f t="shared" si="7"/>
        <v>1</v>
      </c>
      <c r="W29" s="4">
        <f t="shared" si="8"/>
        <v>0</v>
      </c>
      <c r="X29" s="4">
        <f t="shared" si="9"/>
        <v>1</v>
      </c>
      <c r="Y29" s="13">
        <f t="shared" si="10"/>
        <v>-8657</v>
      </c>
      <c r="Z29" s="4">
        <f t="shared" si="11"/>
        <v>-2579</v>
      </c>
      <c r="AA29" s="4">
        <f t="shared" si="12"/>
        <v>-11236</v>
      </c>
    </row>
    <row r="30" spans="1:27" ht="15.75" customHeight="1">
      <c r="A30" s="4" t="s">
        <v>349</v>
      </c>
      <c r="B30" s="4" t="s">
        <v>109</v>
      </c>
      <c r="C30" s="4">
        <v>6017</v>
      </c>
      <c r="D30" s="4">
        <v>1</v>
      </c>
      <c r="E30" s="28">
        <f t="shared" si="0"/>
        <v>6017</v>
      </c>
      <c r="F30" s="4">
        <v>161</v>
      </c>
      <c r="G30" s="4">
        <v>1</v>
      </c>
      <c r="H30" s="4">
        <v>6178</v>
      </c>
      <c r="I30" s="4">
        <v>2</v>
      </c>
      <c r="J30" s="21">
        <f t="shared" si="1"/>
        <v>6017</v>
      </c>
      <c r="K30" s="21">
        <f t="shared" si="2"/>
        <v>161</v>
      </c>
      <c r="L30" s="21">
        <f t="shared" si="3"/>
        <v>3089</v>
      </c>
      <c r="O30" s="4">
        <v>1</v>
      </c>
      <c r="P30" s="4">
        <v>276</v>
      </c>
      <c r="Q30" s="4">
        <v>1</v>
      </c>
      <c r="R30" s="4">
        <v>276</v>
      </c>
      <c r="S30" s="21" t="e">
        <f t="shared" si="4"/>
        <v>#DIV/0!</v>
      </c>
      <c r="T30" s="21">
        <f t="shared" si="5"/>
        <v>276</v>
      </c>
      <c r="U30" s="21">
        <f t="shared" si="6"/>
        <v>276</v>
      </c>
      <c r="V30" s="4">
        <f t="shared" si="7"/>
        <v>1</v>
      </c>
      <c r="W30" s="4">
        <f t="shared" si="8"/>
        <v>0</v>
      </c>
      <c r="X30" s="4">
        <f t="shared" si="9"/>
        <v>1</v>
      </c>
      <c r="Y30" s="4">
        <f t="shared" si="10"/>
        <v>6017</v>
      </c>
      <c r="Z30" s="4">
        <f t="shared" si="11"/>
        <v>-115</v>
      </c>
      <c r="AA30" s="4">
        <f t="shared" si="12"/>
        <v>5902</v>
      </c>
    </row>
    <row r="31" spans="1:27" ht="15.75" customHeight="1">
      <c r="A31" s="4" t="s">
        <v>293</v>
      </c>
      <c r="B31" s="4" t="s">
        <v>74</v>
      </c>
      <c r="C31" s="4">
        <v>5657</v>
      </c>
      <c r="D31" s="4">
        <v>1</v>
      </c>
      <c r="E31" s="28">
        <f t="shared" si="0"/>
        <v>5657</v>
      </c>
      <c r="H31" s="4">
        <v>5657</v>
      </c>
      <c r="I31" s="4">
        <v>1</v>
      </c>
      <c r="J31" s="21">
        <f t="shared" si="1"/>
        <v>5657</v>
      </c>
      <c r="K31" s="21" t="e">
        <f t="shared" si="2"/>
        <v>#DIV/0!</v>
      </c>
      <c r="L31" s="21">
        <f t="shared" si="3"/>
        <v>5657</v>
      </c>
      <c r="S31" s="21" t="e">
        <f t="shared" si="4"/>
        <v>#DIV/0!</v>
      </c>
      <c r="T31" s="21" t="e">
        <f t="shared" si="5"/>
        <v>#DIV/0!</v>
      </c>
      <c r="U31" s="21" t="e">
        <f t="shared" si="6"/>
        <v>#DIV/0!</v>
      </c>
      <c r="V31" s="4">
        <f t="shared" si="7"/>
        <v>1</v>
      </c>
      <c r="W31" s="4">
        <f t="shared" si="8"/>
        <v>0</v>
      </c>
      <c r="X31" s="4">
        <f t="shared" si="9"/>
        <v>1</v>
      </c>
      <c r="Y31" s="4">
        <f t="shared" si="10"/>
        <v>5657</v>
      </c>
      <c r="Z31" s="4">
        <f t="shared" si="11"/>
        <v>0</v>
      </c>
      <c r="AA31" s="4">
        <f t="shared" si="12"/>
        <v>5657</v>
      </c>
    </row>
    <row r="32" spans="1:27" ht="15.75" customHeight="1">
      <c r="A32" s="4" t="s">
        <v>160</v>
      </c>
      <c r="B32" s="4" t="s">
        <v>20</v>
      </c>
      <c r="C32" s="4">
        <v>5161</v>
      </c>
      <c r="D32" s="4">
        <v>1</v>
      </c>
      <c r="E32" s="28">
        <f t="shared" si="0"/>
        <v>5161</v>
      </c>
      <c r="F32" s="4">
        <v>16237</v>
      </c>
      <c r="G32" s="4">
        <v>10</v>
      </c>
      <c r="H32" s="4">
        <v>21398</v>
      </c>
      <c r="I32" s="4">
        <v>11</v>
      </c>
      <c r="J32" s="21">
        <f t="shared" si="1"/>
        <v>5161</v>
      </c>
      <c r="K32" s="21">
        <f t="shared" si="2"/>
        <v>1623.7</v>
      </c>
      <c r="L32" s="21">
        <f t="shared" si="3"/>
        <v>1945.2727272727273</v>
      </c>
      <c r="M32" s="4">
        <v>1</v>
      </c>
      <c r="N32" s="13">
        <v>8242</v>
      </c>
      <c r="O32" s="4">
        <v>10</v>
      </c>
      <c r="P32" s="4">
        <v>26328</v>
      </c>
      <c r="Q32" s="4">
        <v>11</v>
      </c>
      <c r="R32" s="4">
        <v>34570</v>
      </c>
      <c r="S32" s="21">
        <f t="shared" si="4"/>
        <v>8242</v>
      </c>
      <c r="T32" s="21">
        <f t="shared" si="5"/>
        <v>2632.8</v>
      </c>
      <c r="U32" s="21">
        <f t="shared" si="6"/>
        <v>3142.7272727272725</v>
      </c>
      <c r="V32" s="4">
        <f t="shared" si="7"/>
        <v>0</v>
      </c>
      <c r="W32" s="4">
        <f t="shared" si="8"/>
        <v>0</v>
      </c>
      <c r="X32" s="4">
        <f t="shared" si="9"/>
        <v>0</v>
      </c>
      <c r="Y32" s="13">
        <f t="shared" si="10"/>
        <v>-3081</v>
      </c>
      <c r="Z32" s="4">
        <f t="shared" si="11"/>
        <v>-10091</v>
      </c>
      <c r="AA32" s="4">
        <f t="shared" si="12"/>
        <v>-13172</v>
      </c>
    </row>
    <row r="33" spans="1:27" ht="15.75" customHeight="1">
      <c r="A33" s="4" t="s">
        <v>221</v>
      </c>
      <c r="B33" s="4" t="s">
        <v>112</v>
      </c>
      <c r="C33" s="4">
        <v>4550</v>
      </c>
      <c r="D33" s="4">
        <v>1</v>
      </c>
      <c r="E33" s="28">
        <f t="shared" si="0"/>
        <v>4550</v>
      </c>
      <c r="F33" s="4">
        <v>27980</v>
      </c>
      <c r="G33" s="4">
        <v>4</v>
      </c>
      <c r="H33" s="4">
        <v>32530</v>
      </c>
      <c r="I33" s="4">
        <v>5</v>
      </c>
      <c r="J33" s="21">
        <f t="shared" si="1"/>
        <v>4550</v>
      </c>
      <c r="K33" s="21">
        <f t="shared" si="2"/>
        <v>6995</v>
      </c>
      <c r="L33" s="21">
        <f t="shared" si="3"/>
        <v>6506</v>
      </c>
      <c r="O33" s="4">
        <v>4</v>
      </c>
      <c r="P33" s="4">
        <v>33474</v>
      </c>
      <c r="Q33" s="4">
        <v>4</v>
      </c>
      <c r="R33" s="4">
        <v>33474</v>
      </c>
      <c r="S33" s="21" t="e">
        <f t="shared" si="4"/>
        <v>#DIV/0!</v>
      </c>
      <c r="T33" s="21">
        <f t="shared" si="5"/>
        <v>8368.5</v>
      </c>
      <c r="U33" s="21">
        <f t="shared" si="6"/>
        <v>8368.5</v>
      </c>
      <c r="V33" s="4">
        <f t="shared" si="7"/>
        <v>1</v>
      </c>
      <c r="W33" s="4">
        <f t="shared" si="8"/>
        <v>0</v>
      </c>
      <c r="X33" s="4">
        <f t="shared" si="9"/>
        <v>1</v>
      </c>
      <c r="Y33" s="4">
        <f t="shared" si="10"/>
        <v>4550</v>
      </c>
      <c r="Z33" s="4">
        <f t="shared" si="11"/>
        <v>-5494</v>
      </c>
      <c r="AA33" s="4">
        <f t="shared" si="12"/>
        <v>-944</v>
      </c>
    </row>
    <row r="34" spans="1:27" ht="15.75" customHeight="1">
      <c r="A34" s="4" t="s">
        <v>372</v>
      </c>
      <c r="B34" s="4" t="s">
        <v>112</v>
      </c>
      <c r="C34" s="13">
        <v>4282</v>
      </c>
      <c r="D34" s="4">
        <v>2</v>
      </c>
      <c r="E34" s="28">
        <f t="shared" si="0"/>
        <v>2141</v>
      </c>
      <c r="F34" s="13">
        <v>26077</v>
      </c>
      <c r="G34" s="4">
        <v>8</v>
      </c>
      <c r="H34" s="13">
        <v>30359</v>
      </c>
      <c r="I34" s="4">
        <v>10</v>
      </c>
      <c r="J34" s="21">
        <f t="shared" si="1"/>
        <v>2141</v>
      </c>
      <c r="K34" s="21">
        <f t="shared" si="2"/>
        <v>3259.625</v>
      </c>
      <c r="L34" s="21">
        <f t="shared" si="3"/>
        <v>3035.9</v>
      </c>
      <c r="O34" s="4">
        <v>8</v>
      </c>
      <c r="P34" s="13">
        <v>70618</v>
      </c>
      <c r="Q34" s="4">
        <v>8</v>
      </c>
      <c r="R34" s="13">
        <v>70618</v>
      </c>
      <c r="S34" s="21" t="e">
        <f t="shared" si="4"/>
        <v>#DIV/0!</v>
      </c>
      <c r="T34" s="21">
        <f t="shared" si="5"/>
        <v>8827.25</v>
      </c>
      <c r="U34" s="21">
        <f t="shared" si="6"/>
        <v>8827.25</v>
      </c>
      <c r="V34" s="4">
        <f t="shared" si="7"/>
        <v>2</v>
      </c>
      <c r="W34" s="4">
        <f t="shared" si="8"/>
        <v>0</v>
      </c>
      <c r="X34" s="4">
        <f t="shared" si="9"/>
        <v>2</v>
      </c>
      <c r="Y34" s="13">
        <f t="shared" si="10"/>
        <v>4282</v>
      </c>
      <c r="Z34" s="13">
        <f t="shared" si="11"/>
        <v>-44541</v>
      </c>
      <c r="AA34" s="13">
        <f t="shared" si="12"/>
        <v>-40259</v>
      </c>
    </row>
    <row r="35" spans="1:27" ht="15.75" customHeight="1">
      <c r="A35" s="4" t="s">
        <v>205</v>
      </c>
      <c r="B35" s="4" t="s">
        <v>112</v>
      </c>
      <c r="C35" s="13">
        <v>4006</v>
      </c>
      <c r="D35" s="4">
        <v>1</v>
      </c>
      <c r="E35" s="28">
        <f t="shared" si="0"/>
        <v>4006</v>
      </c>
      <c r="F35" s="4">
        <v>33516</v>
      </c>
      <c r="G35" s="4">
        <v>27</v>
      </c>
      <c r="H35" s="4">
        <v>37522</v>
      </c>
      <c r="I35" s="4">
        <v>28</v>
      </c>
      <c r="J35" s="21">
        <f t="shared" si="1"/>
        <v>4006</v>
      </c>
      <c r="K35" s="21">
        <f t="shared" si="2"/>
        <v>1241.3333333333333</v>
      </c>
      <c r="L35" s="21">
        <f t="shared" si="3"/>
        <v>1340.0714285714287</v>
      </c>
      <c r="O35" s="4">
        <v>18</v>
      </c>
      <c r="P35" s="4">
        <v>39907</v>
      </c>
      <c r="Q35" s="4">
        <v>18</v>
      </c>
      <c r="R35" s="4">
        <v>39907</v>
      </c>
      <c r="S35" s="21" t="e">
        <f t="shared" si="4"/>
        <v>#DIV/0!</v>
      </c>
      <c r="T35" s="21">
        <f t="shared" si="5"/>
        <v>2217.0555555555557</v>
      </c>
      <c r="U35" s="21">
        <f t="shared" si="6"/>
        <v>2217.0555555555557</v>
      </c>
      <c r="V35" s="4">
        <f t="shared" si="7"/>
        <v>1</v>
      </c>
      <c r="W35" s="4">
        <f t="shared" si="8"/>
        <v>9</v>
      </c>
      <c r="X35" s="4">
        <f t="shared" si="9"/>
        <v>10</v>
      </c>
      <c r="Y35" s="13">
        <f t="shared" si="10"/>
        <v>4006</v>
      </c>
      <c r="Z35" s="4">
        <f t="shared" si="11"/>
        <v>-6391</v>
      </c>
      <c r="AA35" s="4">
        <f t="shared" si="12"/>
        <v>-2385</v>
      </c>
    </row>
    <row r="36" spans="1:27" ht="15.75" customHeight="1">
      <c r="A36" s="4" t="s">
        <v>90</v>
      </c>
      <c r="B36" s="4" t="s">
        <v>74</v>
      </c>
      <c r="C36" s="4">
        <v>3995</v>
      </c>
      <c r="D36" s="4">
        <v>1</v>
      </c>
      <c r="E36" s="28">
        <f t="shared" si="0"/>
        <v>3995</v>
      </c>
      <c r="H36" s="4">
        <v>3995</v>
      </c>
      <c r="I36" s="4">
        <v>1</v>
      </c>
      <c r="J36" s="21">
        <f t="shared" si="1"/>
        <v>3995</v>
      </c>
      <c r="K36" s="21" t="e">
        <f t="shared" si="2"/>
        <v>#DIV/0!</v>
      </c>
      <c r="L36" s="21">
        <f t="shared" si="3"/>
        <v>3995</v>
      </c>
      <c r="S36" s="21" t="e">
        <f t="shared" si="4"/>
        <v>#DIV/0!</v>
      </c>
      <c r="T36" s="21" t="e">
        <f t="shared" si="5"/>
        <v>#DIV/0!</v>
      </c>
      <c r="U36" s="21" t="e">
        <f t="shared" si="6"/>
        <v>#DIV/0!</v>
      </c>
      <c r="V36" s="4">
        <f t="shared" si="7"/>
        <v>1</v>
      </c>
      <c r="W36" s="4">
        <f t="shared" si="8"/>
        <v>0</v>
      </c>
      <c r="X36" s="4">
        <f t="shared" si="9"/>
        <v>1</v>
      </c>
      <c r="Y36" s="4">
        <f t="shared" si="10"/>
        <v>3995</v>
      </c>
      <c r="Z36" s="4">
        <f t="shared" si="11"/>
        <v>0</v>
      </c>
      <c r="AA36" s="4">
        <f t="shared" si="12"/>
        <v>3995</v>
      </c>
    </row>
    <row r="37" spans="1:27" ht="15.75" customHeight="1">
      <c r="A37" s="4" t="s">
        <v>102</v>
      </c>
      <c r="B37" s="4" t="s">
        <v>102</v>
      </c>
      <c r="C37" s="4">
        <v>3928</v>
      </c>
      <c r="D37" s="4">
        <v>2</v>
      </c>
      <c r="E37" s="28">
        <f t="shared" si="0"/>
        <v>1964</v>
      </c>
      <c r="F37" s="4">
        <v>28233</v>
      </c>
      <c r="G37" s="4">
        <v>17</v>
      </c>
      <c r="H37" s="4">
        <v>32161</v>
      </c>
      <c r="I37" s="4">
        <v>19</v>
      </c>
      <c r="J37" s="21">
        <f t="shared" si="1"/>
        <v>1964</v>
      </c>
      <c r="K37" s="21">
        <f t="shared" si="2"/>
        <v>1660.7647058823529</v>
      </c>
      <c r="L37" s="21">
        <f t="shared" si="3"/>
        <v>1692.6842105263158</v>
      </c>
      <c r="M37" s="4">
        <v>2</v>
      </c>
      <c r="N37" s="13">
        <v>4467</v>
      </c>
      <c r="O37" s="4">
        <v>11</v>
      </c>
      <c r="P37" s="4">
        <v>24289</v>
      </c>
      <c r="Q37" s="4">
        <v>13</v>
      </c>
      <c r="R37" s="4">
        <v>28756</v>
      </c>
      <c r="S37" s="21">
        <f t="shared" si="4"/>
        <v>2233.5</v>
      </c>
      <c r="T37" s="21">
        <f t="shared" si="5"/>
        <v>2208.090909090909</v>
      </c>
      <c r="U37" s="21">
        <f t="shared" si="6"/>
        <v>2212</v>
      </c>
      <c r="V37" s="4">
        <f t="shared" si="7"/>
        <v>0</v>
      </c>
      <c r="W37" s="4">
        <f t="shared" si="8"/>
        <v>6</v>
      </c>
      <c r="X37" s="4">
        <f t="shared" si="9"/>
        <v>6</v>
      </c>
      <c r="Y37" s="13">
        <f t="shared" si="10"/>
        <v>-539</v>
      </c>
      <c r="Z37" s="4">
        <f t="shared" si="11"/>
        <v>3944</v>
      </c>
      <c r="AA37" s="4">
        <f t="shared" si="12"/>
        <v>3405</v>
      </c>
    </row>
    <row r="38" spans="1:27" ht="15.75" customHeight="1">
      <c r="A38" s="4" t="s">
        <v>409</v>
      </c>
      <c r="B38" s="4" t="s">
        <v>37</v>
      </c>
      <c r="C38" s="13">
        <v>3911</v>
      </c>
      <c r="D38" s="4">
        <v>1</v>
      </c>
      <c r="E38" s="28">
        <f t="shared" si="0"/>
        <v>3911</v>
      </c>
      <c r="H38" s="13">
        <v>3911</v>
      </c>
      <c r="I38" s="4">
        <v>1</v>
      </c>
      <c r="J38" s="21">
        <f t="shared" si="1"/>
        <v>3911</v>
      </c>
      <c r="K38" s="21" t="e">
        <f t="shared" si="2"/>
        <v>#DIV/0!</v>
      </c>
      <c r="L38" s="21">
        <f t="shared" si="3"/>
        <v>3911</v>
      </c>
      <c r="N38" s="13"/>
      <c r="S38" s="21" t="e">
        <f t="shared" si="4"/>
        <v>#DIV/0!</v>
      </c>
      <c r="T38" s="21" t="e">
        <f t="shared" si="5"/>
        <v>#DIV/0!</v>
      </c>
      <c r="U38" s="21" t="e">
        <f t="shared" si="6"/>
        <v>#DIV/0!</v>
      </c>
      <c r="V38" s="4">
        <f t="shared" si="7"/>
        <v>1</v>
      </c>
      <c r="W38" s="4">
        <f t="shared" si="8"/>
        <v>0</v>
      </c>
      <c r="X38" s="4">
        <f t="shared" si="9"/>
        <v>1</v>
      </c>
      <c r="Y38" s="13">
        <f t="shared" si="10"/>
        <v>3911</v>
      </c>
      <c r="Z38" s="4">
        <f t="shared" si="11"/>
        <v>0</v>
      </c>
      <c r="AA38" s="13">
        <f t="shared" si="12"/>
        <v>3911</v>
      </c>
    </row>
    <row r="39" spans="1:27" ht="15.75" customHeight="1">
      <c r="A39" s="4" t="s">
        <v>215</v>
      </c>
      <c r="B39" s="4" t="s">
        <v>117</v>
      </c>
      <c r="C39" s="4">
        <v>3776</v>
      </c>
      <c r="D39" s="4">
        <v>2</v>
      </c>
      <c r="E39" s="28">
        <f t="shared" si="0"/>
        <v>1888</v>
      </c>
      <c r="F39" s="4">
        <v>9146</v>
      </c>
      <c r="G39" s="4">
        <v>7</v>
      </c>
      <c r="H39" s="4">
        <v>12922</v>
      </c>
      <c r="I39" s="4">
        <v>9</v>
      </c>
      <c r="J39" s="21">
        <f t="shared" si="1"/>
        <v>1888</v>
      </c>
      <c r="K39" s="21">
        <f t="shared" si="2"/>
        <v>1306.5714285714287</v>
      </c>
      <c r="L39" s="21">
        <f t="shared" si="3"/>
        <v>1435.7777777777778</v>
      </c>
      <c r="O39" s="4">
        <v>6</v>
      </c>
      <c r="P39" s="4">
        <v>9519</v>
      </c>
      <c r="Q39" s="4">
        <v>6</v>
      </c>
      <c r="R39" s="4">
        <v>9519</v>
      </c>
      <c r="S39" s="21" t="e">
        <f t="shared" si="4"/>
        <v>#DIV/0!</v>
      </c>
      <c r="T39" s="21">
        <f t="shared" si="5"/>
        <v>1586.5</v>
      </c>
      <c r="U39" s="21">
        <f t="shared" si="6"/>
        <v>1586.5</v>
      </c>
      <c r="V39" s="4">
        <f t="shared" si="7"/>
        <v>2</v>
      </c>
      <c r="W39" s="4">
        <f t="shared" si="8"/>
        <v>1</v>
      </c>
      <c r="X39" s="4">
        <f t="shared" si="9"/>
        <v>3</v>
      </c>
      <c r="Y39" s="4">
        <f t="shared" si="10"/>
        <v>3776</v>
      </c>
      <c r="Z39" s="4">
        <f t="shared" si="11"/>
        <v>-373</v>
      </c>
      <c r="AA39" s="4">
        <f t="shared" si="12"/>
        <v>3403</v>
      </c>
    </row>
    <row r="40" spans="1:27" ht="15.75" customHeight="1">
      <c r="A40" s="4" t="s">
        <v>316</v>
      </c>
      <c r="B40" s="4" t="s">
        <v>74</v>
      </c>
      <c r="C40" s="4">
        <v>3461</v>
      </c>
      <c r="D40" s="4">
        <v>1</v>
      </c>
      <c r="E40" s="28">
        <f t="shared" si="0"/>
        <v>3461</v>
      </c>
      <c r="H40" s="4">
        <v>3461</v>
      </c>
      <c r="I40" s="4">
        <v>1</v>
      </c>
      <c r="J40" s="21">
        <f t="shared" si="1"/>
        <v>3461</v>
      </c>
      <c r="K40" s="21" t="e">
        <f t="shared" si="2"/>
        <v>#DIV/0!</v>
      </c>
      <c r="L40" s="21">
        <f t="shared" si="3"/>
        <v>3461</v>
      </c>
      <c r="S40" s="21" t="e">
        <f t="shared" si="4"/>
        <v>#DIV/0!</v>
      </c>
      <c r="T40" s="21" t="e">
        <f t="shared" si="5"/>
        <v>#DIV/0!</v>
      </c>
      <c r="U40" s="21" t="e">
        <f t="shared" si="6"/>
        <v>#DIV/0!</v>
      </c>
      <c r="V40" s="4">
        <f t="shared" si="7"/>
        <v>1</v>
      </c>
      <c r="W40" s="4">
        <f t="shared" si="8"/>
        <v>0</v>
      </c>
      <c r="X40" s="4">
        <f t="shared" si="9"/>
        <v>1</v>
      </c>
      <c r="Y40" s="4">
        <f t="shared" si="10"/>
        <v>3461</v>
      </c>
      <c r="Z40" s="4">
        <f t="shared" si="11"/>
        <v>0</v>
      </c>
      <c r="AA40" s="4">
        <f t="shared" si="12"/>
        <v>3461</v>
      </c>
    </row>
    <row r="41" spans="1:27" ht="15.75" customHeight="1">
      <c r="A41" s="4" t="s">
        <v>155</v>
      </c>
      <c r="B41" s="4" t="s">
        <v>41</v>
      </c>
      <c r="C41" s="4">
        <v>3378</v>
      </c>
      <c r="D41" s="4">
        <v>3</v>
      </c>
      <c r="E41" s="28">
        <f t="shared" si="0"/>
        <v>1126</v>
      </c>
      <c r="H41" s="4">
        <v>3378</v>
      </c>
      <c r="I41" s="4">
        <v>3</v>
      </c>
      <c r="J41" s="21">
        <f t="shared" si="1"/>
        <v>1126</v>
      </c>
      <c r="K41" s="21" t="e">
        <f t="shared" si="2"/>
        <v>#DIV/0!</v>
      </c>
      <c r="L41" s="21">
        <f t="shared" si="3"/>
        <v>1126</v>
      </c>
      <c r="S41" s="21" t="e">
        <f t="shared" si="4"/>
        <v>#DIV/0!</v>
      </c>
      <c r="T41" s="21" t="e">
        <f t="shared" si="5"/>
        <v>#DIV/0!</v>
      </c>
      <c r="U41" s="21" t="e">
        <f t="shared" si="6"/>
        <v>#DIV/0!</v>
      </c>
      <c r="V41" s="4">
        <f t="shared" si="7"/>
        <v>3</v>
      </c>
      <c r="W41" s="4">
        <f t="shared" si="8"/>
        <v>0</v>
      </c>
      <c r="X41" s="4">
        <f t="shared" si="9"/>
        <v>3</v>
      </c>
      <c r="Y41" s="4">
        <f t="shared" si="10"/>
        <v>3378</v>
      </c>
      <c r="Z41" s="4">
        <f t="shared" si="11"/>
        <v>0</v>
      </c>
      <c r="AA41" s="4">
        <f t="shared" si="12"/>
        <v>3378</v>
      </c>
    </row>
    <row r="42" spans="1:27" ht="15.75" customHeight="1">
      <c r="A42" s="4" t="s">
        <v>230</v>
      </c>
      <c r="B42" s="4" t="s">
        <v>92</v>
      </c>
      <c r="C42" s="4">
        <v>3224</v>
      </c>
      <c r="D42" s="4">
        <v>2</v>
      </c>
      <c r="E42" s="28">
        <f t="shared" si="0"/>
        <v>1612</v>
      </c>
      <c r="F42" s="4">
        <v>20240</v>
      </c>
      <c r="G42" s="4">
        <v>12</v>
      </c>
      <c r="H42" s="4">
        <v>23464</v>
      </c>
      <c r="I42" s="4">
        <v>14</v>
      </c>
      <c r="J42" s="21">
        <f t="shared" si="1"/>
        <v>1612</v>
      </c>
      <c r="K42" s="21">
        <f t="shared" si="2"/>
        <v>1686.6666666666667</v>
      </c>
      <c r="L42" s="21">
        <f t="shared" si="3"/>
        <v>1676</v>
      </c>
      <c r="M42" s="4">
        <v>2</v>
      </c>
      <c r="N42" s="4">
        <v>4729</v>
      </c>
      <c r="O42" s="4">
        <v>12</v>
      </c>
      <c r="P42" s="13">
        <v>28760</v>
      </c>
      <c r="Q42" s="4">
        <v>14</v>
      </c>
      <c r="R42" s="13">
        <v>33489</v>
      </c>
      <c r="S42" s="21">
        <f t="shared" si="4"/>
        <v>2364.5</v>
      </c>
      <c r="T42" s="21">
        <f t="shared" si="5"/>
        <v>2396.6666666666665</v>
      </c>
      <c r="U42" s="21">
        <f t="shared" si="6"/>
        <v>2392.0714285714284</v>
      </c>
      <c r="V42" s="4">
        <f t="shared" si="7"/>
        <v>0</v>
      </c>
      <c r="W42" s="4">
        <f t="shared" si="8"/>
        <v>0</v>
      </c>
      <c r="X42" s="4">
        <f t="shared" si="9"/>
        <v>0</v>
      </c>
      <c r="Y42" s="4">
        <f t="shared" si="10"/>
        <v>-1505</v>
      </c>
      <c r="Z42" s="13">
        <f t="shared" si="11"/>
        <v>-8520</v>
      </c>
      <c r="AA42" s="13">
        <f t="shared" si="12"/>
        <v>-10025</v>
      </c>
    </row>
    <row r="43" spans="1:27" ht="15.75" customHeight="1">
      <c r="A43" s="4" t="s">
        <v>116</v>
      </c>
      <c r="B43" s="4" t="s">
        <v>112</v>
      </c>
      <c r="C43" s="13">
        <v>3110</v>
      </c>
      <c r="D43" s="4">
        <v>2</v>
      </c>
      <c r="E43" s="28">
        <f t="shared" si="0"/>
        <v>1555</v>
      </c>
      <c r="F43" s="4">
        <v>887</v>
      </c>
      <c r="G43" s="4">
        <v>2</v>
      </c>
      <c r="H43" s="4">
        <v>3997</v>
      </c>
      <c r="I43" s="4">
        <v>4</v>
      </c>
      <c r="J43" s="21">
        <f t="shared" si="1"/>
        <v>1555</v>
      </c>
      <c r="K43" s="21">
        <f t="shared" si="2"/>
        <v>443.5</v>
      </c>
      <c r="L43" s="21">
        <f t="shared" si="3"/>
        <v>999.25</v>
      </c>
      <c r="M43" s="4">
        <v>2</v>
      </c>
      <c r="N43" s="13">
        <v>3953</v>
      </c>
      <c r="O43" s="4">
        <v>2</v>
      </c>
      <c r="P43" s="4">
        <v>900</v>
      </c>
      <c r="Q43" s="4">
        <v>4</v>
      </c>
      <c r="R43" s="4">
        <v>4853</v>
      </c>
      <c r="S43" s="21">
        <f t="shared" si="4"/>
        <v>1976.5</v>
      </c>
      <c r="T43" s="21">
        <f t="shared" si="5"/>
        <v>450</v>
      </c>
      <c r="U43" s="21">
        <f t="shared" si="6"/>
        <v>1213.25</v>
      </c>
      <c r="V43" s="4">
        <f t="shared" si="7"/>
        <v>0</v>
      </c>
      <c r="W43" s="4">
        <f t="shared" si="8"/>
        <v>0</v>
      </c>
      <c r="X43" s="4">
        <f t="shared" si="9"/>
        <v>0</v>
      </c>
      <c r="Y43" s="13">
        <f t="shared" si="10"/>
        <v>-843</v>
      </c>
      <c r="Z43" s="4">
        <f t="shared" si="11"/>
        <v>-13</v>
      </c>
      <c r="AA43" s="4">
        <f t="shared" si="12"/>
        <v>-856</v>
      </c>
    </row>
    <row r="44" spans="1:27" ht="15.75" customHeight="1">
      <c r="A44" s="4" t="s">
        <v>255</v>
      </c>
      <c r="B44" s="4" t="s">
        <v>92</v>
      </c>
      <c r="C44" s="4">
        <v>3091</v>
      </c>
      <c r="D44" s="4">
        <v>1</v>
      </c>
      <c r="E44" s="28">
        <f t="shared" si="0"/>
        <v>3091</v>
      </c>
      <c r="F44" s="4">
        <v>732</v>
      </c>
      <c r="G44" s="4">
        <v>2</v>
      </c>
      <c r="H44" s="4">
        <v>3823</v>
      </c>
      <c r="I44" s="4">
        <v>3</v>
      </c>
      <c r="J44" s="21">
        <f t="shared" si="1"/>
        <v>3091</v>
      </c>
      <c r="K44" s="21">
        <f t="shared" si="2"/>
        <v>366</v>
      </c>
      <c r="L44" s="21">
        <f t="shared" si="3"/>
        <v>1274.3333333333333</v>
      </c>
      <c r="M44" s="4">
        <v>1</v>
      </c>
      <c r="N44" s="13">
        <v>3120</v>
      </c>
      <c r="O44" s="4">
        <v>1</v>
      </c>
      <c r="P44" s="4">
        <v>797</v>
      </c>
      <c r="Q44" s="4">
        <v>2</v>
      </c>
      <c r="R44" s="4">
        <v>3917</v>
      </c>
      <c r="S44" s="21">
        <f t="shared" si="4"/>
        <v>3120</v>
      </c>
      <c r="T44" s="21">
        <f t="shared" si="5"/>
        <v>797</v>
      </c>
      <c r="U44" s="21">
        <f t="shared" si="6"/>
        <v>1958.5</v>
      </c>
      <c r="V44" s="4">
        <f t="shared" si="7"/>
        <v>0</v>
      </c>
      <c r="W44" s="4">
        <f t="shared" si="8"/>
        <v>1</v>
      </c>
      <c r="X44" s="4">
        <f t="shared" si="9"/>
        <v>1</v>
      </c>
      <c r="Y44" s="13">
        <f t="shared" si="10"/>
        <v>-29</v>
      </c>
      <c r="Z44" s="4">
        <f t="shared" si="11"/>
        <v>-65</v>
      </c>
      <c r="AA44" s="4">
        <f t="shared" si="12"/>
        <v>-94</v>
      </c>
    </row>
    <row r="45" spans="1:27" ht="15.75" customHeight="1">
      <c r="A45" s="4" t="s">
        <v>351</v>
      </c>
      <c r="B45" s="4" t="s">
        <v>62</v>
      </c>
      <c r="C45" s="4">
        <v>2927</v>
      </c>
      <c r="D45" s="4">
        <v>1</v>
      </c>
      <c r="E45" s="28">
        <f t="shared" si="0"/>
        <v>2927</v>
      </c>
      <c r="F45" s="4">
        <v>25656</v>
      </c>
      <c r="G45" s="4">
        <v>10</v>
      </c>
      <c r="H45" s="4">
        <v>28583</v>
      </c>
      <c r="I45" s="4">
        <v>11</v>
      </c>
      <c r="J45" s="21">
        <f t="shared" si="1"/>
        <v>2927</v>
      </c>
      <c r="K45" s="21">
        <f t="shared" si="2"/>
        <v>2565.6</v>
      </c>
      <c r="L45" s="21">
        <f t="shared" si="3"/>
        <v>2598.4545454545455</v>
      </c>
      <c r="M45" s="4">
        <v>1</v>
      </c>
      <c r="N45" s="13">
        <v>4800</v>
      </c>
      <c r="O45" s="4">
        <v>10</v>
      </c>
      <c r="P45" s="13">
        <v>25944</v>
      </c>
      <c r="Q45" s="4">
        <v>11</v>
      </c>
      <c r="R45" s="13">
        <v>30744</v>
      </c>
      <c r="S45" s="21">
        <f t="shared" si="4"/>
        <v>4800</v>
      </c>
      <c r="T45" s="21">
        <f t="shared" si="5"/>
        <v>2594.4</v>
      </c>
      <c r="U45" s="21">
        <f t="shared" si="6"/>
        <v>2794.909090909091</v>
      </c>
      <c r="V45" s="4">
        <f t="shared" si="7"/>
        <v>0</v>
      </c>
      <c r="W45" s="4">
        <f t="shared" si="8"/>
        <v>0</v>
      </c>
      <c r="X45" s="4">
        <f t="shared" si="9"/>
        <v>0</v>
      </c>
      <c r="Y45" s="13">
        <f t="shared" si="10"/>
        <v>-1873</v>
      </c>
      <c r="Z45" s="13">
        <f t="shared" si="11"/>
        <v>-288</v>
      </c>
      <c r="AA45" s="13">
        <f t="shared" si="12"/>
        <v>-2161</v>
      </c>
    </row>
    <row r="46" spans="1:27" ht="15.75" customHeight="1">
      <c r="A46" s="4" t="s">
        <v>224</v>
      </c>
      <c r="B46" s="4" t="s">
        <v>112</v>
      </c>
      <c r="C46" s="13">
        <v>2703</v>
      </c>
      <c r="D46" s="4">
        <v>1</v>
      </c>
      <c r="E46" s="28">
        <f t="shared" si="0"/>
        <v>2703</v>
      </c>
      <c r="F46" s="4">
        <v>26489</v>
      </c>
      <c r="G46" s="4">
        <v>4</v>
      </c>
      <c r="H46" s="4">
        <v>29192</v>
      </c>
      <c r="I46" s="4">
        <v>5</v>
      </c>
      <c r="J46" s="21">
        <f t="shared" si="1"/>
        <v>2703</v>
      </c>
      <c r="K46" s="21">
        <f t="shared" si="2"/>
        <v>6622.25</v>
      </c>
      <c r="L46" s="21">
        <f t="shared" si="3"/>
        <v>5838.4</v>
      </c>
      <c r="O46" s="4">
        <v>5</v>
      </c>
      <c r="P46" s="4">
        <v>35022</v>
      </c>
      <c r="Q46" s="4">
        <v>5</v>
      </c>
      <c r="R46" s="4">
        <v>35022</v>
      </c>
      <c r="S46" s="21" t="e">
        <f t="shared" si="4"/>
        <v>#DIV/0!</v>
      </c>
      <c r="T46" s="21">
        <f t="shared" si="5"/>
        <v>7004.4</v>
      </c>
      <c r="U46" s="21">
        <f t="shared" si="6"/>
        <v>7004.4</v>
      </c>
      <c r="V46" s="4">
        <f t="shared" si="7"/>
        <v>1</v>
      </c>
      <c r="W46" s="4">
        <f t="shared" si="8"/>
        <v>-1</v>
      </c>
      <c r="X46" s="4">
        <f t="shared" si="9"/>
        <v>0</v>
      </c>
      <c r="Y46" s="13">
        <f t="shared" si="10"/>
        <v>2703</v>
      </c>
      <c r="Z46" s="4">
        <f t="shared" si="11"/>
        <v>-8533</v>
      </c>
      <c r="AA46" s="4">
        <f t="shared" si="12"/>
        <v>-5830</v>
      </c>
    </row>
    <row r="47" spans="1:27" ht="15.75" customHeight="1">
      <c r="A47" s="4" t="s">
        <v>243</v>
      </c>
      <c r="B47" s="4" t="s">
        <v>62</v>
      </c>
      <c r="C47" s="4">
        <v>2359</v>
      </c>
      <c r="D47" s="4">
        <v>1</v>
      </c>
      <c r="E47" s="28">
        <f t="shared" si="0"/>
        <v>2359</v>
      </c>
      <c r="F47" s="4">
        <v>23161</v>
      </c>
      <c r="G47" s="4">
        <v>8</v>
      </c>
      <c r="H47" s="4">
        <v>25520</v>
      </c>
      <c r="I47" s="4">
        <v>9</v>
      </c>
      <c r="J47" s="21">
        <f t="shared" si="1"/>
        <v>2359</v>
      </c>
      <c r="K47" s="21">
        <f t="shared" si="2"/>
        <v>2895.125</v>
      </c>
      <c r="L47" s="21">
        <f t="shared" si="3"/>
        <v>2835.5555555555557</v>
      </c>
      <c r="M47" s="4">
        <v>1</v>
      </c>
      <c r="N47" s="13">
        <v>1938</v>
      </c>
      <c r="O47" s="4">
        <v>8</v>
      </c>
      <c r="P47" s="4">
        <v>33823</v>
      </c>
      <c r="Q47" s="4">
        <v>9</v>
      </c>
      <c r="R47" s="4">
        <v>35761</v>
      </c>
      <c r="S47" s="21">
        <f t="shared" si="4"/>
        <v>1938</v>
      </c>
      <c r="T47" s="21">
        <f t="shared" si="5"/>
        <v>4227.875</v>
      </c>
      <c r="U47" s="21">
        <f t="shared" si="6"/>
        <v>3973.4444444444443</v>
      </c>
      <c r="V47" s="4">
        <f t="shared" si="7"/>
        <v>0</v>
      </c>
      <c r="W47" s="4">
        <f t="shared" si="8"/>
        <v>0</v>
      </c>
      <c r="X47" s="4">
        <f t="shared" si="9"/>
        <v>0</v>
      </c>
      <c r="Y47" s="13">
        <f t="shared" si="10"/>
        <v>421</v>
      </c>
      <c r="Z47" s="4">
        <f t="shared" si="11"/>
        <v>-10662</v>
      </c>
      <c r="AA47" s="4">
        <f t="shared" si="12"/>
        <v>-10241</v>
      </c>
    </row>
    <row r="48" spans="1:27" ht="15.75" customHeight="1">
      <c r="A48" s="4" t="s">
        <v>172</v>
      </c>
      <c r="B48" s="4" t="s">
        <v>4</v>
      </c>
      <c r="C48" s="4">
        <v>2244</v>
      </c>
      <c r="D48" s="4">
        <v>1</v>
      </c>
      <c r="E48" s="28">
        <f t="shared" si="0"/>
        <v>2244</v>
      </c>
      <c r="H48" s="4">
        <v>2244</v>
      </c>
      <c r="I48" s="4">
        <v>1</v>
      </c>
      <c r="J48" s="21">
        <f t="shared" si="1"/>
        <v>2244</v>
      </c>
      <c r="K48" s="21" t="e">
        <f t="shared" si="2"/>
        <v>#DIV/0!</v>
      </c>
      <c r="L48" s="21">
        <f t="shared" si="3"/>
        <v>2244</v>
      </c>
      <c r="M48" s="4">
        <v>1</v>
      </c>
      <c r="N48" s="13">
        <v>1219</v>
      </c>
      <c r="Q48" s="4">
        <v>1</v>
      </c>
      <c r="R48" s="13">
        <v>1219</v>
      </c>
      <c r="S48" s="21">
        <f t="shared" si="4"/>
        <v>1219</v>
      </c>
      <c r="T48" s="21" t="e">
        <f t="shared" si="5"/>
        <v>#DIV/0!</v>
      </c>
      <c r="U48" s="21">
        <f t="shared" si="6"/>
        <v>1219</v>
      </c>
      <c r="V48" s="4">
        <f t="shared" si="7"/>
        <v>0</v>
      </c>
      <c r="W48" s="4">
        <f t="shared" si="8"/>
        <v>0</v>
      </c>
      <c r="X48" s="4">
        <f t="shared" si="9"/>
        <v>0</v>
      </c>
      <c r="Y48" s="13">
        <f t="shared" si="10"/>
        <v>1025</v>
      </c>
      <c r="Z48" s="4">
        <f t="shared" si="11"/>
        <v>0</v>
      </c>
      <c r="AA48" s="13">
        <f t="shared" si="12"/>
        <v>1025</v>
      </c>
    </row>
    <row r="49" spans="1:27" ht="15.75" customHeight="1">
      <c r="A49" s="4" t="s">
        <v>207</v>
      </c>
      <c r="B49" s="4" t="s">
        <v>20</v>
      </c>
      <c r="C49" s="4">
        <v>2224</v>
      </c>
      <c r="D49" s="4">
        <v>1</v>
      </c>
      <c r="E49" s="28">
        <f t="shared" si="0"/>
        <v>2224</v>
      </c>
      <c r="H49" s="4">
        <v>2224</v>
      </c>
      <c r="I49" s="4">
        <v>1</v>
      </c>
      <c r="J49" s="21">
        <f t="shared" si="1"/>
        <v>2224</v>
      </c>
      <c r="K49" s="21" t="e">
        <f t="shared" si="2"/>
        <v>#DIV/0!</v>
      </c>
      <c r="L49" s="21">
        <f t="shared" si="3"/>
        <v>2224</v>
      </c>
      <c r="M49" s="4">
        <v>1</v>
      </c>
      <c r="N49" s="13">
        <v>6365</v>
      </c>
      <c r="Q49" s="4">
        <v>1</v>
      </c>
      <c r="R49" s="13">
        <v>6365</v>
      </c>
      <c r="S49" s="21">
        <f t="shared" si="4"/>
        <v>6365</v>
      </c>
      <c r="T49" s="21" t="e">
        <f t="shared" si="5"/>
        <v>#DIV/0!</v>
      </c>
      <c r="U49" s="21">
        <f t="shared" si="6"/>
        <v>6365</v>
      </c>
      <c r="V49" s="4">
        <f t="shared" si="7"/>
        <v>0</v>
      </c>
      <c r="W49" s="4">
        <f t="shared" si="8"/>
        <v>0</v>
      </c>
      <c r="X49" s="4">
        <f t="shared" si="9"/>
        <v>0</v>
      </c>
      <c r="Y49" s="13">
        <f t="shared" si="10"/>
        <v>-4141</v>
      </c>
      <c r="Z49" s="4">
        <f t="shared" si="11"/>
        <v>0</v>
      </c>
      <c r="AA49" s="13">
        <f t="shared" si="12"/>
        <v>-4141</v>
      </c>
    </row>
    <row r="50" spans="1:27" ht="15.75" customHeight="1">
      <c r="A50" s="4" t="s">
        <v>67</v>
      </c>
      <c r="B50" s="4" t="s">
        <v>50</v>
      </c>
      <c r="C50" s="4">
        <v>2183</v>
      </c>
      <c r="D50" s="4">
        <v>2</v>
      </c>
      <c r="E50" s="28">
        <f t="shared" si="0"/>
        <v>1091.5</v>
      </c>
      <c r="F50" s="4">
        <v>9686</v>
      </c>
      <c r="G50" s="4">
        <v>2</v>
      </c>
      <c r="H50" s="4">
        <v>11869</v>
      </c>
      <c r="I50" s="4">
        <v>4</v>
      </c>
      <c r="J50" s="21">
        <f t="shared" si="1"/>
        <v>1091.5</v>
      </c>
      <c r="K50" s="21">
        <f t="shared" si="2"/>
        <v>4843</v>
      </c>
      <c r="L50" s="21">
        <f t="shared" si="3"/>
        <v>2967.25</v>
      </c>
      <c r="M50" s="4">
        <v>1</v>
      </c>
      <c r="N50" s="13">
        <v>2017</v>
      </c>
      <c r="O50" s="4">
        <v>2</v>
      </c>
      <c r="P50" s="4">
        <v>7115</v>
      </c>
      <c r="Q50" s="4">
        <v>3</v>
      </c>
      <c r="R50" s="4">
        <v>9132</v>
      </c>
      <c r="S50" s="21">
        <f t="shared" si="4"/>
        <v>2017</v>
      </c>
      <c r="T50" s="21">
        <f t="shared" si="5"/>
        <v>3557.5</v>
      </c>
      <c r="U50" s="21">
        <f t="shared" si="6"/>
        <v>3044</v>
      </c>
      <c r="V50" s="4">
        <f t="shared" si="7"/>
        <v>1</v>
      </c>
      <c r="W50" s="4">
        <f t="shared" si="8"/>
        <v>0</v>
      </c>
      <c r="X50" s="4">
        <f t="shared" si="9"/>
        <v>1</v>
      </c>
      <c r="Y50" s="13">
        <f t="shared" si="10"/>
        <v>166</v>
      </c>
      <c r="Z50" s="4">
        <f t="shared" si="11"/>
        <v>2571</v>
      </c>
      <c r="AA50" s="4">
        <f t="shared" si="12"/>
        <v>2737</v>
      </c>
    </row>
    <row r="51" spans="1:27" ht="15.75" customHeight="1">
      <c r="A51" s="4" t="s">
        <v>397</v>
      </c>
      <c r="B51" s="4" t="s">
        <v>37</v>
      </c>
      <c r="C51" s="13">
        <v>2159</v>
      </c>
      <c r="D51" s="4">
        <v>1</v>
      </c>
      <c r="E51" s="28">
        <f t="shared" si="0"/>
        <v>2159</v>
      </c>
      <c r="H51" s="13">
        <v>2159</v>
      </c>
      <c r="I51" s="4">
        <v>1</v>
      </c>
      <c r="J51" s="21">
        <f t="shared" si="1"/>
        <v>2159</v>
      </c>
      <c r="K51" s="21" t="e">
        <f t="shared" si="2"/>
        <v>#DIV/0!</v>
      </c>
      <c r="L51" s="21">
        <f t="shared" si="3"/>
        <v>2159</v>
      </c>
      <c r="P51" s="13"/>
      <c r="R51" s="13"/>
      <c r="S51" s="21" t="e">
        <f t="shared" si="4"/>
        <v>#DIV/0!</v>
      </c>
      <c r="T51" s="21" t="e">
        <f t="shared" si="5"/>
        <v>#DIV/0!</v>
      </c>
      <c r="U51" s="21" t="e">
        <f t="shared" si="6"/>
        <v>#DIV/0!</v>
      </c>
      <c r="V51" s="4">
        <f t="shared" si="7"/>
        <v>1</v>
      </c>
      <c r="W51" s="4">
        <f t="shared" si="8"/>
        <v>0</v>
      </c>
      <c r="X51" s="4">
        <f t="shared" si="9"/>
        <v>1</v>
      </c>
      <c r="Y51" s="13">
        <f t="shared" si="10"/>
        <v>2159</v>
      </c>
      <c r="Z51" s="13">
        <f t="shared" si="11"/>
        <v>0</v>
      </c>
      <c r="AA51" s="13">
        <f t="shared" si="12"/>
        <v>2159</v>
      </c>
    </row>
    <row r="52" spans="1:27" ht="15.75" customHeight="1">
      <c r="A52" s="4" t="s">
        <v>175</v>
      </c>
      <c r="B52" s="4" t="s">
        <v>37</v>
      </c>
      <c r="C52" s="13">
        <v>2150</v>
      </c>
      <c r="D52" s="4">
        <v>1</v>
      </c>
      <c r="E52" s="28">
        <f t="shared" si="0"/>
        <v>2150</v>
      </c>
      <c r="F52" s="4">
        <v>5994</v>
      </c>
      <c r="G52" s="4">
        <v>1</v>
      </c>
      <c r="H52" s="4">
        <v>8144</v>
      </c>
      <c r="I52" s="4">
        <v>2</v>
      </c>
      <c r="J52" s="21">
        <f t="shared" si="1"/>
        <v>2150</v>
      </c>
      <c r="K52" s="21">
        <f t="shared" si="2"/>
        <v>5994</v>
      </c>
      <c r="L52" s="21">
        <f t="shared" si="3"/>
        <v>4072</v>
      </c>
      <c r="O52" s="4">
        <v>1</v>
      </c>
      <c r="P52" s="4">
        <v>6863</v>
      </c>
      <c r="Q52" s="4">
        <v>1</v>
      </c>
      <c r="R52" s="4">
        <v>6863</v>
      </c>
      <c r="S52" s="21" t="e">
        <f t="shared" si="4"/>
        <v>#DIV/0!</v>
      </c>
      <c r="T52" s="21">
        <f t="shared" si="5"/>
        <v>6863</v>
      </c>
      <c r="U52" s="21">
        <f t="shared" si="6"/>
        <v>6863</v>
      </c>
      <c r="V52" s="4">
        <f t="shared" si="7"/>
        <v>1</v>
      </c>
      <c r="W52" s="4">
        <f t="shared" si="8"/>
        <v>0</v>
      </c>
      <c r="X52" s="4">
        <f t="shared" si="9"/>
        <v>1</v>
      </c>
      <c r="Y52" s="13">
        <f t="shared" si="10"/>
        <v>2150</v>
      </c>
      <c r="Z52" s="4">
        <f t="shared" si="11"/>
        <v>-869</v>
      </c>
      <c r="AA52" s="4">
        <f t="shared" si="12"/>
        <v>1281</v>
      </c>
    </row>
    <row r="53" spans="1:27" ht="15.75" customHeight="1">
      <c r="A53" s="4" t="s">
        <v>206</v>
      </c>
      <c r="B53" s="4" t="s">
        <v>74</v>
      </c>
      <c r="C53" s="4">
        <v>1968</v>
      </c>
      <c r="D53" s="4">
        <v>1</v>
      </c>
      <c r="E53" s="28">
        <f t="shared" si="0"/>
        <v>1968</v>
      </c>
      <c r="H53" s="4">
        <v>1968</v>
      </c>
      <c r="I53" s="4">
        <v>1</v>
      </c>
      <c r="J53" s="21">
        <f t="shared" si="1"/>
        <v>1968</v>
      </c>
      <c r="K53" s="21" t="e">
        <f t="shared" si="2"/>
        <v>#DIV/0!</v>
      </c>
      <c r="L53" s="21">
        <f t="shared" si="3"/>
        <v>1968</v>
      </c>
      <c r="N53" s="13"/>
      <c r="R53" s="13"/>
      <c r="S53" s="21" t="e">
        <f t="shared" si="4"/>
        <v>#DIV/0!</v>
      </c>
      <c r="T53" s="21" t="e">
        <f t="shared" si="5"/>
        <v>#DIV/0!</v>
      </c>
      <c r="U53" s="21" t="e">
        <f t="shared" si="6"/>
        <v>#DIV/0!</v>
      </c>
      <c r="V53" s="4">
        <f t="shared" si="7"/>
        <v>1</v>
      </c>
      <c r="W53" s="4">
        <f t="shared" si="8"/>
        <v>0</v>
      </c>
      <c r="X53" s="4">
        <f t="shared" si="9"/>
        <v>1</v>
      </c>
      <c r="Y53" s="13">
        <f t="shared" si="10"/>
        <v>1968</v>
      </c>
      <c r="Z53" s="4">
        <f t="shared" si="11"/>
        <v>0</v>
      </c>
      <c r="AA53" s="13">
        <f t="shared" si="12"/>
        <v>1968</v>
      </c>
    </row>
    <row r="54" spans="1:27" ht="15.75" customHeight="1">
      <c r="A54" s="4" t="s">
        <v>203</v>
      </c>
      <c r="B54" s="4" t="s">
        <v>117</v>
      </c>
      <c r="C54" s="13">
        <v>1912</v>
      </c>
      <c r="D54" s="4">
        <v>1</v>
      </c>
      <c r="E54" s="28">
        <f t="shared" si="0"/>
        <v>1912</v>
      </c>
      <c r="F54" s="4">
        <v>5266</v>
      </c>
      <c r="G54" s="4">
        <v>2</v>
      </c>
      <c r="H54" s="4">
        <v>7178</v>
      </c>
      <c r="I54" s="4">
        <v>3</v>
      </c>
      <c r="J54" s="21">
        <f t="shared" si="1"/>
        <v>1912</v>
      </c>
      <c r="K54" s="21">
        <f t="shared" si="2"/>
        <v>2633</v>
      </c>
      <c r="L54" s="21">
        <f t="shared" si="3"/>
        <v>2392.6666666666665</v>
      </c>
      <c r="O54" s="4">
        <v>2</v>
      </c>
      <c r="P54" s="4">
        <v>8466</v>
      </c>
      <c r="Q54" s="4">
        <v>2</v>
      </c>
      <c r="R54" s="4">
        <v>8466</v>
      </c>
      <c r="S54" s="21" t="e">
        <f t="shared" si="4"/>
        <v>#DIV/0!</v>
      </c>
      <c r="T54" s="21">
        <f t="shared" si="5"/>
        <v>4233</v>
      </c>
      <c r="U54" s="21">
        <f t="shared" si="6"/>
        <v>4233</v>
      </c>
      <c r="V54" s="4">
        <f t="shared" si="7"/>
        <v>1</v>
      </c>
      <c r="W54" s="4">
        <f t="shared" si="8"/>
        <v>0</v>
      </c>
      <c r="X54" s="4">
        <f t="shared" si="9"/>
        <v>1</v>
      </c>
      <c r="Y54" s="13">
        <f t="shared" si="10"/>
        <v>1912</v>
      </c>
      <c r="Z54" s="4">
        <f t="shared" si="11"/>
        <v>-3200</v>
      </c>
      <c r="AA54" s="4">
        <f t="shared" si="12"/>
        <v>-1288</v>
      </c>
    </row>
    <row r="55" spans="1:27" ht="15.75" customHeight="1">
      <c r="A55" s="4" t="s">
        <v>188</v>
      </c>
      <c r="B55" s="4" t="s">
        <v>74</v>
      </c>
      <c r="C55" s="4">
        <v>1897</v>
      </c>
      <c r="D55" s="4">
        <v>1</v>
      </c>
      <c r="E55" s="28">
        <f t="shared" si="0"/>
        <v>1897</v>
      </c>
      <c r="H55" s="4">
        <v>1897</v>
      </c>
      <c r="I55" s="4">
        <v>1</v>
      </c>
      <c r="J55" s="21">
        <f t="shared" si="1"/>
        <v>1897</v>
      </c>
      <c r="K55" s="21" t="e">
        <f t="shared" si="2"/>
        <v>#DIV/0!</v>
      </c>
      <c r="L55" s="21">
        <f t="shared" si="3"/>
        <v>1897</v>
      </c>
      <c r="S55" s="21" t="e">
        <f t="shared" si="4"/>
        <v>#DIV/0!</v>
      </c>
      <c r="T55" s="21" t="e">
        <f t="shared" si="5"/>
        <v>#DIV/0!</v>
      </c>
      <c r="U55" s="21" t="e">
        <f t="shared" si="6"/>
        <v>#DIV/0!</v>
      </c>
      <c r="V55" s="4">
        <f t="shared" si="7"/>
        <v>1</v>
      </c>
      <c r="W55" s="4">
        <f t="shared" si="8"/>
        <v>0</v>
      </c>
      <c r="X55" s="4">
        <f t="shared" si="9"/>
        <v>1</v>
      </c>
      <c r="Y55" s="4">
        <f t="shared" si="10"/>
        <v>1897</v>
      </c>
      <c r="Z55" s="4">
        <f t="shared" si="11"/>
        <v>0</v>
      </c>
      <c r="AA55" s="4">
        <f t="shared" si="12"/>
        <v>1897</v>
      </c>
    </row>
    <row r="56" spans="1:27" ht="15.75" customHeight="1">
      <c r="A56" s="4" t="s">
        <v>194</v>
      </c>
      <c r="B56" s="4" t="s">
        <v>112</v>
      </c>
      <c r="C56" s="13">
        <v>1802</v>
      </c>
      <c r="D56" s="4">
        <v>1</v>
      </c>
      <c r="E56" s="28">
        <f t="shared" si="0"/>
        <v>1802</v>
      </c>
      <c r="F56" s="4">
        <v>15369</v>
      </c>
      <c r="G56" s="4">
        <v>8</v>
      </c>
      <c r="H56" s="4">
        <v>17171</v>
      </c>
      <c r="I56" s="4">
        <v>9</v>
      </c>
      <c r="J56" s="21">
        <f t="shared" si="1"/>
        <v>1802</v>
      </c>
      <c r="K56" s="21">
        <f t="shared" si="2"/>
        <v>1921.125</v>
      </c>
      <c r="L56" s="21">
        <f t="shared" si="3"/>
        <v>1907.8888888888889</v>
      </c>
      <c r="O56" s="4">
        <v>7</v>
      </c>
      <c r="P56" s="13">
        <v>13923</v>
      </c>
      <c r="Q56" s="4">
        <v>7</v>
      </c>
      <c r="R56" s="13">
        <v>13923</v>
      </c>
      <c r="S56" s="21" t="e">
        <f t="shared" si="4"/>
        <v>#DIV/0!</v>
      </c>
      <c r="T56" s="21">
        <f t="shared" si="5"/>
        <v>1989</v>
      </c>
      <c r="U56" s="21">
        <f t="shared" si="6"/>
        <v>1989</v>
      </c>
      <c r="V56" s="4">
        <f t="shared" si="7"/>
        <v>1</v>
      </c>
      <c r="W56" s="4">
        <f t="shared" si="8"/>
        <v>1</v>
      </c>
      <c r="X56" s="4">
        <f t="shared" si="9"/>
        <v>2</v>
      </c>
      <c r="Y56" s="13">
        <f t="shared" si="10"/>
        <v>1802</v>
      </c>
      <c r="Z56" s="13">
        <f t="shared" si="11"/>
        <v>1446</v>
      </c>
      <c r="AA56" s="13">
        <f t="shared" si="12"/>
        <v>3248</v>
      </c>
    </row>
    <row r="57" spans="1:27" ht="15.75" customHeight="1">
      <c r="A57" s="4" t="s">
        <v>124</v>
      </c>
      <c r="B57" s="4" t="s">
        <v>112</v>
      </c>
      <c r="C57" s="4">
        <v>1772</v>
      </c>
      <c r="D57" s="4">
        <v>1</v>
      </c>
      <c r="E57" s="28">
        <f t="shared" si="0"/>
        <v>1772</v>
      </c>
      <c r="F57" s="4">
        <v>32375</v>
      </c>
      <c r="G57" s="4">
        <v>16</v>
      </c>
      <c r="H57" s="4">
        <v>34147</v>
      </c>
      <c r="I57" s="4">
        <v>17</v>
      </c>
      <c r="J57" s="21">
        <f t="shared" si="1"/>
        <v>1772</v>
      </c>
      <c r="K57" s="21">
        <f t="shared" si="2"/>
        <v>2023.4375</v>
      </c>
      <c r="L57" s="21">
        <f t="shared" si="3"/>
        <v>2008.6470588235295</v>
      </c>
      <c r="O57" s="4">
        <v>18</v>
      </c>
      <c r="P57" s="4">
        <v>53612</v>
      </c>
      <c r="Q57" s="4">
        <v>18</v>
      </c>
      <c r="R57" s="4">
        <v>53612</v>
      </c>
      <c r="S57" s="21" t="e">
        <f t="shared" si="4"/>
        <v>#DIV/0!</v>
      </c>
      <c r="T57" s="21">
        <f t="shared" si="5"/>
        <v>2978.4444444444443</v>
      </c>
      <c r="U57" s="21">
        <f t="shared" si="6"/>
        <v>2978.4444444444443</v>
      </c>
      <c r="V57" s="4">
        <f t="shared" si="7"/>
        <v>1</v>
      </c>
      <c r="W57" s="4">
        <f t="shared" si="8"/>
        <v>-2</v>
      </c>
      <c r="X57" s="4">
        <f t="shared" si="9"/>
        <v>-1</v>
      </c>
      <c r="Y57" s="4">
        <f t="shared" si="10"/>
        <v>1772</v>
      </c>
      <c r="Z57" s="4">
        <f t="shared" si="11"/>
        <v>-21237</v>
      </c>
      <c r="AA57" s="4">
        <f t="shared" si="12"/>
        <v>-19465</v>
      </c>
    </row>
    <row r="58" spans="1:27" ht="15.75" customHeight="1">
      <c r="A58" s="4" t="s">
        <v>50</v>
      </c>
      <c r="B58" s="4" t="s">
        <v>50</v>
      </c>
      <c r="C58" s="13">
        <v>1751</v>
      </c>
      <c r="D58" s="4">
        <v>1</v>
      </c>
      <c r="E58" s="28">
        <f t="shared" si="0"/>
        <v>1751</v>
      </c>
      <c r="F58" s="4">
        <v>44567</v>
      </c>
      <c r="G58" s="4">
        <v>10</v>
      </c>
      <c r="H58" s="4">
        <v>46318</v>
      </c>
      <c r="I58" s="4">
        <v>11</v>
      </c>
      <c r="J58" s="21">
        <f t="shared" si="1"/>
        <v>1751</v>
      </c>
      <c r="K58" s="21">
        <f t="shared" si="2"/>
        <v>4456.7</v>
      </c>
      <c r="L58" s="21">
        <f t="shared" si="3"/>
        <v>4210.727272727273</v>
      </c>
      <c r="M58" s="4">
        <v>1</v>
      </c>
      <c r="N58" s="13">
        <v>3915</v>
      </c>
      <c r="O58" s="4">
        <v>10</v>
      </c>
      <c r="P58" s="4">
        <v>52805</v>
      </c>
      <c r="Q58" s="4">
        <v>11</v>
      </c>
      <c r="R58" s="4">
        <v>56720</v>
      </c>
      <c r="S58" s="21">
        <f t="shared" si="4"/>
        <v>3915</v>
      </c>
      <c r="T58" s="21">
        <f t="shared" si="5"/>
        <v>5280.5</v>
      </c>
      <c r="U58" s="21">
        <f t="shared" si="6"/>
        <v>5156.363636363636</v>
      </c>
      <c r="V58" s="4">
        <f t="shared" si="7"/>
        <v>0</v>
      </c>
      <c r="W58" s="4">
        <f t="shared" si="8"/>
        <v>0</v>
      </c>
      <c r="X58" s="4">
        <f t="shared" si="9"/>
        <v>0</v>
      </c>
      <c r="Y58" s="13">
        <f t="shared" si="10"/>
        <v>-2164</v>
      </c>
      <c r="Z58" s="4">
        <f t="shared" si="11"/>
        <v>-8238</v>
      </c>
      <c r="AA58" s="4">
        <f t="shared" si="12"/>
        <v>-10402</v>
      </c>
    </row>
    <row r="59" spans="1:27" ht="15.75" customHeight="1">
      <c r="A59" s="4" t="s">
        <v>370</v>
      </c>
      <c r="B59" s="4" t="s">
        <v>50</v>
      </c>
      <c r="C59" s="4">
        <v>1722</v>
      </c>
      <c r="D59" s="4">
        <v>1</v>
      </c>
      <c r="E59" s="28">
        <f t="shared" si="0"/>
        <v>1722</v>
      </c>
      <c r="F59" s="4">
        <v>3353</v>
      </c>
      <c r="G59" s="4">
        <v>4</v>
      </c>
      <c r="H59" s="4">
        <v>5075</v>
      </c>
      <c r="I59" s="4">
        <v>5</v>
      </c>
      <c r="J59" s="21">
        <f t="shared" si="1"/>
        <v>1722</v>
      </c>
      <c r="K59" s="21">
        <f t="shared" si="2"/>
        <v>838.25</v>
      </c>
      <c r="L59" s="21">
        <f t="shared" si="3"/>
        <v>1015</v>
      </c>
      <c r="M59" s="4">
        <v>1</v>
      </c>
      <c r="N59" s="13">
        <v>2159</v>
      </c>
      <c r="O59" s="4">
        <v>4</v>
      </c>
      <c r="P59" s="4">
        <v>8453</v>
      </c>
      <c r="Q59" s="4">
        <v>5</v>
      </c>
      <c r="R59" s="4">
        <v>10612</v>
      </c>
      <c r="S59" s="21">
        <f t="shared" si="4"/>
        <v>2159</v>
      </c>
      <c r="T59" s="21">
        <f t="shared" si="5"/>
        <v>2113.25</v>
      </c>
      <c r="U59" s="21">
        <f t="shared" si="6"/>
        <v>2122.4</v>
      </c>
      <c r="V59" s="4">
        <f t="shared" si="7"/>
        <v>0</v>
      </c>
      <c r="W59" s="4">
        <f t="shared" si="8"/>
        <v>0</v>
      </c>
      <c r="X59" s="4">
        <f t="shared" si="9"/>
        <v>0</v>
      </c>
      <c r="Y59" s="13">
        <f t="shared" si="10"/>
        <v>-437</v>
      </c>
      <c r="Z59" s="4">
        <f t="shared" si="11"/>
        <v>-5100</v>
      </c>
      <c r="AA59" s="4">
        <f t="shared" si="12"/>
        <v>-5537</v>
      </c>
    </row>
    <row r="60" spans="1:27" ht="15.75" customHeight="1">
      <c r="A60" s="4" t="s">
        <v>126</v>
      </c>
      <c r="B60" s="4" t="s">
        <v>102</v>
      </c>
      <c r="C60" s="4">
        <v>1320</v>
      </c>
      <c r="D60" s="4">
        <v>2</v>
      </c>
      <c r="E60" s="28">
        <f t="shared" si="0"/>
        <v>660</v>
      </c>
      <c r="F60" s="4">
        <v>2163</v>
      </c>
      <c r="G60" s="4">
        <v>1</v>
      </c>
      <c r="H60" s="4">
        <v>3483</v>
      </c>
      <c r="I60" s="4">
        <v>3</v>
      </c>
      <c r="J60" s="21">
        <f t="shared" si="1"/>
        <v>660</v>
      </c>
      <c r="K60" s="21">
        <f t="shared" si="2"/>
        <v>2163</v>
      </c>
      <c r="L60" s="21">
        <f t="shared" si="3"/>
        <v>1161</v>
      </c>
      <c r="O60" s="4">
        <v>1</v>
      </c>
      <c r="P60" s="4">
        <v>2394</v>
      </c>
      <c r="Q60" s="4">
        <v>1</v>
      </c>
      <c r="R60" s="4">
        <v>2394</v>
      </c>
      <c r="S60" s="21" t="e">
        <f t="shared" si="4"/>
        <v>#DIV/0!</v>
      </c>
      <c r="T60" s="21">
        <f t="shared" si="5"/>
        <v>2394</v>
      </c>
      <c r="U60" s="21">
        <f t="shared" si="6"/>
        <v>2394</v>
      </c>
      <c r="V60" s="4">
        <f t="shared" si="7"/>
        <v>2</v>
      </c>
      <c r="W60" s="4">
        <f t="shared" si="8"/>
        <v>0</v>
      </c>
      <c r="X60" s="4">
        <f t="shared" si="9"/>
        <v>2</v>
      </c>
      <c r="Y60" s="4">
        <f t="shared" si="10"/>
        <v>1320</v>
      </c>
      <c r="Z60" s="4">
        <f t="shared" si="11"/>
        <v>-231</v>
      </c>
      <c r="AA60" s="4">
        <f t="shared" si="12"/>
        <v>1089</v>
      </c>
    </row>
    <row r="61" spans="1:27" ht="15.75" customHeight="1">
      <c r="A61" s="4" t="s">
        <v>330</v>
      </c>
      <c r="B61" s="4" t="s">
        <v>62</v>
      </c>
      <c r="C61" s="4">
        <v>1130</v>
      </c>
      <c r="D61" s="4">
        <v>1</v>
      </c>
      <c r="E61" s="28">
        <f t="shared" si="0"/>
        <v>1130</v>
      </c>
      <c r="F61" s="4">
        <v>654</v>
      </c>
      <c r="G61" s="4">
        <v>2</v>
      </c>
      <c r="H61" s="4">
        <v>1784</v>
      </c>
      <c r="I61" s="4">
        <v>3</v>
      </c>
      <c r="J61" s="21">
        <f t="shared" si="1"/>
        <v>1130</v>
      </c>
      <c r="K61" s="21">
        <f t="shared" si="2"/>
        <v>327</v>
      </c>
      <c r="L61" s="21">
        <f t="shared" si="3"/>
        <v>594.66666666666663</v>
      </c>
      <c r="M61" s="4">
        <v>1</v>
      </c>
      <c r="N61" s="13">
        <v>4832</v>
      </c>
      <c r="O61" s="4">
        <v>2</v>
      </c>
      <c r="P61" s="4">
        <v>864</v>
      </c>
      <c r="Q61" s="4">
        <v>3</v>
      </c>
      <c r="R61" s="4">
        <v>5696</v>
      </c>
      <c r="S61" s="21">
        <f t="shared" si="4"/>
        <v>4832</v>
      </c>
      <c r="T61" s="21">
        <f t="shared" si="5"/>
        <v>432</v>
      </c>
      <c r="U61" s="21">
        <f t="shared" si="6"/>
        <v>1898.6666666666667</v>
      </c>
      <c r="V61" s="4">
        <f t="shared" si="7"/>
        <v>0</v>
      </c>
      <c r="W61" s="4">
        <f t="shared" si="8"/>
        <v>0</v>
      </c>
      <c r="X61" s="4">
        <f t="shared" si="9"/>
        <v>0</v>
      </c>
      <c r="Y61" s="13">
        <f t="shared" si="10"/>
        <v>-3702</v>
      </c>
      <c r="Z61" s="4">
        <f t="shared" si="11"/>
        <v>-210</v>
      </c>
      <c r="AA61" s="4">
        <f t="shared" si="12"/>
        <v>-3912</v>
      </c>
    </row>
    <row r="62" spans="1:27" ht="15.75" customHeight="1">
      <c r="A62" s="4" t="s">
        <v>15</v>
      </c>
      <c r="B62" s="4" t="s">
        <v>4</v>
      </c>
      <c r="C62" s="13">
        <v>1103</v>
      </c>
      <c r="D62" s="4">
        <v>1</v>
      </c>
      <c r="E62" s="28">
        <f t="shared" si="0"/>
        <v>1103</v>
      </c>
      <c r="F62" s="4">
        <v>4377</v>
      </c>
      <c r="G62" s="4">
        <v>2</v>
      </c>
      <c r="H62" s="4">
        <v>5480</v>
      </c>
      <c r="I62" s="4">
        <v>3</v>
      </c>
      <c r="J62" s="21">
        <f t="shared" si="1"/>
        <v>1103</v>
      </c>
      <c r="K62" s="21">
        <f t="shared" si="2"/>
        <v>2188.5</v>
      </c>
      <c r="L62" s="21">
        <f t="shared" si="3"/>
        <v>1826.6666666666667</v>
      </c>
      <c r="O62" s="4">
        <v>2</v>
      </c>
      <c r="P62" s="4">
        <v>5493</v>
      </c>
      <c r="Q62" s="4">
        <v>2</v>
      </c>
      <c r="R62" s="4">
        <v>5493</v>
      </c>
      <c r="S62" s="21" t="e">
        <f t="shared" si="4"/>
        <v>#DIV/0!</v>
      </c>
      <c r="T62" s="21">
        <f t="shared" si="5"/>
        <v>2746.5</v>
      </c>
      <c r="U62" s="21">
        <f t="shared" si="6"/>
        <v>2746.5</v>
      </c>
      <c r="V62" s="4">
        <f t="shared" si="7"/>
        <v>1</v>
      </c>
      <c r="W62" s="4">
        <f t="shared" si="8"/>
        <v>0</v>
      </c>
      <c r="X62" s="4">
        <f t="shared" si="9"/>
        <v>1</v>
      </c>
      <c r="Y62" s="13">
        <f t="shared" si="10"/>
        <v>1103</v>
      </c>
      <c r="Z62" s="4">
        <f t="shared" si="11"/>
        <v>-1116</v>
      </c>
      <c r="AA62" s="4">
        <f t="shared" si="12"/>
        <v>-13</v>
      </c>
    </row>
    <row r="63" spans="1:27" ht="15.75" customHeight="1">
      <c r="A63" s="4" t="s">
        <v>186</v>
      </c>
      <c r="B63" s="4" t="s">
        <v>92</v>
      </c>
      <c r="C63" s="4">
        <v>1009</v>
      </c>
      <c r="D63" s="4">
        <v>1</v>
      </c>
      <c r="E63" s="28">
        <f t="shared" si="0"/>
        <v>1009</v>
      </c>
      <c r="H63" s="4">
        <v>1009</v>
      </c>
      <c r="I63" s="4">
        <v>1</v>
      </c>
      <c r="J63" s="21">
        <f t="shared" si="1"/>
        <v>1009</v>
      </c>
      <c r="K63" s="21" t="e">
        <f t="shared" si="2"/>
        <v>#DIV/0!</v>
      </c>
      <c r="L63" s="21">
        <f t="shared" si="3"/>
        <v>1009</v>
      </c>
      <c r="M63" s="4">
        <v>1</v>
      </c>
      <c r="N63" s="4">
        <v>1649</v>
      </c>
      <c r="Q63" s="4">
        <v>1</v>
      </c>
      <c r="R63" s="4">
        <v>1649</v>
      </c>
      <c r="S63" s="21">
        <f t="shared" si="4"/>
        <v>1649</v>
      </c>
      <c r="T63" s="21" t="e">
        <f t="shared" si="5"/>
        <v>#DIV/0!</v>
      </c>
      <c r="U63" s="21">
        <f t="shared" si="6"/>
        <v>1649</v>
      </c>
      <c r="V63" s="4">
        <f t="shared" si="7"/>
        <v>0</v>
      </c>
      <c r="W63" s="4">
        <f t="shared" si="8"/>
        <v>0</v>
      </c>
      <c r="X63" s="4">
        <f t="shared" si="9"/>
        <v>0</v>
      </c>
      <c r="Y63" s="4">
        <f t="shared" si="10"/>
        <v>-640</v>
      </c>
      <c r="Z63" s="4">
        <f t="shared" si="11"/>
        <v>0</v>
      </c>
      <c r="AA63" s="4">
        <f t="shared" si="12"/>
        <v>-640</v>
      </c>
    </row>
    <row r="64" spans="1:27" ht="15.75" customHeight="1">
      <c r="A64" s="4" t="s">
        <v>208</v>
      </c>
      <c r="B64" s="4" t="s">
        <v>20</v>
      </c>
      <c r="C64" s="4">
        <v>936</v>
      </c>
      <c r="D64" s="4">
        <v>1</v>
      </c>
      <c r="E64" s="28">
        <f t="shared" si="0"/>
        <v>936</v>
      </c>
      <c r="F64" s="4">
        <v>8877</v>
      </c>
      <c r="G64" s="4">
        <v>1</v>
      </c>
      <c r="H64" s="4">
        <v>9813</v>
      </c>
      <c r="I64" s="4">
        <v>2</v>
      </c>
      <c r="J64" s="21">
        <f t="shared" si="1"/>
        <v>936</v>
      </c>
      <c r="K64" s="21">
        <f t="shared" si="2"/>
        <v>8877</v>
      </c>
      <c r="L64" s="21">
        <f t="shared" si="3"/>
        <v>4906.5</v>
      </c>
      <c r="M64" s="4">
        <v>1</v>
      </c>
      <c r="N64" s="4">
        <v>1442</v>
      </c>
      <c r="O64" s="4">
        <v>1</v>
      </c>
      <c r="P64" s="13">
        <v>14114</v>
      </c>
      <c r="Q64" s="4">
        <v>2</v>
      </c>
      <c r="R64" s="13">
        <v>15556</v>
      </c>
      <c r="S64" s="21">
        <f t="shared" si="4"/>
        <v>1442</v>
      </c>
      <c r="T64" s="21">
        <f t="shared" si="5"/>
        <v>14114</v>
      </c>
      <c r="U64" s="21">
        <f t="shared" si="6"/>
        <v>7778</v>
      </c>
      <c r="V64" s="4">
        <f t="shared" si="7"/>
        <v>0</v>
      </c>
      <c r="W64" s="4">
        <f t="shared" si="8"/>
        <v>0</v>
      </c>
      <c r="X64" s="4">
        <f t="shared" si="9"/>
        <v>0</v>
      </c>
      <c r="Y64" s="4">
        <f t="shared" si="10"/>
        <v>-506</v>
      </c>
      <c r="Z64" s="13">
        <f t="shared" si="11"/>
        <v>-5237</v>
      </c>
      <c r="AA64" s="13">
        <f t="shared" si="12"/>
        <v>-5743</v>
      </c>
    </row>
    <row r="65" spans="1:27" ht="15.75" customHeight="1">
      <c r="A65" s="4" t="s">
        <v>238</v>
      </c>
      <c r="B65" s="4" t="s">
        <v>37</v>
      </c>
      <c r="C65" s="4">
        <v>935</v>
      </c>
      <c r="D65" s="4">
        <v>1</v>
      </c>
      <c r="E65" s="28">
        <f t="shared" si="0"/>
        <v>935</v>
      </c>
      <c r="F65" s="4">
        <v>6844</v>
      </c>
      <c r="G65" s="4">
        <v>1</v>
      </c>
      <c r="H65" s="4">
        <v>7779</v>
      </c>
      <c r="I65" s="4">
        <v>2</v>
      </c>
      <c r="J65" s="21">
        <f t="shared" si="1"/>
        <v>935</v>
      </c>
      <c r="K65" s="21">
        <f t="shared" si="2"/>
        <v>6844</v>
      </c>
      <c r="L65" s="21">
        <f t="shared" si="3"/>
        <v>3889.5</v>
      </c>
      <c r="O65" s="4">
        <v>1</v>
      </c>
      <c r="P65" s="13">
        <v>8862</v>
      </c>
      <c r="Q65" s="4">
        <v>1</v>
      </c>
      <c r="R65" s="13">
        <v>8862</v>
      </c>
      <c r="S65" s="21" t="e">
        <f t="shared" si="4"/>
        <v>#DIV/0!</v>
      </c>
      <c r="T65" s="21">
        <f t="shared" si="5"/>
        <v>8862</v>
      </c>
      <c r="U65" s="21">
        <f t="shared" si="6"/>
        <v>8862</v>
      </c>
      <c r="V65" s="4">
        <f t="shared" si="7"/>
        <v>1</v>
      </c>
      <c r="W65" s="4">
        <f t="shared" si="8"/>
        <v>0</v>
      </c>
      <c r="X65" s="4">
        <f t="shared" si="9"/>
        <v>1</v>
      </c>
      <c r="Y65" s="4">
        <f t="shared" si="10"/>
        <v>935</v>
      </c>
      <c r="Z65" s="13">
        <f t="shared" si="11"/>
        <v>-2018</v>
      </c>
      <c r="AA65" s="13">
        <f t="shared" si="12"/>
        <v>-1083</v>
      </c>
    </row>
    <row r="66" spans="1:27" ht="15.75" customHeight="1">
      <c r="A66" s="4" t="s">
        <v>346</v>
      </c>
      <c r="B66" s="4" t="s">
        <v>62</v>
      </c>
      <c r="C66" s="4">
        <v>903</v>
      </c>
      <c r="D66" s="4">
        <v>1</v>
      </c>
      <c r="E66" s="28">
        <f t="shared" si="0"/>
        <v>903</v>
      </c>
      <c r="H66" s="4">
        <v>903</v>
      </c>
      <c r="I66" s="4">
        <v>1</v>
      </c>
      <c r="J66" s="21">
        <f t="shared" si="1"/>
        <v>903</v>
      </c>
      <c r="K66" s="21" t="e">
        <f t="shared" si="2"/>
        <v>#DIV/0!</v>
      </c>
      <c r="L66" s="21">
        <f t="shared" si="3"/>
        <v>903</v>
      </c>
      <c r="S66" s="21" t="e">
        <f t="shared" si="4"/>
        <v>#DIV/0!</v>
      </c>
      <c r="T66" s="21" t="e">
        <f t="shared" si="5"/>
        <v>#DIV/0!</v>
      </c>
      <c r="U66" s="21" t="e">
        <f t="shared" si="6"/>
        <v>#DIV/0!</v>
      </c>
      <c r="V66" s="4">
        <f t="shared" si="7"/>
        <v>1</v>
      </c>
      <c r="W66" s="4">
        <f t="shared" si="8"/>
        <v>0</v>
      </c>
      <c r="X66" s="4">
        <f t="shared" si="9"/>
        <v>1</v>
      </c>
      <c r="Y66" s="4">
        <f t="shared" si="10"/>
        <v>903</v>
      </c>
      <c r="Z66" s="4">
        <f t="shared" si="11"/>
        <v>0</v>
      </c>
      <c r="AA66" s="4">
        <f t="shared" si="12"/>
        <v>903</v>
      </c>
    </row>
    <row r="67" spans="1:27" ht="15.75" customHeight="1">
      <c r="A67" s="19" t="s">
        <v>185</v>
      </c>
      <c r="B67" s="4" t="s">
        <v>74</v>
      </c>
      <c r="C67" s="4">
        <v>854</v>
      </c>
      <c r="D67" s="4">
        <v>1</v>
      </c>
      <c r="E67" s="28">
        <f t="shared" si="0"/>
        <v>854</v>
      </c>
      <c r="H67" s="4">
        <v>854</v>
      </c>
      <c r="I67" s="4">
        <v>1</v>
      </c>
      <c r="J67" s="21">
        <f t="shared" si="1"/>
        <v>854</v>
      </c>
      <c r="K67" s="21" t="e">
        <f t="shared" si="2"/>
        <v>#DIV/0!</v>
      </c>
      <c r="L67" s="21">
        <f t="shared" si="3"/>
        <v>854</v>
      </c>
      <c r="M67" s="4">
        <v>1</v>
      </c>
      <c r="N67" s="4">
        <v>1269</v>
      </c>
      <c r="Q67" s="4">
        <v>1</v>
      </c>
      <c r="R67" s="4">
        <v>1269</v>
      </c>
      <c r="S67" s="21">
        <f t="shared" si="4"/>
        <v>1269</v>
      </c>
      <c r="T67" s="21" t="e">
        <f t="shared" si="5"/>
        <v>#DIV/0!</v>
      </c>
      <c r="U67" s="21">
        <f t="shared" si="6"/>
        <v>1269</v>
      </c>
      <c r="V67" s="4">
        <f t="shared" si="7"/>
        <v>0</v>
      </c>
      <c r="W67" s="4">
        <f t="shared" si="8"/>
        <v>0</v>
      </c>
      <c r="X67" s="4">
        <f t="shared" si="9"/>
        <v>0</v>
      </c>
      <c r="Y67" s="4">
        <f t="shared" si="10"/>
        <v>-415</v>
      </c>
      <c r="Z67" s="4">
        <f t="shared" si="11"/>
        <v>0</v>
      </c>
      <c r="AA67" s="4">
        <f t="shared" si="12"/>
        <v>-415</v>
      </c>
    </row>
    <row r="68" spans="1:27" ht="15.75" customHeight="1">
      <c r="A68" s="4" t="s">
        <v>437</v>
      </c>
      <c r="B68" s="4" t="s">
        <v>50</v>
      </c>
      <c r="C68" s="4">
        <v>776</v>
      </c>
      <c r="D68" s="4">
        <v>1</v>
      </c>
      <c r="E68" s="28">
        <f t="shared" si="0"/>
        <v>776</v>
      </c>
      <c r="H68" s="4">
        <v>776</v>
      </c>
      <c r="I68" s="4">
        <v>1</v>
      </c>
      <c r="J68" s="21">
        <f t="shared" si="1"/>
        <v>776</v>
      </c>
      <c r="K68" s="21" t="e">
        <f t="shared" si="2"/>
        <v>#DIV/0!</v>
      </c>
      <c r="L68" s="21">
        <f t="shared" si="3"/>
        <v>776</v>
      </c>
      <c r="P68" s="13"/>
      <c r="R68" s="13"/>
      <c r="S68" s="21" t="e">
        <f t="shared" si="4"/>
        <v>#DIV/0!</v>
      </c>
      <c r="T68" s="21" t="e">
        <f t="shared" si="5"/>
        <v>#DIV/0!</v>
      </c>
      <c r="U68" s="21" t="e">
        <f t="shared" si="6"/>
        <v>#DIV/0!</v>
      </c>
      <c r="V68" s="4">
        <f t="shared" si="7"/>
        <v>1</v>
      </c>
      <c r="W68" s="4">
        <f t="shared" si="8"/>
        <v>0</v>
      </c>
      <c r="X68" s="4">
        <f t="shared" si="9"/>
        <v>1</v>
      </c>
      <c r="Y68" s="4">
        <f t="shared" si="10"/>
        <v>776</v>
      </c>
      <c r="Z68" s="13">
        <f t="shared" si="11"/>
        <v>0</v>
      </c>
      <c r="AA68" s="13">
        <f t="shared" si="12"/>
        <v>776</v>
      </c>
    </row>
    <row r="69" spans="1:27" ht="15.75" customHeight="1">
      <c r="A69" s="4" t="s">
        <v>1203</v>
      </c>
      <c r="B69" s="4" t="s">
        <v>74</v>
      </c>
      <c r="C69" s="4">
        <v>632</v>
      </c>
      <c r="D69" s="4">
        <v>2</v>
      </c>
      <c r="E69" s="28">
        <f t="shared" si="0"/>
        <v>316</v>
      </c>
      <c r="F69" s="4">
        <v>25057</v>
      </c>
      <c r="G69" s="4">
        <v>15</v>
      </c>
      <c r="H69" s="4">
        <v>25689</v>
      </c>
      <c r="I69" s="4">
        <v>17</v>
      </c>
      <c r="J69" s="21">
        <f t="shared" si="1"/>
        <v>316</v>
      </c>
      <c r="K69" s="21">
        <f t="shared" si="2"/>
        <v>1670.4666666666667</v>
      </c>
      <c r="L69" s="21">
        <f t="shared" si="3"/>
        <v>1511.1176470588234</v>
      </c>
      <c r="M69" s="4">
        <v>2</v>
      </c>
      <c r="N69" s="4">
        <v>1805</v>
      </c>
      <c r="O69" s="4">
        <v>15</v>
      </c>
      <c r="P69" s="4">
        <v>30798</v>
      </c>
      <c r="Q69" s="4">
        <v>17</v>
      </c>
      <c r="R69" s="4">
        <v>32603</v>
      </c>
      <c r="S69" s="21">
        <f t="shared" si="4"/>
        <v>902.5</v>
      </c>
      <c r="T69" s="21">
        <f t="shared" si="5"/>
        <v>2053.1999999999998</v>
      </c>
      <c r="U69" s="21">
        <f t="shared" si="6"/>
        <v>1917.8235294117646</v>
      </c>
      <c r="V69" s="4">
        <f t="shared" si="7"/>
        <v>0</v>
      </c>
      <c r="W69" s="4">
        <f t="shared" si="8"/>
        <v>0</v>
      </c>
      <c r="X69" s="4">
        <f t="shared" si="9"/>
        <v>0</v>
      </c>
      <c r="Y69" s="4">
        <f t="shared" si="10"/>
        <v>-1173</v>
      </c>
      <c r="Z69" s="4">
        <f t="shared" si="11"/>
        <v>-5741</v>
      </c>
      <c r="AA69" s="4">
        <f t="shared" si="12"/>
        <v>-6914</v>
      </c>
    </row>
    <row r="70" spans="1:27" ht="15.75" customHeight="1">
      <c r="A70" s="4" t="s">
        <v>65</v>
      </c>
      <c r="B70" s="4" t="s">
        <v>62</v>
      </c>
      <c r="C70" s="4">
        <v>439</v>
      </c>
      <c r="D70" s="4">
        <v>1</v>
      </c>
      <c r="E70" s="28">
        <f t="shared" si="0"/>
        <v>439</v>
      </c>
      <c r="H70" s="4">
        <v>439</v>
      </c>
      <c r="I70" s="4">
        <v>1</v>
      </c>
      <c r="J70" s="21">
        <f t="shared" si="1"/>
        <v>439</v>
      </c>
      <c r="K70" s="21" t="e">
        <f t="shared" si="2"/>
        <v>#DIV/0!</v>
      </c>
      <c r="L70" s="21">
        <f t="shared" si="3"/>
        <v>439</v>
      </c>
      <c r="M70" s="4">
        <v>1</v>
      </c>
      <c r="N70" s="4">
        <v>839</v>
      </c>
      <c r="Q70" s="4">
        <v>1</v>
      </c>
      <c r="R70" s="4">
        <v>839</v>
      </c>
      <c r="S70" s="21">
        <f t="shared" si="4"/>
        <v>839</v>
      </c>
      <c r="T70" s="21" t="e">
        <f t="shared" si="5"/>
        <v>#DIV/0!</v>
      </c>
      <c r="U70" s="21">
        <f t="shared" si="6"/>
        <v>839</v>
      </c>
      <c r="V70" s="4">
        <f t="shared" si="7"/>
        <v>0</v>
      </c>
      <c r="W70" s="4">
        <f t="shared" si="8"/>
        <v>0</v>
      </c>
      <c r="X70" s="4">
        <f t="shared" si="9"/>
        <v>0</v>
      </c>
      <c r="Y70" s="4">
        <f t="shared" si="10"/>
        <v>-400</v>
      </c>
      <c r="Z70" s="4">
        <f t="shared" si="11"/>
        <v>0</v>
      </c>
      <c r="AA70" s="4">
        <f t="shared" si="12"/>
        <v>-400</v>
      </c>
    </row>
    <row r="71" spans="1:27" ht="15.75" customHeight="1">
      <c r="A71" s="4" t="s">
        <v>271</v>
      </c>
      <c r="B71" s="4" t="s">
        <v>62</v>
      </c>
      <c r="C71" s="4">
        <v>432</v>
      </c>
      <c r="D71" s="4">
        <v>1</v>
      </c>
      <c r="E71" s="28">
        <f t="shared" si="0"/>
        <v>432</v>
      </c>
      <c r="H71" s="4">
        <v>432</v>
      </c>
      <c r="I71" s="4">
        <v>1</v>
      </c>
      <c r="J71" s="21">
        <f t="shared" si="1"/>
        <v>432</v>
      </c>
      <c r="K71" s="21" t="e">
        <f t="shared" si="2"/>
        <v>#DIV/0!</v>
      </c>
      <c r="L71" s="21">
        <f t="shared" si="3"/>
        <v>432</v>
      </c>
      <c r="M71" s="4">
        <v>1</v>
      </c>
      <c r="N71" s="4">
        <v>868</v>
      </c>
      <c r="Q71" s="4">
        <v>1</v>
      </c>
      <c r="R71" s="4">
        <v>868</v>
      </c>
      <c r="S71" s="21">
        <f t="shared" si="4"/>
        <v>868</v>
      </c>
      <c r="T71" s="21" t="e">
        <f t="shared" si="5"/>
        <v>#DIV/0!</v>
      </c>
      <c r="U71" s="21">
        <f t="shared" si="6"/>
        <v>868</v>
      </c>
      <c r="V71" s="4">
        <f t="shared" si="7"/>
        <v>0</v>
      </c>
      <c r="W71" s="4">
        <f t="shared" si="8"/>
        <v>0</v>
      </c>
      <c r="X71" s="4">
        <f t="shared" si="9"/>
        <v>0</v>
      </c>
      <c r="Y71" s="4">
        <f t="shared" si="10"/>
        <v>-436</v>
      </c>
      <c r="Z71" s="4">
        <f t="shared" si="11"/>
        <v>0</v>
      </c>
      <c r="AA71" s="4">
        <f t="shared" si="12"/>
        <v>-436</v>
      </c>
    </row>
    <row r="72" spans="1:27" ht="15.75" customHeight="1">
      <c r="A72" s="4" t="s">
        <v>294</v>
      </c>
      <c r="B72" s="4" t="s">
        <v>74</v>
      </c>
      <c r="C72" s="4">
        <v>247</v>
      </c>
      <c r="D72" s="4">
        <v>1</v>
      </c>
      <c r="E72" s="28">
        <f t="shared" si="0"/>
        <v>247</v>
      </c>
      <c r="F72" s="4">
        <v>13908</v>
      </c>
      <c r="G72" s="4">
        <v>1</v>
      </c>
      <c r="H72" s="4">
        <v>14155</v>
      </c>
      <c r="I72" s="4">
        <v>2</v>
      </c>
      <c r="J72" s="21">
        <f t="shared" si="1"/>
        <v>247</v>
      </c>
      <c r="K72" s="21">
        <f t="shared" si="2"/>
        <v>13908</v>
      </c>
      <c r="L72" s="21">
        <f t="shared" si="3"/>
        <v>7077.5</v>
      </c>
      <c r="M72" s="4">
        <v>1</v>
      </c>
      <c r="N72" s="4">
        <v>510</v>
      </c>
      <c r="O72" s="4">
        <v>1</v>
      </c>
      <c r="P72" s="13">
        <v>7692</v>
      </c>
      <c r="Q72" s="4">
        <v>2</v>
      </c>
      <c r="R72" s="13">
        <v>8202</v>
      </c>
      <c r="S72" s="21">
        <f t="shared" si="4"/>
        <v>510</v>
      </c>
      <c r="T72" s="21">
        <f t="shared" si="5"/>
        <v>7692</v>
      </c>
      <c r="U72" s="21">
        <f t="shared" si="6"/>
        <v>4101</v>
      </c>
      <c r="V72" s="4">
        <f t="shared" si="7"/>
        <v>0</v>
      </c>
      <c r="W72" s="4">
        <f t="shared" si="8"/>
        <v>0</v>
      </c>
      <c r="X72" s="4">
        <f t="shared" si="9"/>
        <v>0</v>
      </c>
      <c r="Y72" s="4">
        <f t="shared" si="10"/>
        <v>-263</v>
      </c>
      <c r="Z72" s="13">
        <f t="shared" si="11"/>
        <v>6216</v>
      </c>
      <c r="AA72" s="13">
        <f t="shared" si="12"/>
        <v>5953</v>
      </c>
    </row>
    <row r="73" spans="1:27" ht="15.75" customHeight="1">
      <c r="A73" s="4" t="s">
        <v>1205</v>
      </c>
      <c r="B73" s="4" t="s">
        <v>117</v>
      </c>
      <c r="C73" s="4">
        <v>213</v>
      </c>
      <c r="D73" s="4">
        <v>1</v>
      </c>
      <c r="E73" s="28">
        <f t="shared" si="0"/>
        <v>213</v>
      </c>
      <c r="H73" s="4">
        <v>213</v>
      </c>
      <c r="I73" s="4">
        <v>1</v>
      </c>
      <c r="J73" s="21">
        <f t="shared" si="1"/>
        <v>213</v>
      </c>
      <c r="K73" s="21" t="e">
        <f t="shared" si="2"/>
        <v>#DIV/0!</v>
      </c>
      <c r="L73" s="21">
        <f t="shared" si="3"/>
        <v>213</v>
      </c>
      <c r="S73" s="21" t="e">
        <f t="shared" si="4"/>
        <v>#DIV/0!</v>
      </c>
      <c r="T73" s="21" t="e">
        <f t="shared" si="5"/>
        <v>#DIV/0!</v>
      </c>
      <c r="U73" s="21" t="e">
        <f t="shared" si="6"/>
        <v>#DIV/0!</v>
      </c>
      <c r="V73" s="4">
        <f t="shared" si="7"/>
        <v>1</v>
      </c>
      <c r="W73" s="4">
        <f t="shared" si="8"/>
        <v>0</v>
      </c>
      <c r="X73" s="4">
        <f t="shared" si="9"/>
        <v>1</v>
      </c>
      <c r="Y73" s="4">
        <f t="shared" si="10"/>
        <v>213</v>
      </c>
      <c r="Z73" s="4">
        <f t="shared" si="11"/>
        <v>0</v>
      </c>
      <c r="AA73" s="4">
        <f t="shared" si="12"/>
        <v>213</v>
      </c>
    </row>
    <row r="74" spans="1:27" ht="15.75" customHeight="1">
      <c r="A74" s="4" t="s">
        <v>145</v>
      </c>
      <c r="B74" s="4" t="s">
        <v>4</v>
      </c>
      <c r="C74" s="4">
        <v>191</v>
      </c>
      <c r="D74" s="4">
        <v>1</v>
      </c>
      <c r="E74" s="28">
        <f t="shared" si="0"/>
        <v>191</v>
      </c>
      <c r="F74" s="4">
        <v>4276</v>
      </c>
      <c r="G74" s="4">
        <v>1</v>
      </c>
      <c r="H74" s="4">
        <v>4467</v>
      </c>
      <c r="I74" s="4">
        <v>2</v>
      </c>
      <c r="J74" s="21">
        <f t="shared" si="1"/>
        <v>191</v>
      </c>
      <c r="K74" s="21">
        <f t="shared" si="2"/>
        <v>4276</v>
      </c>
      <c r="L74" s="21">
        <f t="shared" si="3"/>
        <v>2233.5</v>
      </c>
      <c r="O74" s="4">
        <v>1</v>
      </c>
      <c r="P74" s="13">
        <v>5722</v>
      </c>
      <c r="Q74" s="4">
        <v>1</v>
      </c>
      <c r="R74" s="13">
        <v>5722</v>
      </c>
      <c r="S74" s="21" t="e">
        <f t="shared" si="4"/>
        <v>#DIV/0!</v>
      </c>
      <c r="T74" s="21">
        <f t="shared" si="5"/>
        <v>5722</v>
      </c>
      <c r="U74" s="21">
        <f t="shared" si="6"/>
        <v>5722</v>
      </c>
      <c r="V74" s="4">
        <f t="shared" si="7"/>
        <v>1</v>
      </c>
      <c r="W74" s="4">
        <f t="shared" si="8"/>
        <v>0</v>
      </c>
      <c r="X74" s="4">
        <f t="shared" si="9"/>
        <v>1</v>
      </c>
      <c r="Y74" s="4">
        <f t="shared" si="10"/>
        <v>191</v>
      </c>
      <c r="Z74" s="13">
        <f t="shared" si="11"/>
        <v>-1446</v>
      </c>
      <c r="AA74" s="13">
        <f t="shared" si="12"/>
        <v>-1255</v>
      </c>
    </row>
    <row r="75" spans="1:27" ht="15.75" customHeight="1">
      <c r="A75" s="4" t="s">
        <v>340</v>
      </c>
      <c r="B75" s="4" t="s">
        <v>102</v>
      </c>
      <c r="C75" s="4">
        <v>99</v>
      </c>
      <c r="D75" s="4">
        <v>1</v>
      </c>
      <c r="E75" s="28">
        <f t="shared" si="0"/>
        <v>99</v>
      </c>
      <c r="F75" s="4">
        <v>11780</v>
      </c>
      <c r="G75" s="4">
        <v>7</v>
      </c>
      <c r="H75" s="4">
        <v>11879</v>
      </c>
      <c r="I75" s="4">
        <v>8</v>
      </c>
      <c r="J75" s="21">
        <f t="shared" si="1"/>
        <v>99</v>
      </c>
      <c r="K75" s="21">
        <f t="shared" si="2"/>
        <v>1682.8571428571429</v>
      </c>
      <c r="L75" s="21">
        <f t="shared" si="3"/>
        <v>1484.875</v>
      </c>
      <c r="M75" s="4">
        <v>1</v>
      </c>
      <c r="N75" s="4">
        <v>210</v>
      </c>
      <c r="O75" s="4">
        <v>4</v>
      </c>
      <c r="P75" s="4">
        <v>15114</v>
      </c>
      <c r="Q75" s="4">
        <v>5</v>
      </c>
      <c r="R75" s="4">
        <v>15324</v>
      </c>
      <c r="S75" s="21">
        <f t="shared" si="4"/>
        <v>210</v>
      </c>
      <c r="T75" s="21">
        <f t="shared" si="5"/>
        <v>3778.5</v>
      </c>
      <c r="U75" s="21">
        <f t="shared" si="6"/>
        <v>3064.8</v>
      </c>
      <c r="V75" s="4">
        <f t="shared" si="7"/>
        <v>0</v>
      </c>
      <c r="W75" s="4">
        <f t="shared" si="8"/>
        <v>3</v>
      </c>
      <c r="X75" s="4">
        <f t="shared" si="9"/>
        <v>3</v>
      </c>
      <c r="Y75" s="4">
        <f t="shared" si="10"/>
        <v>-111</v>
      </c>
      <c r="Z75" s="4">
        <f t="shared" si="11"/>
        <v>-3334</v>
      </c>
      <c r="AA75" s="4">
        <f t="shared" si="12"/>
        <v>-3445</v>
      </c>
    </row>
    <row r="76" spans="1:27" ht="15.75" customHeight="1">
      <c r="A76" s="4" t="s">
        <v>327</v>
      </c>
      <c r="B76" s="4" t="s">
        <v>112</v>
      </c>
      <c r="C76" s="4">
        <v>24</v>
      </c>
      <c r="D76" s="4">
        <v>1</v>
      </c>
      <c r="E76" s="28">
        <f t="shared" si="0"/>
        <v>24</v>
      </c>
      <c r="F76" s="4">
        <v>3995</v>
      </c>
      <c r="G76" s="4">
        <v>5</v>
      </c>
      <c r="H76" s="4">
        <v>4019</v>
      </c>
      <c r="I76" s="4">
        <v>6</v>
      </c>
      <c r="J76" s="21">
        <f t="shared" si="1"/>
        <v>24</v>
      </c>
      <c r="K76" s="21">
        <f t="shared" si="2"/>
        <v>799</v>
      </c>
      <c r="L76" s="21">
        <f t="shared" si="3"/>
        <v>669.83333333333337</v>
      </c>
      <c r="O76" s="4">
        <v>5</v>
      </c>
      <c r="P76" s="4">
        <v>6575</v>
      </c>
      <c r="Q76" s="4">
        <v>5</v>
      </c>
      <c r="R76" s="4">
        <v>6575</v>
      </c>
      <c r="S76" s="21" t="e">
        <f t="shared" si="4"/>
        <v>#DIV/0!</v>
      </c>
      <c r="T76" s="21">
        <f t="shared" si="5"/>
        <v>1315</v>
      </c>
      <c r="U76" s="21">
        <f t="shared" si="6"/>
        <v>1315</v>
      </c>
      <c r="V76" s="4">
        <f t="shared" si="7"/>
        <v>1</v>
      </c>
      <c r="W76" s="4">
        <f t="shared" si="8"/>
        <v>0</v>
      </c>
      <c r="X76" s="4">
        <f t="shared" si="9"/>
        <v>1</v>
      </c>
      <c r="Y76" s="4">
        <f t="shared" si="10"/>
        <v>24</v>
      </c>
      <c r="Z76" s="4">
        <f t="shared" si="11"/>
        <v>-2580</v>
      </c>
      <c r="AA76" s="4">
        <f t="shared" si="12"/>
        <v>-2556</v>
      </c>
    </row>
    <row r="77" spans="1:27" ht="15.75" customHeight="1">
      <c r="A77" s="4" t="s">
        <v>149</v>
      </c>
      <c r="B77" s="4" t="s">
        <v>4</v>
      </c>
      <c r="E77" s="28" t="e">
        <f t="shared" si="0"/>
        <v>#DIV/0!</v>
      </c>
      <c r="F77" s="4">
        <v>5128</v>
      </c>
      <c r="G77" s="4">
        <v>1</v>
      </c>
      <c r="H77" s="4">
        <v>5128</v>
      </c>
      <c r="I77" s="4">
        <v>1</v>
      </c>
      <c r="J77" s="21" t="e">
        <f t="shared" si="1"/>
        <v>#DIV/0!</v>
      </c>
      <c r="K77" s="21">
        <f t="shared" si="2"/>
        <v>5128</v>
      </c>
      <c r="L77" s="21">
        <f t="shared" si="3"/>
        <v>5128</v>
      </c>
      <c r="O77" s="4">
        <v>1</v>
      </c>
      <c r="P77" s="13">
        <v>5928</v>
      </c>
      <c r="Q77" s="4">
        <v>1</v>
      </c>
      <c r="R77" s="13">
        <v>5928</v>
      </c>
      <c r="S77" s="21" t="e">
        <f t="shared" si="4"/>
        <v>#DIV/0!</v>
      </c>
      <c r="T77" s="21">
        <f t="shared" si="5"/>
        <v>5928</v>
      </c>
      <c r="U77" s="21">
        <f t="shared" si="6"/>
        <v>5928</v>
      </c>
      <c r="V77" s="4">
        <f t="shared" si="7"/>
        <v>0</v>
      </c>
      <c r="W77" s="4">
        <f t="shared" si="8"/>
        <v>0</v>
      </c>
      <c r="X77" s="4">
        <f t="shared" si="9"/>
        <v>0</v>
      </c>
      <c r="Y77" s="4">
        <f t="shared" si="10"/>
        <v>0</v>
      </c>
      <c r="Z77" s="13">
        <f t="shared" si="11"/>
        <v>-800</v>
      </c>
      <c r="AA77" s="13">
        <f t="shared" si="12"/>
        <v>-800</v>
      </c>
    </row>
    <row r="78" spans="1:27" ht="15.75" customHeight="1">
      <c r="A78" s="4" t="s">
        <v>148</v>
      </c>
      <c r="B78" s="4" t="s">
        <v>4</v>
      </c>
      <c r="E78" s="28" t="e">
        <f t="shared" si="0"/>
        <v>#DIV/0!</v>
      </c>
      <c r="F78" s="4">
        <v>3286</v>
      </c>
      <c r="G78" s="4">
        <v>5</v>
      </c>
      <c r="H78" s="4">
        <v>3286</v>
      </c>
      <c r="I78" s="4">
        <v>5</v>
      </c>
      <c r="J78" s="21" t="e">
        <f t="shared" si="1"/>
        <v>#DIV/0!</v>
      </c>
      <c r="K78" s="21">
        <f t="shared" si="2"/>
        <v>657.2</v>
      </c>
      <c r="L78" s="21">
        <f t="shared" si="3"/>
        <v>657.2</v>
      </c>
      <c r="O78" s="4">
        <v>5</v>
      </c>
      <c r="P78" s="4">
        <v>4419</v>
      </c>
      <c r="Q78" s="4">
        <v>5</v>
      </c>
      <c r="R78" s="4">
        <v>4419</v>
      </c>
      <c r="S78" s="21" t="e">
        <f t="shared" si="4"/>
        <v>#DIV/0!</v>
      </c>
      <c r="T78" s="21">
        <f t="shared" si="5"/>
        <v>883.8</v>
      </c>
      <c r="U78" s="21">
        <f t="shared" si="6"/>
        <v>883.8</v>
      </c>
      <c r="V78" s="4">
        <f t="shared" si="7"/>
        <v>0</v>
      </c>
      <c r="W78" s="4">
        <f t="shared" si="8"/>
        <v>0</v>
      </c>
      <c r="X78" s="4">
        <f t="shared" si="9"/>
        <v>0</v>
      </c>
      <c r="Y78" s="4">
        <f t="shared" si="10"/>
        <v>0</v>
      </c>
      <c r="Z78" s="4">
        <f t="shared" si="11"/>
        <v>-1133</v>
      </c>
      <c r="AA78" s="4">
        <f t="shared" si="12"/>
        <v>-1133</v>
      </c>
    </row>
    <row r="79" spans="1:27" ht="15.75" customHeight="1">
      <c r="A79" s="4" t="s">
        <v>189</v>
      </c>
      <c r="B79" s="4" t="s">
        <v>20</v>
      </c>
      <c r="E79" s="28" t="e">
        <f t="shared" si="0"/>
        <v>#DIV/0!</v>
      </c>
      <c r="F79" s="4">
        <v>8224</v>
      </c>
      <c r="G79" s="4">
        <v>4</v>
      </c>
      <c r="H79" s="4">
        <v>8224</v>
      </c>
      <c r="I79" s="4">
        <v>4</v>
      </c>
      <c r="J79" s="21" t="e">
        <f t="shared" si="1"/>
        <v>#DIV/0!</v>
      </c>
      <c r="K79" s="21">
        <f t="shared" si="2"/>
        <v>2056</v>
      </c>
      <c r="L79" s="21">
        <f t="shared" si="3"/>
        <v>2056</v>
      </c>
      <c r="O79" s="4">
        <v>4</v>
      </c>
      <c r="P79" s="4">
        <v>9692</v>
      </c>
      <c r="Q79" s="4">
        <v>4</v>
      </c>
      <c r="R79" s="4">
        <v>9692</v>
      </c>
      <c r="S79" s="21" t="e">
        <f t="shared" si="4"/>
        <v>#DIV/0!</v>
      </c>
      <c r="T79" s="21">
        <f t="shared" si="5"/>
        <v>2423</v>
      </c>
      <c r="U79" s="21">
        <f t="shared" si="6"/>
        <v>2423</v>
      </c>
      <c r="V79" s="4">
        <f t="shared" si="7"/>
        <v>0</v>
      </c>
      <c r="W79" s="4">
        <f t="shared" si="8"/>
        <v>0</v>
      </c>
      <c r="X79" s="4">
        <f t="shared" si="9"/>
        <v>0</v>
      </c>
      <c r="Y79" s="4">
        <f t="shared" si="10"/>
        <v>0</v>
      </c>
      <c r="Z79" s="4">
        <f t="shared" si="11"/>
        <v>-1468</v>
      </c>
      <c r="AA79" s="4">
        <f t="shared" si="12"/>
        <v>-1468</v>
      </c>
    </row>
    <row r="80" spans="1:27" ht="15.75" customHeight="1">
      <c r="A80" s="4" t="s">
        <v>277</v>
      </c>
      <c r="B80" s="4" t="s">
        <v>41</v>
      </c>
      <c r="E80" s="28" t="e">
        <f t="shared" si="0"/>
        <v>#DIV/0!</v>
      </c>
      <c r="J80" s="21" t="e">
        <f t="shared" si="1"/>
        <v>#DIV/0!</v>
      </c>
      <c r="K80" s="21" t="e">
        <f t="shared" si="2"/>
        <v>#DIV/0!</v>
      </c>
      <c r="L80" s="21" t="e">
        <f t="shared" si="3"/>
        <v>#DIV/0!</v>
      </c>
      <c r="O80" s="4">
        <v>2</v>
      </c>
      <c r="P80" s="4">
        <v>4566</v>
      </c>
      <c r="Q80" s="4">
        <v>2</v>
      </c>
      <c r="R80" s="4">
        <v>4566</v>
      </c>
      <c r="S80" s="21" t="e">
        <f t="shared" si="4"/>
        <v>#DIV/0!</v>
      </c>
      <c r="T80" s="21">
        <f t="shared" si="5"/>
        <v>2283</v>
      </c>
      <c r="U80" s="21">
        <f t="shared" si="6"/>
        <v>2283</v>
      </c>
      <c r="V80" s="4">
        <f t="shared" si="7"/>
        <v>0</v>
      </c>
      <c r="W80" s="4">
        <f t="shared" si="8"/>
        <v>-2</v>
      </c>
      <c r="X80" s="4">
        <f t="shared" si="9"/>
        <v>-2</v>
      </c>
      <c r="Y80" s="4">
        <f t="shared" si="10"/>
        <v>0</v>
      </c>
      <c r="Z80" s="4">
        <f t="shared" si="11"/>
        <v>-4566</v>
      </c>
      <c r="AA80" s="4">
        <f t="shared" si="12"/>
        <v>-4566</v>
      </c>
    </row>
    <row r="81" spans="1:27" ht="15.75" customHeight="1">
      <c r="A81" s="4" t="s">
        <v>225</v>
      </c>
      <c r="B81" s="4" t="s">
        <v>41</v>
      </c>
      <c r="E81" s="28" t="e">
        <f t="shared" si="0"/>
        <v>#DIV/0!</v>
      </c>
      <c r="F81" s="4">
        <v>2786</v>
      </c>
      <c r="G81" s="4">
        <v>1</v>
      </c>
      <c r="H81" s="4">
        <v>2786</v>
      </c>
      <c r="I81" s="4">
        <v>1</v>
      </c>
      <c r="J81" s="21" t="e">
        <f t="shared" si="1"/>
        <v>#DIV/0!</v>
      </c>
      <c r="K81" s="21">
        <f t="shared" si="2"/>
        <v>2786</v>
      </c>
      <c r="L81" s="21">
        <f t="shared" si="3"/>
        <v>2786</v>
      </c>
      <c r="O81" s="4">
        <v>1</v>
      </c>
      <c r="P81" s="4">
        <v>3431</v>
      </c>
      <c r="Q81" s="4">
        <v>1</v>
      </c>
      <c r="R81" s="4">
        <v>3431</v>
      </c>
      <c r="S81" s="21" t="e">
        <f t="shared" si="4"/>
        <v>#DIV/0!</v>
      </c>
      <c r="T81" s="21">
        <f t="shared" si="5"/>
        <v>3431</v>
      </c>
      <c r="U81" s="21">
        <f t="shared" si="6"/>
        <v>3431</v>
      </c>
      <c r="V81" s="4">
        <f t="shared" si="7"/>
        <v>0</v>
      </c>
      <c r="W81" s="4">
        <f t="shared" si="8"/>
        <v>0</v>
      </c>
      <c r="X81" s="4">
        <f t="shared" si="9"/>
        <v>0</v>
      </c>
      <c r="Y81" s="4">
        <f t="shared" si="10"/>
        <v>0</v>
      </c>
      <c r="Z81" s="4">
        <f t="shared" si="11"/>
        <v>-645</v>
      </c>
      <c r="AA81" s="4">
        <f t="shared" si="12"/>
        <v>-645</v>
      </c>
    </row>
    <row r="82" spans="1:27" ht="15.75" customHeight="1">
      <c r="A82" s="4" t="s">
        <v>39</v>
      </c>
      <c r="B82" s="4" t="s">
        <v>37</v>
      </c>
      <c r="E82" s="28" t="e">
        <f t="shared" si="0"/>
        <v>#DIV/0!</v>
      </c>
      <c r="F82" s="4">
        <v>6720</v>
      </c>
      <c r="G82" s="4">
        <v>3</v>
      </c>
      <c r="H82" s="4">
        <v>6720</v>
      </c>
      <c r="I82" s="4">
        <v>3</v>
      </c>
      <c r="J82" s="21" t="e">
        <f t="shared" si="1"/>
        <v>#DIV/0!</v>
      </c>
      <c r="K82" s="21">
        <f t="shared" si="2"/>
        <v>2240</v>
      </c>
      <c r="L82" s="21">
        <f t="shared" si="3"/>
        <v>2240</v>
      </c>
      <c r="M82" s="4">
        <v>1</v>
      </c>
      <c r="N82" s="13">
        <v>64419</v>
      </c>
      <c r="O82" s="4">
        <v>4</v>
      </c>
      <c r="P82" s="4">
        <v>10046</v>
      </c>
      <c r="Q82" s="4">
        <v>5</v>
      </c>
      <c r="R82" s="4">
        <v>74465</v>
      </c>
      <c r="S82" s="21">
        <f t="shared" si="4"/>
        <v>64419</v>
      </c>
      <c r="T82" s="21">
        <f t="shared" si="5"/>
        <v>2511.5</v>
      </c>
      <c r="U82" s="21">
        <f t="shared" si="6"/>
        <v>14893</v>
      </c>
      <c r="V82" s="4">
        <f t="shared" si="7"/>
        <v>-1</v>
      </c>
      <c r="W82" s="4">
        <f t="shared" si="8"/>
        <v>-1</v>
      </c>
      <c r="X82" s="4">
        <f t="shared" si="9"/>
        <v>-2</v>
      </c>
      <c r="Y82" s="13">
        <f t="shared" si="10"/>
        <v>-64419</v>
      </c>
      <c r="Z82" s="4">
        <f t="shared" si="11"/>
        <v>-3326</v>
      </c>
      <c r="AA82" s="4">
        <f t="shared" si="12"/>
        <v>-67745</v>
      </c>
    </row>
    <row r="83" spans="1:27" ht="15.75" customHeight="1">
      <c r="A83" s="4" t="s">
        <v>168</v>
      </c>
      <c r="B83" s="4" t="s">
        <v>37</v>
      </c>
      <c r="E83" s="28" t="e">
        <f t="shared" si="0"/>
        <v>#DIV/0!</v>
      </c>
      <c r="F83" s="4">
        <v>27109</v>
      </c>
      <c r="G83" s="4">
        <v>14</v>
      </c>
      <c r="H83" s="4">
        <v>27109</v>
      </c>
      <c r="I83" s="4">
        <v>14</v>
      </c>
      <c r="J83" s="21" t="e">
        <f t="shared" si="1"/>
        <v>#DIV/0!</v>
      </c>
      <c r="K83" s="21">
        <f t="shared" si="2"/>
        <v>1936.3571428571429</v>
      </c>
      <c r="L83" s="21">
        <f t="shared" si="3"/>
        <v>1936.3571428571429</v>
      </c>
      <c r="O83" s="4">
        <v>13</v>
      </c>
      <c r="P83" s="4">
        <v>31960</v>
      </c>
      <c r="Q83" s="4">
        <v>13</v>
      </c>
      <c r="R83" s="4">
        <v>31960</v>
      </c>
      <c r="S83" s="21" t="e">
        <f t="shared" si="4"/>
        <v>#DIV/0!</v>
      </c>
      <c r="T83" s="21">
        <f t="shared" si="5"/>
        <v>2458.4615384615386</v>
      </c>
      <c r="U83" s="21">
        <f t="shared" si="6"/>
        <v>2458.4615384615386</v>
      </c>
      <c r="V83" s="4">
        <f t="shared" si="7"/>
        <v>0</v>
      </c>
      <c r="W83" s="4">
        <f t="shared" si="8"/>
        <v>1</v>
      </c>
      <c r="X83" s="4">
        <f t="shared" si="9"/>
        <v>1</v>
      </c>
      <c r="Y83" s="4">
        <f t="shared" si="10"/>
        <v>0</v>
      </c>
      <c r="Z83" s="4">
        <f t="shared" si="11"/>
        <v>-4851</v>
      </c>
      <c r="AA83" s="4">
        <f t="shared" si="12"/>
        <v>-4851</v>
      </c>
    </row>
    <row r="84" spans="1:27" ht="15.75" customHeight="1">
      <c r="A84" s="4" t="s">
        <v>195</v>
      </c>
      <c r="B84" s="4" t="s">
        <v>37</v>
      </c>
      <c r="E84" s="28" t="e">
        <f t="shared" si="0"/>
        <v>#DIV/0!</v>
      </c>
      <c r="F84" s="4">
        <v>4555</v>
      </c>
      <c r="G84" s="4">
        <v>2</v>
      </c>
      <c r="H84" s="4">
        <v>4555</v>
      </c>
      <c r="I84" s="4">
        <v>2</v>
      </c>
      <c r="J84" s="21" t="e">
        <f t="shared" si="1"/>
        <v>#DIV/0!</v>
      </c>
      <c r="K84" s="21">
        <f t="shared" si="2"/>
        <v>2277.5</v>
      </c>
      <c r="L84" s="21">
        <f t="shared" si="3"/>
        <v>2277.5</v>
      </c>
      <c r="O84" s="4">
        <v>2</v>
      </c>
      <c r="P84" s="4">
        <v>4912</v>
      </c>
      <c r="Q84" s="4">
        <v>2</v>
      </c>
      <c r="R84" s="4">
        <v>4912</v>
      </c>
      <c r="S84" s="21" t="e">
        <f t="shared" si="4"/>
        <v>#DIV/0!</v>
      </c>
      <c r="T84" s="21">
        <f t="shared" si="5"/>
        <v>2456</v>
      </c>
      <c r="U84" s="21">
        <f t="shared" si="6"/>
        <v>2456</v>
      </c>
      <c r="V84" s="4">
        <f t="shared" si="7"/>
        <v>0</v>
      </c>
      <c r="W84" s="4">
        <f t="shared" si="8"/>
        <v>0</v>
      </c>
      <c r="X84" s="4">
        <f t="shared" si="9"/>
        <v>0</v>
      </c>
      <c r="Y84" s="4">
        <f t="shared" si="10"/>
        <v>0</v>
      </c>
      <c r="Z84" s="4">
        <f t="shared" si="11"/>
        <v>-357</v>
      </c>
      <c r="AA84" s="4">
        <f t="shared" si="12"/>
        <v>-357</v>
      </c>
    </row>
    <row r="85" spans="1:27" ht="15.75" customHeight="1">
      <c r="A85" s="4" t="s">
        <v>210</v>
      </c>
      <c r="B85" s="4" t="s">
        <v>37</v>
      </c>
      <c r="E85" s="28" t="e">
        <f t="shared" si="0"/>
        <v>#DIV/0!</v>
      </c>
      <c r="F85" s="4">
        <v>49023</v>
      </c>
      <c r="G85" s="4">
        <v>9</v>
      </c>
      <c r="H85" s="4">
        <v>49023</v>
      </c>
      <c r="I85" s="4">
        <v>9</v>
      </c>
      <c r="J85" s="21" t="e">
        <f t="shared" si="1"/>
        <v>#DIV/0!</v>
      </c>
      <c r="K85" s="21">
        <f t="shared" si="2"/>
        <v>5447</v>
      </c>
      <c r="L85" s="21">
        <f t="shared" si="3"/>
        <v>5447</v>
      </c>
      <c r="O85" s="4">
        <v>9</v>
      </c>
      <c r="P85" s="4">
        <v>74862</v>
      </c>
      <c r="Q85" s="4">
        <v>9</v>
      </c>
      <c r="R85" s="4">
        <v>74862</v>
      </c>
      <c r="S85" s="21" t="e">
        <f t="shared" si="4"/>
        <v>#DIV/0!</v>
      </c>
      <c r="T85" s="21">
        <f t="shared" si="5"/>
        <v>8318</v>
      </c>
      <c r="U85" s="21">
        <f t="shared" si="6"/>
        <v>8318</v>
      </c>
      <c r="V85" s="4">
        <f t="shared" si="7"/>
        <v>0</v>
      </c>
      <c r="W85" s="4">
        <f t="shared" si="8"/>
        <v>0</v>
      </c>
      <c r="X85" s="4">
        <f t="shared" si="9"/>
        <v>0</v>
      </c>
      <c r="Y85" s="4">
        <f t="shared" si="10"/>
        <v>0</v>
      </c>
      <c r="Z85" s="4">
        <f t="shared" si="11"/>
        <v>-25839</v>
      </c>
      <c r="AA85" s="4">
        <f t="shared" si="12"/>
        <v>-25839</v>
      </c>
    </row>
    <row r="86" spans="1:27" ht="15.75" customHeight="1">
      <c r="A86" s="4" t="s">
        <v>301</v>
      </c>
      <c r="B86" s="4" t="s">
        <v>37</v>
      </c>
      <c r="E86" s="28" t="e">
        <f t="shared" si="0"/>
        <v>#DIV/0!</v>
      </c>
      <c r="F86" s="4">
        <v>3480</v>
      </c>
      <c r="G86" s="4">
        <v>2</v>
      </c>
      <c r="H86" s="4">
        <v>3480</v>
      </c>
      <c r="I86" s="4">
        <v>2</v>
      </c>
      <c r="J86" s="21" t="e">
        <f t="shared" si="1"/>
        <v>#DIV/0!</v>
      </c>
      <c r="K86" s="21">
        <f t="shared" si="2"/>
        <v>1740</v>
      </c>
      <c r="L86" s="21">
        <f t="shared" si="3"/>
        <v>1740</v>
      </c>
      <c r="O86" s="4">
        <v>2</v>
      </c>
      <c r="P86" s="4">
        <v>4004</v>
      </c>
      <c r="Q86" s="4">
        <v>2</v>
      </c>
      <c r="R86" s="4">
        <v>4004</v>
      </c>
      <c r="S86" s="21" t="e">
        <f t="shared" si="4"/>
        <v>#DIV/0!</v>
      </c>
      <c r="T86" s="21">
        <f t="shared" si="5"/>
        <v>2002</v>
      </c>
      <c r="U86" s="21">
        <f t="shared" si="6"/>
        <v>2002</v>
      </c>
      <c r="V86" s="4">
        <f t="shared" si="7"/>
        <v>0</v>
      </c>
      <c r="W86" s="4">
        <f t="shared" si="8"/>
        <v>0</v>
      </c>
      <c r="X86" s="4">
        <f t="shared" si="9"/>
        <v>0</v>
      </c>
      <c r="Y86" s="4">
        <f t="shared" si="10"/>
        <v>0</v>
      </c>
      <c r="Z86" s="4">
        <f t="shared" si="11"/>
        <v>-524</v>
      </c>
      <c r="AA86" s="4">
        <f t="shared" si="12"/>
        <v>-524</v>
      </c>
    </row>
    <row r="87" spans="1:27" ht="13">
      <c r="A87" s="4" t="s">
        <v>259</v>
      </c>
      <c r="B87" s="4" t="s">
        <v>37</v>
      </c>
      <c r="E87" s="28" t="e">
        <f t="shared" si="0"/>
        <v>#DIV/0!</v>
      </c>
      <c r="F87" s="4">
        <v>41156</v>
      </c>
      <c r="G87" s="4">
        <v>20</v>
      </c>
      <c r="H87" s="4">
        <v>41156</v>
      </c>
      <c r="I87" s="4">
        <v>20</v>
      </c>
      <c r="J87" s="21" t="e">
        <f t="shared" si="1"/>
        <v>#DIV/0!</v>
      </c>
      <c r="K87" s="21">
        <f t="shared" si="2"/>
        <v>2057.8000000000002</v>
      </c>
      <c r="L87" s="21">
        <f t="shared" si="3"/>
        <v>2057.8000000000002</v>
      </c>
      <c r="O87" s="4">
        <v>20</v>
      </c>
      <c r="P87" s="4">
        <v>55714</v>
      </c>
      <c r="Q87" s="4">
        <v>20</v>
      </c>
      <c r="R87" s="4">
        <v>55714</v>
      </c>
      <c r="S87" s="21" t="e">
        <f t="shared" si="4"/>
        <v>#DIV/0!</v>
      </c>
      <c r="T87" s="21">
        <f t="shared" si="5"/>
        <v>2785.7</v>
      </c>
      <c r="U87" s="21">
        <f t="shared" si="6"/>
        <v>2785.7</v>
      </c>
      <c r="V87" s="4">
        <f t="shared" si="7"/>
        <v>0</v>
      </c>
      <c r="W87" s="4">
        <f t="shared" si="8"/>
        <v>0</v>
      </c>
      <c r="X87" s="4">
        <f t="shared" si="9"/>
        <v>0</v>
      </c>
      <c r="Y87" s="4">
        <f t="shared" si="10"/>
        <v>0</v>
      </c>
      <c r="Z87" s="4">
        <f t="shared" si="11"/>
        <v>-14558</v>
      </c>
      <c r="AA87" s="4">
        <f t="shared" si="12"/>
        <v>-14558</v>
      </c>
    </row>
    <row r="88" spans="1:27" ht="13">
      <c r="A88" s="4" t="s">
        <v>273</v>
      </c>
      <c r="B88" s="4" t="s">
        <v>37</v>
      </c>
      <c r="E88" s="28" t="e">
        <f t="shared" si="0"/>
        <v>#DIV/0!</v>
      </c>
      <c r="F88" s="13">
        <v>9422</v>
      </c>
      <c r="G88" s="4">
        <v>3</v>
      </c>
      <c r="H88" s="13">
        <v>9422</v>
      </c>
      <c r="I88" s="4">
        <v>3</v>
      </c>
      <c r="J88" s="21" t="e">
        <f t="shared" si="1"/>
        <v>#DIV/0!</v>
      </c>
      <c r="K88" s="21">
        <f t="shared" si="2"/>
        <v>3140.6666666666665</v>
      </c>
      <c r="L88" s="21">
        <f t="shared" si="3"/>
        <v>3140.6666666666665</v>
      </c>
      <c r="O88" s="4">
        <v>4</v>
      </c>
      <c r="P88" s="13">
        <v>19279</v>
      </c>
      <c r="Q88" s="4">
        <v>4</v>
      </c>
      <c r="R88" s="13">
        <v>19279</v>
      </c>
      <c r="S88" s="21" t="e">
        <f t="shared" si="4"/>
        <v>#DIV/0!</v>
      </c>
      <c r="T88" s="21">
        <f t="shared" si="5"/>
        <v>4819.75</v>
      </c>
      <c r="U88" s="21">
        <f t="shared" si="6"/>
        <v>4819.75</v>
      </c>
      <c r="V88" s="4">
        <f t="shared" si="7"/>
        <v>0</v>
      </c>
      <c r="W88" s="4">
        <f t="shared" si="8"/>
        <v>-1</v>
      </c>
      <c r="X88" s="4">
        <f t="shared" si="9"/>
        <v>-1</v>
      </c>
      <c r="Y88" s="4">
        <f t="shared" si="10"/>
        <v>0</v>
      </c>
      <c r="Z88" s="13">
        <f t="shared" si="11"/>
        <v>-9857</v>
      </c>
      <c r="AA88" s="13">
        <f t="shared" si="12"/>
        <v>-9857</v>
      </c>
    </row>
    <row r="89" spans="1:27" ht="13">
      <c r="A89" s="4" t="s">
        <v>324</v>
      </c>
      <c r="B89" s="4" t="s">
        <v>37</v>
      </c>
      <c r="E89" s="28" t="e">
        <f t="shared" si="0"/>
        <v>#DIV/0!</v>
      </c>
      <c r="F89" s="4">
        <v>5886</v>
      </c>
      <c r="G89" s="4">
        <v>2</v>
      </c>
      <c r="H89" s="4">
        <v>5886</v>
      </c>
      <c r="I89" s="4">
        <v>2</v>
      </c>
      <c r="J89" s="21" t="e">
        <f t="shared" si="1"/>
        <v>#DIV/0!</v>
      </c>
      <c r="K89" s="21">
        <f t="shared" si="2"/>
        <v>2943</v>
      </c>
      <c r="L89" s="21">
        <f t="shared" si="3"/>
        <v>2943</v>
      </c>
      <c r="O89" s="4">
        <v>2</v>
      </c>
      <c r="P89" s="4">
        <v>5468</v>
      </c>
      <c r="Q89" s="4">
        <v>2</v>
      </c>
      <c r="R89" s="4">
        <v>5468</v>
      </c>
      <c r="S89" s="21" t="e">
        <f t="shared" si="4"/>
        <v>#DIV/0!</v>
      </c>
      <c r="T89" s="21">
        <f t="shared" si="5"/>
        <v>2734</v>
      </c>
      <c r="U89" s="21">
        <f t="shared" si="6"/>
        <v>2734</v>
      </c>
      <c r="V89" s="4">
        <f t="shared" si="7"/>
        <v>0</v>
      </c>
      <c r="W89" s="4">
        <f t="shared" si="8"/>
        <v>0</v>
      </c>
      <c r="X89" s="4">
        <f t="shared" si="9"/>
        <v>0</v>
      </c>
      <c r="Y89" s="4">
        <f t="shared" si="10"/>
        <v>0</v>
      </c>
      <c r="Z89" s="4">
        <f t="shared" si="11"/>
        <v>418</v>
      </c>
      <c r="AA89" s="4">
        <f t="shared" si="12"/>
        <v>418</v>
      </c>
    </row>
    <row r="90" spans="1:27" ht="13">
      <c r="A90" s="4" t="s">
        <v>310</v>
      </c>
      <c r="B90" s="4" t="s">
        <v>37</v>
      </c>
      <c r="E90" s="28" t="e">
        <f t="shared" si="0"/>
        <v>#DIV/0!</v>
      </c>
      <c r="F90" s="4">
        <v>660</v>
      </c>
      <c r="G90" s="4">
        <v>1</v>
      </c>
      <c r="H90" s="4">
        <v>660</v>
      </c>
      <c r="I90" s="4">
        <v>1</v>
      </c>
      <c r="J90" s="21" t="e">
        <f t="shared" si="1"/>
        <v>#DIV/0!</v>
      </c>
      <c r="K90" s="21">
        <f t="shared" si="2"/>
        <v>660</v>
      </c>
      <c r="L90" s="21">
        <f t="shared" si="3"/>
        <v>660</v>
      </c>
      <c r="O90" s="4">
        <v>1</v>
      </c>
      <c r="P90" s="4">
        <v>1080</v>
      </c>
      <c r="Q90" s="4">
        <v>1</v>
      </c>
      <c r="R90" s="4">
        <v>1080</v>
      </c>
      <c r="S90" s="21" t="e">
        <f t="shared" si="4"/>
        <v>#DIV/0!</v>
      </c>
      <c r="T90" s="21">
        <f t="shared" si="5"/>
        <v>1080</v>
      </c>
      <c r="U90" s="21">
        <f t="shared" si="6"/>
        <v>1080</v>
      </c>
      <c r="V90" s="4">
        <f t="shared" si="7"/>
        <v>0</v>
      </c>
      <c r="W90" s="4">
        <f t="shared" si="8"/>
        <v>0</v>
      </c>
      <c r="X90" s="4">
        <f t="shared" si="9"/>
        <v>0</v>
      </c>
      <c r="Y90" s="4">
        <f t="shared" si="10"/>
        <v>0</v>
      </c>
      <c r="Z90" s="4">
        <f t="shared" si="11"/>
        <v>-420</v>
      </c>
      <c r="AA90" s="4">
        <f t="shared" si="12"/>
        <v>-420</v>
      </c>
    </row>
    <row r="91" spans="1:27" ht="13">
      <c r="A91" s="4" t="s">
        <v>248</v>
      </c>
      <c r="B91" s="4" t="s">
        <v>50</v>
      </c>
      <c r="E91" s="28" t="e">
        <f t="shared" si="0"/>
        <v>#DIV/0!</v>
      </c>
      <c r="F91" s="4">
        <v>310</v>
      </c>
      <c r="G91" s="4">
        <v>1</v>
      </c>
      <c r="H91" s="4">
        <v>310</v>
      </c>
      <c r="I91" s="4">
        <v>1</v>
      </c>
      <c r="J91" s="21" t="e">
        <f t="shared" si="1"/>
        <v>#DIV/0!</v>
      </c>
      <c r="K91" s="21">
        <f t="shared" si="2"/>
        <v>310</v>
      </c>
      <c r="L91" s="21">
        <f t="shared" si="3"/>
        <v>310</v>
      </c>
      <c r="O91" s="4">
        <v>1</v>
      </c>
      <c r="P91" s="4">
        <v>387</v>
      </c>
      <c r="Q91" s="4">
        <v>1</v>
      </c>
      <c r="R91" s="4">
        <v>387</v>
      </c>
      <c r="S91" s="21" t="e">
        <f t="shared" si="4"/>
        <v>#DIV/0!</v>
      </c>
      <c r="T91" s="21">
        <f t="shared" si="5"/>
        <v>387</v>
      </c>
      <c r="U91" s="21">
        <f t="shared" si="6"/>
        <v>387</v>
      </c>
      <c r="V91" s="4">
        <f t="shared" si="7"/>
        <v>0</v>
      </c>
      <c r="W91" s="4">
        <f t="shared" si="8"/>
        <v>0</v>
      </c>
      <c r="X91" s="4">
        <f t="shared" si="9"/>
        <v>0</v>
      </c>
      <c r="Y91" s="4">
        <f t="shared" si="10"/>
        <v>0</v>
      </c>
      <c r="Z91" s="4">
        <f t="shared" si="11"/>
        <v>-77</v>
      </c>
      <c r="AA91" s="4">
        <f t="shared" si="12"/>
        <v>-77</v>
      </c>
    </row>
    <row r="92" spans="1:27" ht="13">
      <c r="A92" s="4" t="s">
        <v>177</v>
      </c>
      <c r="B92" s="4" t="s">
        <v>62</v>
      </c>
      <c r="E92" s="28" t="e">
        <f t="shared" si="0"/>
        <v>#DIV/0!</v>
      </c>
      <c r="F92" s="4">
        <v>6291</v>
      </c>
      <c r="G92" s="4">
        <v>1</v>
      </c>
      <c r="H92" s="4">
        <v>6291</v>
      </c>
      <c r="I92" s="4">
        <v>1</v>
      </c>
      <c r="J92" s="21" t="e">
        <f t="shared" si="1"/>
        <v>#DIV/0!</v>
      </c>
      <c r="K92" s="21">
        <f t="shared" si="2"/>
        <v>6291</v>
      </c>
      <c r="L92" s="21">
        <f t="shared" si="3"/>
        <v>6291</v>
      </c>
      <c r="O92" s="4">
        <v>1</v>
      </c>
      <c r="P92" s="13">
        <v>3024</v>
      </c>
      <c r="Q92" s="4">
        <v>1</v>
      </c>
      <c r="R92" s="13">
        <v>3024</v>
      </c>
      <c r="S92" s="21" t="e">
        <f t="shared" si="4"/>
        <v>#DIV/0!</v>
      </c>
      <c r="T92" s="21">
        <f t="shared" si="5"/>
        <v>3024</v>
      </c>
      <c r="U92" s="21">
        <f t="shared" si="6"/>
        <v>3024</v>
      </c>
      <c r="V92" s="4">
        <f t="shared" si="7"/>
        <v>0</v>
      </c>
      <c r="W92" s="4">
        <f t="shared" si="8"/>
        <v>0</v>
      </c>
      <c r="X92" s="4">
        <f t="shared" si="9"/>
        <v>0</v>
      </c>
      <c r="Y92" s="4">
        <f t="shared" si="10"/>
        <v>0</v>
      </c>
      <c r="Z92" s="13">
        <f t="shared" si="11"/>
        <v>3267</v>
      </c>
      <c r="AA92" s="13">
        <f t="shared" si="12"/>
        <v>3267</v>
      </c>
    </row>
    <row r="93" spans="1:27" ht="13">
      <c r="A93" s="4" t="s">
        <v>180</v>
      </c>
      <c r="B93" s="4" t="s">
        <v>62</v>
      </c>
      <c r="E93" s="28" t="e">
        <f t="shared" si="0"/>
        <v>#DIV/0!</v>
      </c>
      <c r="F93" s="4">
        <v>1324</v>
      </c>
      <c r="G93" s="4">
        <v>3</v>
      </c>
      <c r="H93" s="4">
        <v>1324</v>
      </c>
      <c r="I93" s="4">
        <v>3</v>
      </c>
      <c r="J93" s="21" t="e">
        <f t="shared" si="1"/>
        <v>#DIV/0!</v>
      </c>
      <c r="K93" s="21">
        <f t="shared" si="2"/>
        <v>441.33333333333331</v>
      </c>
      <c r="L93" s="21">
        <f t="shared" si="3"/>
        <v>441.33333333333331</v>
      </c>
      <c r="O93" s="4">
        <v>3</v>
      </c>
      <c r="P93" s="4">
        <v>1259</v>
      </c>
      <c r="Q93" s="4">
        <v>3</v>
      </c>
      <c r="R93" s="4">
        <v>1259</v>
      </c>
      <c r="S93" s="21" t="e">
        <f t="shared" si="4"/>
        <v>#DIV/0!</v>
      </c>
      <c r="T93" s="21">
        <f t="shared" si="5"/>
        <v>419.66666666666669</v>
      </c>
      <c r="U93" s="21">
        <f t="shared" si="6"/>
        <v>419.66666666666669</v>
      </c>
      <c r="V93" s="4">
        <f t="shared" si="7"/>
        <v>0</v>
      </c>
      <c r="W93" s="4">
        <f t="shared" si="8"/>
        <v>0</v>
      </c>
      <c r="X93" s="4">
        <f t="shared" si="9"/>
        <v>0</v>
      </c>
      <c r="Y93" s="4">
        <f t="shared" si="10"/>
        <v>0</v>
      </c>
      <c r="Z93" s="4">
        <f t="shared" si="11"/>
        <v>65</v>
      </c>
      <c r="AA93" s="4">
        <f t="shared" si="12"/>
        <v>65</v>
      </c>
    </row>
    <row r="94" spans="1:27" ht="13">
      <c r="A94" s="4" t="s">
        <v>182</v>
      </c>
      <c r="B94" s="4" t="s">
        <v>62</v>
      </c>
      <c r="E94" s="28" t="e">
        <f t="shared" si="0"/>
        <v>#DIV/0!</v>
      </c>
      <c r="F94" s="4">
        <v>6291</v>
      </c>
      <c r="G94" s="4">
        <v>1</v>
      </c>
      <c r="H94" s="4">
        <v>6291</v>
      </c>
      <c r="I94" s="4">
        <v>1</v>
      </c>
      <c r="J94" s="21" t="e">
        <f t="shared" si="1"/>
        <v>#DIV/0!</v>
      </c>
      <c r="K94" s="21">
        <f t="shared" si="2"/>
        <v>6291</v>
      </c>
      <c r="L94" s="21">
        <f t="shared" si="3"/>
        <v>6291</v>
      </c>
      <c r="O94" s="4">
        <v>1</v>
      </c>
      <c r="P94" s="13">
        <v>8011</v>
      </c>
      <c r="Q94" s="4">
        <v>1</v>
      </c>
      <c r="R94" s="13">
        <v>8011</v>
      </c>
      <c r="S94" s="21" t="e">
        <f t="shared" si="4"/>
        <v>#DIV/0!</v>
      </c>
      <c r="T94" s="21">
        <f t="shared" si="5"/>
        <v>8011</v>
      </c>
      <c r="U94" s="21">
        <f t="shared" si="6"/>
        <v>8011</v>
      </c>
      <c r="V94" s="4">
        <f t="shared" si="7"/>
        <v>0</v>
      </c>
      <c r="W94" s="4">
        <f t="shared" si="8"/>
        <v>0</v>
      </c>
      <c r="X94" s="4">
        <f t="shared" si="9"/>
        <v>0</v>
      </c>
      <c r="Y94" s="4">
        <f t="shared" si="10"/>
        <v>0</v>
      </c>
      <c r="Z94" s="13">
        <f t="shared" si="11"/>
        <v>-1720</v>
      </c>
      <c r="AA94" s="13">
        <f t="shared" si="12"/>
        <v>-1720</v>
      </c>
    </row>
    <row r="95" spans="1:27" ht="13">
      <c r="A95" s="4" t="s">
        <v>219</v>
      </c>
      <c r="B95" s="4" t="s">
        <v>62</v>
      </c>
      <c r="E95" s="28" t="e">
        <f t="shared" si="0"/>
        <v>#DIV/0!</v>
      </c>
      <c r="F95" s="4">
        <v>239</v>
      </c>
      <c r="G95" s="4">
        <v>1</v>
      </c>
      <c r="H95" s="4">
        <v>239</v>
      </c>
      <c r="I95" s="4">
        <v>1</v>
      </c>
      <c r="J95" s="21" t="e">
        <f t="shared" si="1"/>
        <v>#DIV/0!</v>
      </c>
      <c r="K95" s="21">
        <f t="shared" si="2"/>
        <v>239</v>
      </c>
      <c r="L95" s="21">
        <f t="shared" si="3"/>
        <v>239</v>
      </c>
      <c r="O95" s="4">
        <v>1</v>
      </c>
      <c r="P95" s="4">
        <v>189</v>
      </c>
      <c r="Q95" s="4">
        <v>1</v>
      </c>
      <c r="R95" s="4">
        <v>189</v>
      </c>
      <c r="S95" s="21" t="e">
        <f t="shared" si="4"/>
        <v>#DIV/0!</v>
      </c>
      <c r="T95" s="21">
        <f t="shared" si="5"/>
        <v>189</v>
      </c>
      <c r="U95" s="21">
        <f t="shared" si="6"/>
        <v>189</v>
      </c>
      <c r="V95" s="4">
        <f t="shared" si="7"/>
        <v>0</v>
      </c>
      <c r="W95" s="4">
        <f t="shared" si="8"/>
        <v>0</v>
      </c>
      <c r="X95" s="4">
        <f t="shared" si="9"/>
        <v>0</v>
      </c>
      <c r="Y95" s="4">
        <f t="shared" si="10"/>
        <v>0</v>
      </c>
      <c r="Z95" s="4">
        <f t="shared" si="11"/>
        <v>50</v>
      </c>
      <c r="AA95" s="4">
        <f t="shared" si="12"/>
        <v>50</v>
      </c>
    </row>
    <row r="96" spans="1:27" ht="13">
      <c r="A96" s="4" t="s">
        <v>227</v>
      </c>
      <c r="B96" s="4" t="s">
        <v>62</v>
      </c>
      <c r="E96" s="28" t="e">
        <f t="shared" si="0"/>
        <v>#DIV/0!</v>
      </c>
      <c r="F96" s="4">
        <v>1387</v>
      </c>
      <c r="G96" s="4">
        <v>3</v>
      </c>
      <c r="H96" s="4">
        <v>1387</v>
      </c>
      <c r="I96" s="4">
        <v>3</v>
      </c>
      <c r="J96" s="21" t="e">
        <f t="shared" si="1"/>
        <v>#DIV/0!</v>
      </c>
      <c r="K96" s="21">
        <f t="shared" si="2"/>
        <v>462.33333333333331</v>
      </c>
      <c r="L96" s="21">
        <f t="shared" si="3"/>
        <v>462.33333333333331</v>
      </c>
      <c r="O96" s="4">
        <v>3</v>
      </c>
      <c r="P96" s="4">
        <v>1414</v>
      </c>
      <c r="Q96" s="4">
        <v>3</v>
      </c>
      <c r="R96" s="4">
        <v>1414</v>
      </c>
      <c r="S96" s="21" t="e">
        <f t="shared" si="4"/>
        <v>#DIV/0!</v>
      </c>
      <c r="T96" s="21">
        <f t="shared" si="5"/>
        <v>471.33333333333331</v>
      </c>
      <c r="U96" s="21">
        <f t="shared" si="6"/>
        <v>471.33333333333331</v>
      </c>
      <c r="V96" s="4">
        <f t="shared" si="7"/>
        <v>0</v>
      </c>
      <c r="W96" s="4">
        <f t="shared" si="8"/>
        <v>0</v>
      </c>
      <c r="X96" s="4">
        <f t="shared" si="9"/>
        <v>0</v>
      </c>
      <c r="Y96" s="4">
        <f t="shared" si="10"/>
        <v>0</v>
      </c>
      <c r="Z96" s="4">
        <f t="shared" si="11"/>
        <v>-27</v>
      </c>
      <c r="AA96" s="4">
        <f t="shared" si="12"/>
        <v>-27</v>
      </c>
    </row>
    <row r="97" spans="1:27" ht="13">
      <c r="A97" s="4" t="s">
        <v>258</v>
      </c>
      <c r="B97" s="4" t="s">
        <v>62</v>
      </c>
      <c r="E97" s="28" t="e">
        <f t="shared" si="0"/>
        <v>#DIV/0!</v>
      </c>
      <c r="F97" s="4">
        <v>969</v>
      </c>
      <c r="G97" s="4">
        <v>2</v>
      </c>
      <c r="H97" s="4">
        <v>969</v>
      </c>
      <c r="I97" s="4">
        <v>2</v>
      </c>
      <c r="J97" s="21" t="e">
        <f t="shared" si="1"/>
        <v>#DIV/0!</v>
      </c>
      <c r="K97" s="21">
        <f t="shared" si="2"/>
        <v>484.5</v>
      </c>
      <c r="L97" s="21">
        <f t="shared" si="3"/>
        <v>484.5</v>
      </c>
      <c r="O97" s="4">
        <v>2</v>
      </c>
      <c r="P97" s="4">
        <v>1644</v>
      </c>
      <c r="Q97" s="4">
        <v>2</v>
      </c>
      <c r="R97" s="4">
        <v>1644</v>
      </c>
      <c r="S97" s="21" t="e">
        <f t="shared" si="4"/>
        <v>#DIV/0!</v>
      </c>
      <c r="T97" s="21">
        <f t="shared" si="5"/>
        <v>822</v>
      </c>
      <c r="U97" s="21">
        <f t="shared" si="6"/>
        <v>822</v>
      </c>
      <c r="V97" s="4">
        <f t="shared" si="7"/>
        <v>0</v>
      </c>
      <c r="W97" s="4">
        <f t="shared" si="8"/>
        <v>0</v>
      </c>
      <c r="X97" s="4">
        <f t="shared" si="9"/>
        <v>0</v>
      </c>
      <c r="Y97" s="4">
        <f t="shared" si="10"/>
        <v>0</v>
      </c>
      <c r="Z97" s="4">
        <f t="shared" si="11"/>
        <v>-675</v>
      </c>
      <c r="AA97" s="4">
        <f t="shared" si="12"/>
        <v>-675</v>
      </c>
    </row>
    <row r="98" spans="1:27" ht="13">
      <c r="A98" s="4" t="s">
        <v>269</v>
      </c>
      <c r="B98" s="4" t="s">
        <v>62</v>
      </c>
      <c r="E98" s="28" t="e">
        <f t="shared" si="0"/>
        <v>#DIV/0!</v>
      </c>
      <c r="F98" s="4">
        <v>1254</v>
      </c>
      <c r="G98" s="4">
        <v>1</v>
      </c>
      <c r="H98" s="4">
        <v>1254</v>
      </c>
      <c r="I98" s="4">
        <v>1</v>
      </c>
      <c r="J98" s="21" t="e">
        <f t="shared" si="1"/>
        <v>#DIV/0!</v>
      </c>
      <c r="K98" s="21">
        <f t="shared" si="2"/>
        <v>1254</v>
      </c>
      <c r="L98" s="21">
        <f t="shared" si="3"/>
        <v>1254</v>
      </c>
      <c r="O98" s="4">
        <v>1</v>
      </c>
      <c r="P98" s="4">
        <v>1289</v>
      </c>
      <c r="Q98" s="4">
        <v>1</v>
      </c>
      <c r="R98" s="4">
        <v>1289</v>
      </c>
      <c r="S98" s="21" t="e">
        <f t="shared" si="4"/>
        <v>#DIV/0!</v>
      </c>
      <c r="T98" s="21">
        <f t="shared" si="5"/>
        <v>1289</v>
      </c>
      <c r="U98" s="21">
        <f t="shared" si="6"/>
        <v>1289</v>
      </c>
      <c r="V98" s="4">
        <f t="shared" si="7"/>
        <v>0</v>
      </c>
      <c r="W98" s="4">
        <f t="shared" si="8"/>
        <v>0</v>
      </c>
      <c r="X98" s="4">
        <f t="shared" si="9"/>
        <v>0</v>
      </c>
      <c r="Y98" s="4">
        <f t="shared" si="10"/>
        <v>0</v>
      </c>
      <c r="Z98" s="4">
        <f t="shared" si="11"/>
        <v>-35</v>
      </c>
      <c r="AA98" s="4">
        <f t="shared" si="12"/>
        <v>-35</v>
      </c>
    </row>
    <row r="99" spans="1:27" ht="13">
      <c r="A99" s="4" t="s">
        <v>285</v>
      </c>
      <c r="B99" s="4" t="s">
        <v>62</v>
      </c>
      <c r="E99" s="28" t="e">
        <f t="shared" si="0"/>
        <v>#DIV/0!</v>
      </c>
      <c r="F99" s="4">
        <v>15774</v>
      </c>
      <c r="G99" s="4">
        <v>5</v>
      </c>
      <c r="H99" s="4">
        <v>15774</v>
      </c>
      <c r="I99" s="4">
        <v>5</v>
      </c>
      <c r="J99" s="21" t="e">
        <f t="shared" si="1"/>
        <v>#DIV/0!</v>
      </c>
      <c r="K99" s="21">
        <f t="shared" si="2"/>
        <v>3154.8</v>
      </c>
      <c r="L99" s="21">
        <f t="shared" si="3"/>
        <v>3154.8</v>
      </c>
      <c r="O99" s="4">
        <v>5</v>
      </c>
      <c r="P99" s="4">
        <v>16551</v>
      </c>
      <c r="Q99" s="4">
        <v>5</v>
      </c>
      <c r="R99" s="4">
        <v>16551</v>
      </c>
      <c r="S99" s="21" t="e">
        <f t="shared" si="4"/>
        <v>#DIV/0!</v>
      </c>
      <c r="T99" s="21">
        <f t="shared" si="5"/>
        <v>3310.2</v>
      </c>
      <c r="U99" s="21">
        <f t="shared" si="6"/>
        <v>3310.2</v>
      </c>
      <c r="V99" s="4">
        <f t="shared" si="7"/>
        <v>0</v>
      </c>
      <c r="W99" s="4">
        <f t="shared" si="8"/>
        <v>0</v>
      </c>
      <c r="X99" s="4">
        <f t="shared" si="9"/>
        <v>0</v>
      </c>
      <c r="Y99" s="4">
        <f t="shared" si="10"/>
        <v>0</v>
      </c>
      <c r="Z99" s="4">
        <f t="shared" si="11"/>
        <v>-777</v>
      </c>
      <c r="AA99" s="4">
        <f t="shared" si="12"/>
        <v>-777</v>
      </c>
    </row>
    <row r="100" spans="1:27" ht="13">
      <c r="A100" s="4" t="s">
        <v>292</v>
      </c>
      <c r="B100" s="4" t="s">
        <v>62</v>
      </c>
      <c r="E100" s="28" t="e">
        <f t="shared" si="0"/>
        <v>#DIV/0!</v>
      </c>
      <c r="F100" s="4">
        <v>12739</v>
      </c>
      <c r="G100" s="4">
        <v>5</v>
      </c>
      <c r="H100" s="4">
        <v>12739</v>
      </c>
      <c r="I100" s="4">
        <v>5</v>
      </c>
      <c r="J100" s="21" t="e">
        <f t="shared" si="1"/>
        <v>#DIV/0!</v>
      </c>
      <c r="K100" s="21">
        <f t="shared" si="2"/>
        <v>2547.8000000000002</v>
      </c>
      <c r="L100" s="21">
        <f t="shared" si="3"/>
        <v>2547.8000000000002</v>
      </c>
      <c r="O100" s="4">
        <v>6</v>
      </c>
      <c r="P100" s="4">
        <v>14185</v>
      </c>
      <c r="Q100" s="4">
        <v>6</v>
      </c>
      <c r="R100" s="4">
        <v>14185</v>
      </c>
      <c r="S100" s="21" t="e">
        <f t="shared" si="4"/>
        <v>#DIV/0!</v>
      </c>
      <c r="T100" s="21">
        <f t="shared" si="5"/>
        <v>2364.1666666666665</v>
      </c>
      <c r="U100" s="21">
        <f t="shared" si="6"/>
        <v>2364.1666666666665</v>
      </c>
      <c r="V100" s="4">
        <f t="shared" si="7"/>
        <v>0</v>
      </c>
      <c r="W100" s="4">
        <f t="shared" si="8"/>
        <v>-1</v>
      </c>
      <c r="X100" s="4">
        <f t="shared" si="9"/>
        <v>-1</v>
      </c>
      <c r="Y100" s="4">
        <f t="shared" si="10"/>
        <v>0</v>
      </c>
      <c r="Z100" s="4">
        <f t="shared" si="11"/>
        <v>-1446</v>
      </c>
      <c r="AA100" s="4">
        <f t="shared" si="12"/>
        <v>-1446</v>
      </c>
    </row>
    <row r="101" spans="1:27" ht="13">
      <c r="A101" s="4" t="s">
        <v>298</v>
      </c>
      <c r="B101" s="4" t="s">
        <v>62</v>
      </c>
      <c r="E101" s="28" t="e">
        <f t="shared" si="0"/>
        <v>#DIV/0!</v>
      </c>
      <c r="F101" s="4">
        <v>7895</v>
      </c>
      <c r="G101" s="4">
        <v>3</v>
      </c>
      <c r="H101" s="4">
        <v>7895</v>
      </c>
      <c r="I101" s="4">
        <v>3</v>
      </c>
      <c r="J101" s="21" t="e">
        <f t="shared" si="1"/>
        <v>#DIV/0!</v>
      </c>
      <c r="K101" s="21">
        <f t="shared" si="2"/>
        <v>2631.6666666666665</v>
      </c>
      <c r="L101" s="21">
        <f t="shared" si="3"/>
        <v>2631.6666666666665</v>
      </c>
      <c r="O101" s="4">
        <v>3</v>
      </c>
      <c r="P101" s="4">
        <v>8695</v>
      </c>
      <c r="Q101" s="4">
        <v>3</v>
      </c>
      <c r="R101" s="4">
        <v>8695</v>
      </c>
      <c r="S101" s="21" t="e">
        <f t="shared" si="4"/>
        <v>#DIV/0!</v>
      </c>
      <c r="T101" s="21">
        <f t="shared" si="5"/>
        <v>2898.3333333333335</v>
      </c>
      <c r="U101" s="21">
        <f t="shared" si="6"/>
        <v>2898.3333333333335</v>
      </c>
      <c r="V101" s="4">
        <f t="shared" si="7"/>
        <v>0</v>
      </c>
      <c r="W101" s="4">
        <f t="shared" si="8"/>
        <v>0</v>
      </c>
      <c r="X101" s="4">
        <f t="shared" si="9"/>
        <v>0</v>
      </c>
      <c r="Y101" s="4">
        <f t="shared" si="10"/>
        <v>0</v>
      </c>
      <c r="Z101" s="4">
        <f t="shared" si="11"/>
        <v>-800</v>
      </c>
      <c r="AA101" s="4">
        <f t="shared" si="12"/>
        <v>-800</v>
      </c>
    </row>
    <row r="102" spans="1:27" ht="13">
      <c r="A102" s="4" t="s">
        <v>319</v>
      </c>
      <c r="B102" s="4" t="s">
        <v>62</v>
      </c>
      <c r="E102" s="28" t="e">
        <f t="shared" si="0"/>
        <v>#DIV/0!</v>
      </c>
      <c r="F102" s="4">
        <v>1909</v>
      </c>
      <c r="G102" s="4">
        <v>3</v>
      </c>
      <c r="H102" s="4">
        <v>1909</v>
      </c>
      <c r="I102" s="4">
        <v>3</v>
      </c>
      <c r="J102" s="21" t="e">
        <f t="shared" si="1"/>
        <v>#DIV/0!</v>
      </c>
      <c r="K102" s="21">
        <f t="shared" si="2"/>
        <v>636.33333333333337</v>
      </c>
      <c r="L102" s="21">
        <f t="shared" si="3"/>
        <v>636.33333333333337</v>
      </c>
      <c r="O102" s="4">
        <v>3</v>
      </c>
      <c r="P102" s="4">
        <v>1642</v>
      </c>
      <c r="Q102" s="4">
        <v>3</v>
      </c>
      <c r="R102" s="4">
        <v>1642</v>
      </c>
      <c r="S102" s="21" t="e">
        <f t="shared" si="4"/>
        <v>#DIV/0!</v>
      </c>
      <c r="T102" s="21">
        <f t="shared" si="5"/>
        <v>547.33333333333337</v>
      </c>
      <c r="U102" s="21">
        <f t="shared" si="6"/>
        <v>547.33333333333337</v>
      </c>
      <c r="V102" s="4">
        <f t="shared" si="7"/>
        <v>0</v>
      </c>
      <c r="W102" s="4">
        <f t="shared" si="8"/>
        <v>0</v>
      </c>
      <c r="X102" s="4">
        <f t="shared" si="9"/>
        <v>0</v>
      </c>
      <c r="Y102" s="4">
        <f t="shared" si="10"/>
        <v>0</v>
      </c>
      <c r="Z102" s="4">
        <f t="shared" si="11"/>
        <v>267</v>
      </c>
      <c r="AA102" s="4">
        <f t="shared" si="12"/>
        <v>267</v>
      </c>
    </row>
    <row r="103" spans="1:27" ht="13">
      <c r="A103" s="4" t="s">
        <v>337</v>
      </c>
      <c r="B103" s="4" t="s">
        <v>62</v>
      </c>
      <c r="E103" s="28" t="e">
        <f t="shared" si="0"/>
        <v>#DIV/0!</v>
      </c>
      <c r="F103" s="4">
        <v>17956</v>
      </c>
      <c r="G103" s="4">
        <v>8</v>
      </c>
      <c r="H103" s="4">
        <v>17956</v>
      </c>
      <c r="I103" s="4">
        <v>8</v>
      </c>
      <c r="J103" s="21" t="e">
        <f t="shared" si="1"/>
        <v>#DIV/0!</v>
      </c>
      <c r="K103" s="21">
        <f t="shared" si="2"/>
        <v>2244.5</v>
      </c>
      <c r="L103" s="21">
        <f t="shared" si="3"/>
        <v>2244.5</v>
      </c>
      <c r="O103" s="4">
        <v>8</v>
      </c>
      <c r="P103" s="13">
        <v>17770</v>
      </c>
      <c r="Q103" s="4">
        <v>8</v>
      </c>
      <c r="R103" s="13">
        <v>17770</v>
      </c>
      <c r="S103" s="21" t="e">
        <f t="shared" si="4"/>
        <v>#DIV/0!</v>
      </c>
      <c r="T103" s="21">
        <f t="shared" si="5"/>
        <v>2221.25</v>
      </c>
      <c r="U103" s="21">
        <f t="shared" si="6"/>
        <v>2221.25</v>
      </c>
      <c r="V103" s="4">
        <f t="shared" si="7"/>
        <v>0</v>
      </c>
      <c r="W103" s="4">
        <f t="shared" si="8"/>
        <v>0</v>
      </c>
      <c r="X103" s="4">
        <f t="shared" si="9"/>
        <v>0</v>
      </c>
      <c r="Y103" s="4">
        <f t="shared" si="10"/>
        <v>0</v>
      </c>
      <c r="Z103" s="13">
        <f t="shared" si="11"/>
        <v>186</v>
      </c>
      <c r="AA103" s="13">
        <f t="shared" si="12"/>
        <v>186</v>
      </c>
    </row>
    <row r="104" spans="1:27" ht="13">
      <c r="A104" s="4" t="s">
        <v>368</v>
      </c>
      <c r="B104" s="4" t="s">
        <v>62</v>
      </c>
      <c r="E104" s="28" t="e">
        <f t="shared" si="0"/>
        <v>#DIV/0!</v>
      </c>
      <c r="F104" s="4">
        <v>10104</v>
      </c>
      <c r="G104" s="4">
        <v>5</v>
      </c>
      <c r="H104" s="4">
        <v>10104</v>
      </c>
      <c r="I104" s="4">
        <v>5</v>
      </c>
      <c r="J104" s="21" t="e">
        <f t="shared" si="1"/>
        <v>#DIV/0!</v>
      </c>
      <c r="K104" s="21">
        <f t="shared" si="2"/>
        <v>2020.8</v>
      </c>
      <c r="L104" s="21">
        <f t="shared" si="3"/>
        <v>2020.8</v>
      </c>
      <c r="O104" s="4">
        <v>5</v>
      </c>
      <c r="P104" s="4">
        <v>11527</v>
      </c>
      <c r="Q104" s="4">
        <v>5</v>
      </c>
      <c r="R104" s="4">
        <v>11527</v>
      </c>
      <c r="S104" s="21" t="e">
        <f t="shared" si="4"/>
        <v>#DIV/0!</v>
      </c>
      <c r="T104" s="21">
        <f t="shared" si="5"/>
        <v>2305.4</v>
      </c>
      <c r="U104" s="21">
        <f t="shared" si="6"/>
        <v>2305.4</v>
      </c>
      <c r="V104" s="4">
        <f t="shared" si="7"/>
        <v>0</v>
      </c>
      <c r="W104" s="4">
        <f t="shared" si="8"/>
        <v>0</v>
      </c>
      <c r="X104" s="4">
        <f t="shared" si="9"/>
        <v>0</v>
      </c>
      <c r="Y104" s="4">
        <f t="shared" si="10"/>
        <v>0</v>
      </c>
      <c r="Z104" s="4">
        <f t="shared" si="11"/>
        <v>-1423</v>
      </c>
      <c r="AA104" s="4">
        <f t="shared" si="12"/>
        <v>-1423</v>
      </c>
    </row>
    <row r="105" spans="1:27" ht="13">
      <c r="A105" s="4" t="s">
        <v>190</v>
      </c>
      <c r="B105" s="4" t="s">
        <v>74</v>
      </c>
      <c r="E105" s="28" t="e">
        <f t="shared" si="0"/>
        <v>#DIV/0!</v>
      </c>
      <c r="F105" s="4">
        <v>5807</v>
      </c>
      <c r="G105" s="4">
        <v>2</v>
      </c>
      <c r="H105" s="4">
        <v>5807</v>
      </c>
      <c r="I105" s="4">
        <v>2</v>
      </c>
      <c r="J105" s="21" t="e">
        <f t="shared" si="1"/>
        <v>#DIV/0!</v>
      </c>
      <c r="K105" s="21">
        <f t="shared" si="2"/>
        <v>2903.5</v>
      </c>
      <c r="L105" s="21">
        <f t="shared" si="3"/>
        <v>2903.5</v>
      </c>
      <c r="O105" s="4">
        <v>2</v>
      </c>
      <c r="P105" s="4">
        <v>9770</v>
      </c>
      <c r="Q105" s="4">
        <v>2</v>
      </c>
      <c r="R105" s="4">
        <v>9770</v>
      </c>
      <c r="S105" s="21" t="e">
        <f t="shared" si="4"/>
        <v>#DIV/0!</v>
      </c>
      <c r="T105" s="21">
        <f t="shared" si="5"/>
        <v>4885</v>
      </c>
      <c r="U105" s="21">
        <f t="shared" si="6"/>
        <v>4885</v>
      </c>
      <c r="V105" s="4">
        <f t="shared" si="7"/>
        <v>0</v>
      </c>
      <c r="W105" s="4">
        <f t="shared" si="8"/>
        <v>0</v>
      </c>
      <c r="X105" s="4">
        <f t="shared" si="9"/>
        <v>0</v>
      </c>
      <c r="Y105" s="4">
        <f t="shared" si="10"/>
        <v>0</v>
      </c>
      <c r="Z105" s="4">
        <f t="shared" si="11"/>
        <v>-3963</v>
      </c>
      <c r="AA105" s="4">
        <f t="shared" si="12"/>
        <v>-3963</v>
      </c>
    </row>
    <row r="106" spans="1:27" ht="13">
      <c r="A106" s="4" t="s">
        <v>202</v>
      </c>
      <c r="B106" s="4" t="s">
        <v>74</v>
      </c>
      <c r="C106" s="13"/>
      <c r="E106" s="28" t="e">
        <f t="shared" si="0"/>
        <v>#DIV/0!</v>
      </c>
      <c r="J106" s="21" t="e">
        <f t="shared" si="1"/>
        <v>#DIV/0!</v>
      </c>
      <c r="K106" s="21" t="e">
        <f t="shared" si="2"/>
        <v>#DIV/0!</v>
      </c>
      <c r="L106" s="21" t="e">
        <f t="shared" si="3"/>
        <v>#DIV/0!</v>
      </c>
      <c r="O106" s="4">
        <v>2</v>
      </c>
      <c r="P106" s="4">
        <v>63</v>
      </c>
      <c r="Q106" s="4">
        <v>2</v>
      </c>
      <c r="R106" s="4">
        <v>63</v>
      </c>
      <c r="S106" s="21" t="e">
        <f t="shared" si="4"/>
        <v>#DIV/0!</v>
      </c>
      <c r="T106" s="21">
        <f t="shared" si="5"/>
        <v>31.5</v>
      </c>
      <c r="U106" s="21">
        <f t="shared" si="6"/>
        <v>31.5</v>
      </c>
      <c r="V106" s="4">
        <f t="shared" si="7"/>
        <v>0</v>
      </c>
      <c r="W106" s="4">
        <f t="shared" si="8"/>
        <v>-2</v>
      </c>
      <c r="X106" s="4">
        <f t="shared" si="9"/>
        <v>-2</v>
      </c>
      <c r="Y106" s="13">
        <f t="shared" si="10"/>
        <v>0</v>
      </c>
      <c r="Z106" s="4">
        <f t="shared" si="11"/>
        <v>-63</v>
      </c>
      <c r="AA106" s="4">
        <f t="shared" si="12"/>
        <v>-63</v>
      </c>
    </row>
    <row r="107" spans="1:27" ht="13">
      <c r="A107" s="4" t="s">
        <v>216</v>
      </c>
      <c r="B107" s="4" t="s">
        <v>74</v>
      </c>
      <c r="E107" s="28" t="e">
        <f t="shared" si="0"/>
        <v>#DIV/0!</v>
      </c>
      <c r="F107" s="4">
        <v>4502</v>
      </c>
      <c r="G107" s="4">
        <v>5</v>
      </c>
      <c r="H107" s="4">
        <v>4502</v>
      </c>
      <c r="I107" s="4">
        <v>5</v>
      </c>
      <c r="J107" s="21" t="e">
        <f t="shared" si="1"/>
        <v>#DIV/0!</v>
      </c>
      <c r="K107" s="21">
        <f t="shared" si="2"/>
        <v>900.4</v>
      </c>
      <c r="L107" s="21">
        <f t="shared" si="3"/>
        <v>900.4</v>
      </c>
      <c r="O107" s="4">
        <v>5</v>
      </c>
      <c r="P107" s="4">
        <v>7281</v>
      </c>
      <c r="Q107" s="4">
        <v>5</v>
      </c>
      <c r="R107" s="4">
        <v>7281</v>
      </c>
      <c r="S107" s="21" t="e">
        <f t="shared" si="4"/>
        <v>#DIV/0!</v>
      </c>
      <c r="T107" s="21">
        <f t="shared" si="5"/>
        <v>1456.2</v>
      </c>
      <c r="U107" s="21">
        <f t="shared" si="6"/>
        <v>1456.2</v>
      </c>
      <c r="V107" s="4">
        <f t="shared" si="7"/>
        <v>0</v>
      </c>
      <c r="W107" s="4">
        <f t="shared" si="8"/>
        <v>0</v>
      </c>
      <c r="X107" s="4">
        <f t="shared" si="9"/>
        <v>0</v>
      </c>
      <c r="Y107" s="4">
        <f t="shared" si="10"/>
        <v>0</v>
      </c>
      <c r="Z107" s="4">
        <f t="shared" si="11"/>
        <v>-2779</v>
      </c>
      <c r="AA107" s="4">
        <f t="shared" si="12"/>
        <v>-2779</v>
      </c>
    </row>
    <row r="108" spans="1:27" ht="13">
      <c r="A108" s="4" t="s">
        <v>218</v>
      </c>
      <c r="B108" s="4" t="s">
        <v>74</v>
      </c>
      <c r="E108" s="28" t="e">
        <f t="shared" si="0"/>
        <v>#DIV/0!</v>
      </c>
      <c r="F108" s="4">
        <v>11356</v>
      </c>
      <c r="G108" s="4">
        <v>3</v>
      </c>
      <c r="H108" s="4">
        <v>11356</v>
      </c>
      <c r="I108" s="4">
        <v>3</v>
      </c>
      <c r="J108" s="21" t="e">
        <f t="shared" si="1"/>
        <v>#DIV/0!</v>
      </c>
      <c r="K108" s="21">
        <f t="shared" si="2"/>
        <v>3785.3333333333335</v>
      </c>
      <c r="L108" s="21">
        <f t="shared" si="3"/>
        <v>3785.3333333333335</v>
      </c>
      <c r="O108" s="4">
        <v>3</v>
      </c>
      <c r="P108" s="4">
        <v>12325</v>
      </c>
      <c r="Q108" s="4">
        <v>3</v>
      </c>
      <c r="R108" s="4">
        <v>12325</v>
      </c>
      <c r="S108" s="21" t="e">
        <f t="shared" si="4"/>
        <v>#DIV/0!</v>
      </c>
      <c r="T108" s="21">
        <f t="shared" si="5"/>
        <v>4108.333333333333</v>
      </c>
      <c r="U108" s="21">
        <f t="shared" si="6"/>
        <v>4108.333333333333</v>
      </c>
      <c r="V108" s="4">
        <f t="shared" si="7"/>
        <v>0</v>
      </c>
      <c r="W108" s="4">
        <f t="shared" si="8"/>
        <v>0</v>
      </c>
      <c r="X108" s="4">
        <f t="shared" si="9"/>
        <v>0</v>
      </c>
      <c r="Y108" s="4">
        <f t="shared" si="10"/>
        <v>0</v>
      </c>
      <c r="Z108" s="4">
        <f t="shared" si="11"/>
        <v>-969</v>
      </c>
      <c r="AA108" s="4">
        <f t="shared" si="12"/>
        <v>-969</v>
      </c>
    </row>
    <row r="109" spans="1:27" ht="13">
      <c r="A109" s="4" t="s">
        <v>245</v>
      </c>
      <c r="B109" s="4" t="s">
        <v>74</v>
      </c>
      <c r="E109" s="28" t="e">
        <f t="shared" si="0"/>
        <v>#DIV/0!</v>
      </c>
      <c r="F109" s="4">
        <v>33494</v>
      </c>
      <c r="G109" s="4">
        <v>19</v>
      </c>
      <c r="H109" s="4">
        <v>33494</v>
      </c>
      <c r="I109" s="4">
        <v>19</v>
      </c>
      <c r="J109" s="21" t="e">
        <f t="shared" si="1"/>
        <v>#DIV/0!</v>
      </c>
      <c r="K109" s="21">
        <f t="shared" si="2"/>
        <v>1762.8421052631579</v>
      </c>
      <c r="L109" s="21">
        <f t="shared" si="3"/>
        <v>1762.8421052631579</v>
      </c>
      <c r="O109" s="4">
        <v>18</v>
      </c>
      <c r="P109" s="4">
        <v>45096</v>
      </c>
      <c r="Q109" s="4">
        <v>18</v>
      </c>
      <c r="R109" s="4">
        <v>45096</v>
      </c>
      <c r="S109" s="21" t="e">
        <f t="shared" si="4"/>
        <v>#DIV/0!</v>
      </c>
      <c r="T109" s="21">
        <f t="shared" si="5"/>
        <v>2505.3333333333335</v>
      </c>
      <c r="U109" s="21">
        <f t="shared" si="6"/>
        <v>2505.3333333333335</v>
      </c>
      <c r="V109" s="4">
        <f t="shared" si="7"/>
        <v>0</v>
      </c>
      <c r="W109" s="4">
        <f t="shared" si="8"/>
        <v>1</v>
      </c>
      <c r="X109" s="4">
        <f t="shared" si="9"/>
        <v>1</v>
      </c>
      <c r="Y109" s="4">
        <f t="shared" si="10"/>
        <v>0</v>
      </c>
      <c r="Z109" s="4">
        <f t="shared" si="11"/>
        <v>-11602</v>
      </c>
      <c r="AA109" s="4">
        <f t="shared" si="12"/>
        <v>-11602</v>
      </c>
    </row>
    <row r="110" spans="1:27" ht="13">
      <c r="A110" s="4" t="s">
        <v>307</v>
      </c>
      <c r="B110" s="4" t="s">
        <v>74</v>
      </c>
      <c r="E110" s="28" t="e">
        <f t="shared" si="0"/>
        <v>#DIV/0!</v>
      </c>
      <c r="F110" s="4">
        <v>1067</v>
      </c>
      <c r="G110" s="4">
        <v>1</v>
      </c>
      <c r="H110" s="4">
        <v>1067</v>
      </c>
      <c r="I110" s="4">
        <v>1</v>
      </c>
      <c r="J110" s="21" t="e">
        <f t="shared" si="1"/>
        <v>#DIV/0!</v>
      </c>
      <c r="K110" s="21">
        <f t="shared" si="2"/>
        <v>1067</v>
      </c>
      <c r="L110" s="21">
        <f t="shared" si="3"/>
        <v>1067</v>
      </c>
      <c r="O110" s="4">
        <v>1</v>
      </c>
      <c r="P110" s="4">
        <v>1181</v>
      </c>
      <c r="Q110" s="4">
        <v>1</v>
      </c>
      <c r="R110" s="4">
        <v>1181</v>
      </c>
      <c r="S110" s="21" t="e">
        <f t="shared" si="4"/>
        <v>#DIV/0!</v>
      </c>
      <c r="T110" s="21">
        <f t="shared" si="5"/>
        <v>1181</v>
      </c>
      <c r="U110" s="21">
        <f t="shared" si="6"/>
        <v>1181</v>
      </c>
      <c r="V110" s="4">
        <f t="shared" si="7"/>
        <v>0</v>
      </c>
      <c r="W110" s="4">
        <f t="shared" si="8"/>
        <v>0</v>
      </c>
      <c r="X110" s="4">
        <f t="shared" si="9"/>
        <v>0</v>
      </c>
      <c r="Y110" s="4">
        <f t="shared" si="10"/>
        <v>0</v>
      </c>
      <c r="Z110" s="4">
        <f t="shared" si="11"/>
        <v>-114</v>
      </c>
      <c r="AA110" s="4">
        <f t="shared" si="12"/>
        <v>-114</v>
      </c>
    </row>
    <row r="111" spans="1:27" ht="13">
      <c r="A111" s="4" t="s">
        <v>309</v>
      </c>
      <c r="B111" s="4" t="s">
        <v>74</v>
      </c>
      <c r="E111" s="28" t="e">
        <f t="shared" si="0"/>
        <v>#DIV/0!</v>
      </c>
      <c r="F111" s="4">
        <v>3299</v>
      </c>
      <c r="G111" s="4">
        <v>2</v>
      </c>
      <c r="H111" s="4">
        <v>3299</v>
      </c>
      <c r="I111" s="4">
        <v>2</v>
      </c>
      <c r="J111" s="21" t="e">
        <f t="shared" si="1"/>
        <v>#DIV/0!</v>
      </c>
      <c r="K111" s="21">
        <f t="shared" si="2"/>
        <v>1649.5</v>
      </c>
      <c r="L111" s="21">
        <f t="shared" si="3"/>
        <v>1649.5</v>
      </c>
      <c r="O111" s="4">
        <v>2</v>
      </c>
      <c r="P111" s="4">
        <v>4431</v>
      </c>
      <c r="Q111" s="4">
        <v>2</v>
      </c>
      <c r="R111" s="4">
        <v>4431</v>
      </c>
      <c r="S111" s="21" t="e">
        <f t="shared" si="4"/>
        <v>#DIV/0!</v>
      </c>
      <c r="T111" s="21">
        <f t="shared" si="5"/>
        <v>2215.5</v>
      </c>
      <c r="U111" s="21">
        <f t="shared" si="6"/>
        <v>2215.5</v>
      </c>
      <c r="V111" s="4">
        <f t="shared" si="7"/>
        <v>0</v>
      </c>
      <c r="W111" s="4">
        <f t="shared" si="8"/>
        <v>0</v>
      </c>
      <c r="X111" s="4">
        <f t="shared" si="9"/>
        <v>0</v>
      </c>
      <c r="Y111" s="4">
        <f t="shared" si="10"/>
        <v>0</v>
      </c>
      <c r="Z111" s="4">
        <f t="shared" si="11"/>
        <v>-1132</v>
      </c>
      <c r="AA111" s="4">
        <f t="shared" si="12"/>
        <v>-1132</v>
      </c>
    </row>
    <row r="112" spans="1:27" ht="13">
      <c r="A112" s="4" t="s">
        <v>312</v>
      </c>
      <c r="B112" s="4" t="s">
        <v>74</v>
      </c>
      <c r="E112" s="28" t="e">
        <f t="shared" si="0"/>
        <v>#DIV/0!</v>
      </c>
      <c r="F112" s="4">
        <v>127</v>
      </c>
      <c r="G112" s="4">
        <v>1</v>
      </c>
      <c r="H112" s="4">
        <v>127</v>
      </c>
      <c r="I112" s="4">
        <v>1</v>
      </c>
      <c r="J112" s="21" t="e">
        <f t="shared" si="1"/>
        <v>#DIV/0!</v>
      </c>
      <c r="K112" s="21">
        <f t="shared" si="2"/>
        <v>127</v>
      </c>
      <c r="L112" s="21">
        <f t="shared" si="3"/>
        <v>127</v>
      </c>
      <c r="O112" s="4">
        <v>1</v>
      </c>
      <c r="P112" s="4">
        <v>137</v>
      </c>
      <c r="Q112" s="4">
        <v>1</v>
      </c>
      <c r="R112" s="4">
        <v>137</v>
      </c>
      <c r="S112" s="21" t="e">
        <f t="shared" si="4"/>
        <v>#DIV/0!</v>
      </c>
      <c r="T112" s="21">
        <f t="shared" si="5"/>
        <v>137</v>
      </c>
      <c r="U112" s="21">
        <f t="shared" si="6"/>
        <v>137</v>
      </c>
      <c r="V112" s="4">
        <f t="shared" si="7"/>
        <v>0</v>
      </c>
      <c r="W112" s="4">
        <f t="shared" si="8"/>
        <v>0</v>
      </c>
      <c r="X112" s="4">
        <f t="shared" si="9"/>
        <v>0</v>
      </c>
      <c r="Y112" s="4">
        <f t="shared" si="10"/>
        <v>0</v>
      </c>
      <c r="Z112" s="4">
        <f t="shared" si="11"/>
        <v>-10</v>
      </c>
      <c r="AA112" s="4">
        <f t="shared" si="12"/>
        <v>-10</v>
      </c>
    </row>
    <row r="113" spans="1:27" ht="13">
      <c r="A113" s="4" t="s">
        <v>361</v>
      </c>
      <c r="B113" s="4" t="s">
        <v>74</v>
      </c>
      <c r="E113" s="28" t="e">
        <f t="shared" si="0"/>
        <v>#DIV/0!</v>
      </c>
      <c r="F113" s="4">
        <v>10859</v>
      </c>
      <c r="G113" s="4">
        <v>3</v>
      </c>
      <c r="H113" s="4">
        <v>10859</v>
      </c>
      <c r="I113" s="4">
        <v>3</v>
      </c>
      <c r="J113" s="21" t="e">
        <f t="shared" si="1"/>
        <v>#DIV/0!</v>
      </c>
      <c r="K113" s="21">
        <f t="shared" si="2"/>
        <v>3619.6666666666665</v>
      </c>
      <c r="L113" s="21">
        <f t="shared" si="3"/>
        <v>3619.6666666666665</v>
      </c>
      <c r="O113" s="4">
        <v>3</v>
      </c>
      <c r="P113" s="4">
        <v>13863</v>
      </c>
      <c r="Q113" s="4">
        <v>3</v>
      </c>
      <c r="R113" s="4">
        <v>13863</v>
      </c>
      <c r="S113" s="21" t="e">
        <f t="shared" si="4"/>
        <v>#DIV/0!</v>
      </c>
      <c r="T113" s="21">
        <f t="shared" si="5"/>
        <v>4621</v>
      </c>
      <c r="U113" s="21">
        <f t="shared" si="6"/>
        <v>4621</v>
      </c>
      <c r="V113" s="4">
        <f t="shared" si="7"/>
        <v>0</v>
      </c>
      <c r="W113" s="4">
        <f t="shared" si="8"/>
        <v>0</v>
      </c>
      <c r="X113" s="4">
        <f t="shared" si="9"/>
        <v>0</v>
      </c>
      <c r="Y113" s="4">
        <f t="shared" si="10"/>
        <v>0</v>
      </c>
      <c r="Z113" s="4">
        <f t="shared" si="11"/>
        <v>-3004</v>
      </c>
      <c r="AA113" s="4">
        <f t="shared" si="12"/>
        <v>-3004</v>
      </c>
    </row>
    <row r="114" spans="1:27" ht="13">
      <c r="A114" s="4" t="s">
        <v>362</v>
      </c>
      <c r="B114" s="4" t="s">
        <v>74</v>
      </c>
      <c r="E114" s="28" t="e">
        <f t="shared" si="0"/>
        <v>#DIV/0!</v>
      </c>
      <c r="F114" s="13"/>
      <c r="H114" s="13"/>
      <c r="J114" s="21" t="e">
        <f t="shared" si="1"/>
        <v>#DIV/0!</v>
      </c>
      <c r="K114" s="21" t="e">
        <f t="shared" si="2"/>
        <v>#DIV/0!</v>
      </c>
      <c r="L114" s="21" t="e">
        <f t="shared" si="3"/>
        <v>#DIV/0!</v>
      </c>
      <c r="O114" s="4">
        <v>1</v>
      </c>
      <c r="P114" s="4">
        <v>3</v>
      </c>
      <c r="Q114" s="4">
        <v>1</v>
      </c>
      <c r="R114" s="4">
        <v>3</v>
      </c>
      <c r="S114" s="21" t="e">
        <f t="shared" si="4"/>
        <v>#DIV/0!</v>
      </c>
      <c r="T114" s="21">
        <f t="shared" si="5"/>
        <v>3</v>
      </c>
      <c r="U114" s="21">
        <f t="shared" si="6"/>
        <v>3</v>
      </c>
      <c r="V114" s="4">
        <f t="shared" si="7"/>
        <v>0</v>
      </c>
      <c r="W114" s="4">
        <f t="shared" si="8"/>
        <v>-1</v>
      </c>
      <c r="X114" s="4">
        <f t="shared" si="9"/>
        <v>-1</v>
      </c>
      <c r="Y114" s="4">
        <f t="shared" si="10"/>
        <v>0</v>
      </c>
      <c r="Z114" s="13">
        <f t="shared" si="11"/>
        <v>-3</v>
      </c>
      <c r="AA114" s="13">
        <f t="shared" si="12"/>
        <v>-3</v>
      </c>
    </row>
    <row r="115" spans="1:27" ht="13">
      <c r="A115" s="4" t="s">
        <v>153</v>
      </c>
      <c r="B115" s="4" t="s">
        <v>92</v>
      </c>
      <c r="E115" s="28" t="e">
        <f t="shared" si="0"/>
        <v>#DIV/0!</v>
      </c>
      <c r="F115" s="4">
        <v>219</v>
      </c>
      <c r="G115" s="4">
        <v>1</v>
      </c>
      <c r="H115" s="4">
        <v>219</v>
      </c>
      <c r="I115" s="4">
        <v>1</v>
      </c>
      <c r="J115" s="21" t="e">
        <f t="shared" si="1"/>
        <v>#DIV/0!</v>
      </c>
      <c r="K115" s="21">
        <f t="shared" si="2"/>
        <v>219</v>
      </c>
      <c r="L115" s="21">
        <f t="shared" si="3"/>
        <v>219</v>
      </c>
      <c r="O115" s="4">
        <v>1</v>
      </c>
      <c r="P115" s="4">
        <v>309</v>
      </c>
      <c r="Q115" s="4">
        <v>1</v>
      </c>
      <c r="R115" s="4">
        <v>309</v>
      </c>
      <c r="S115" s="21" t="e">
        <f t="shared" si="4"/>
        <v>#DIV/0!</v>
      </c>
      <c r="T115" s="21">
        <f t="shared" si="5"/>
        <v>309</v>
      </c>
      <c r="U115" s="21">
        <f t="shared" si="6"/>
        <v>309</v>
      </c>
      <c r="V115" s="4">
        <f t="shared" si="7"/>
        <v>0</v>
      </c>
      <c r="W115" s="4">
        <f t="shared" si="8"/>
        <v>0</v>
      </c>
      <c r="X115" s="4">
        <f t="shared" si="9"/>
        <v>0</v>
      </c>
      <c r="Y115" s="4">
        <f t="shared" si="10"/>
        <v>0</v>
      </c>
      <c r="Z115" s="4">
        <f t="shared" si="11"/>
        <v>-90</v>
      </c>
      <c r="AA115" s="4">
        <f t="shared" si="12"/>
        <v>-90</v>
      </c>
    </row>
    <row r="116" spans="1:27" ht="13">
      <c r="A116" s="4" t="s">
        <v>165</v>
      </c>
      <c r="B116" s="4" t="s">
        <v>92</v>
      </c>
      <c r="E116" s="28" t="e">
        <f t="shared" si="0"/>
        <v>#DIV/0!</v>
      </c>
      <c r="F116" s="4">
        <v>1329</v>
      </c>
      <c r="G116" s="4">
        <v>1</v>
      </c>
      <c r="H116" s="4">
        <v>1329</v>
      </c>
      <c r="I116" s="4">
        <v>1</v>
      </c>
      <c r="J116" s="21" t="e">
        <f t="shared" si="1"/>
        <v>#DIV/0!</v>
      </c>
      <c r="K116" s="21">
        <f t="shared" si="2"/>
        <v>1329</v>
      </c>
      <c r="L116" s="21">
        <f t="shared" si="3"/>
        <v>1329</v>
      </c>
      <c r="O116" s="4">
        <v>1</v>
      </c>
      <c r="P116" s="4">
        <v>1623</v>
      </c>
      <c r="Q116" s="4">
        <v>1</v>
      </c>
      <c r="R116" s="4">
        <v>1623</v>
      </c>
      <c r="S116" s="21" t="e">
        <f t="shared" si="4"/>
        <v>#DIV/0!</v>
      </c>
      <c r="T116" s="21">
        <f t="shared" si="5"/>
        <v>1623</v>
      </c>
      <c r="U116" s="21">
        <f t="shared" si="6"/>
        <v>1623</v>
      </c>
      <c r="V116" s="4">
        <f t="shared" si="7"/>
        <v>0</v>
      </c>
      <c r="W116" s="4">
        <f t="shared" si="8"/>
        <v>0</v>
      </c>
      <c r="X116" s="4">
        <f t="shared" si="9"/>
        <v>0</v>
      </c>
      <c r="Y116" s="4">
        <f t="shared" si="10"/>
        <v>0</v>
      </c>
      <c r="Z116" s="4">
        <f t="shared" si="11"/>
        <v>-294</v>
      </c>
      <c r="AA116" s="4">
        <f t="shared" si="12"/>
        <v>-294</v>
      </c>
    </row>
    <row r="117" spans="1:27" ht="13">
      <c r="A117" s="4" t="s">
        <v>200</v>
      </c>
      <c r="B117" s="4" t="s">
        <v>92</v>
      </c>
      <c r="E117" s="28" t="e">
        <f t="shared" si="0"/>
        <v>#DIV/0!</v>
      </c>
      <c r="F117" s="4">
        <v>2576</v>
      </c>
      <c r="G117" s="4">
        <v>4</v>
      </c>
      <c r="H117" s="4">
        <v>2576</v>
      </c>
      <c r="I117" s="4">
        <v>4</v>
      </c>
      <c r="J117" s="21" t="e">
        <f t="shared" si="1"/>
        <v>#DIV/0!</v>
      </c>
      <c r="K117" s="21">
        <f t="shared" si="2"/>
        <v>644</v>
      </c>
      <c r="L117" s="21">
        <f t="shared" si="3"/>
        <v>644</v>
      </c>
      <c r="O117" s="4">
        <v>2</v>
      </c>
      <c r="P117" s="4">
        <v>3749</v>
      </c>
      <c r="Q117" s="4">
        <v>2</v>
      </c>
      <c r="R117" s="4">
        <v>3749</v>
      </c>
      <c r="S117" s="21" t="e">
        <f t="shared" si="4"/>
        <v>#DIV/0!</v>
      </c>
      <c r="T117" s="21">
        <f t="shared" si="5"/>
        <v>1874.5</v>
      </c>
      <c r="U117" s="21">
        <f t="shared" si="6"/>
        <v>1874.5</v>
      </c>
      <c r="V117" s="4">
        <f t="shared" si="7"/>
        <v>0</v>
      </c>
      <c r="W117" s="4">
        <f t="shared" si="8"/>
        <v>2</v>
      </c>
      <c r="X117" s="4">
        <f t="shared" si="9"/>
        <v>2</v>
      </c>
      <c r="Y117" s="4">
        <f t="shared" si="10"/>
        <v>0</v>
      </c>
      <c r="Z117" s="4">
        <f t="shared" si="11"/>
        <v>-1173</v>
      </c>
      <c r="AA117" s="4">
        <f t="shared" si="12"/>
        <v>-1173</v>
      </c>
    </row>
    <row r="118" spans="1:27" ht="13">
      <c r="A118" s="4" t="s">
        <v>232</v>
      </c>
      <c r="B118" s="4" t="s">
        <v>92</v>
      </c>
      <c r="E118" s="28" t="e">
        <f t="shared" si="0"/>
        <v>#DIV/0!</v>
      </c>
      <c r="F118" s="4">
        <v>17566</v>
      </c>
      <c r="G118" s="4">
        <v>16</v>
      </c>
      <c r="H118" s="4">
        <v>17566</v>
      </c>
      <c r="I118" s="4">
        <v>16</v>
      </c>
      <c r="J118" s="21" t="e">
        <f t="shared" si="1"/>
        <v>#DIV/0!</v>
      </c>
      <c r="K118" s="21">
        <f t="shared" si="2"/>
        <v>1097.875</v>
      </c>
      <c r="L118" s="21">
        <f t="shared" si="3"/>
        <v>1097.875</v>
      </c>
      <c r="O118" s="4">
        <v>14</v>
      </c>
      <c r="P118" s="4">
        <v>25856</v>
      </c>
      <c r="Q118" s="4">
        <v>14</v>
      </c>
      <c r="R118" s="4">
        <v>25856</v>
      </c>
      <c r="S118" s="21" t="e">
        <f t="shared" si="4"/>
        <v>#DIV/0!</v>
      </c>
      <c r="T118" s="21">
        <f t="shared" si="5"/>
        <v>1846.8571428571429</v>
      </c>
      <c r="U118" s="21">
        <f t="shared" si="6"/>
        <v>1846.8571428571429</v>
      </c>
      <c r="V118" s="4">
        <f t="shared" si="7"/>
        <v>0</v>
      </c>
      <c r="W118" s="4">
        <f t="shared" si="8"/>
        <v>2</v>
      </c>
      <c r="X118" s="4">
        <f t="shared" si="9"/>
        <v>2</v>
      </c>
      <c r="Y118" s="4">
        <f t="shared" si="10"/>
        <v>0</v>
      </c>
      <c r="Z118" s="4">
        <f t="shared" si="11"/>
        <v>-8290</v>
      </c>
      <c r="AA118" s="4">
        <f t="shared" si="12"/>
        <v>-8290</v>
      </c>
    </row>
    <row r="119" spans="1:27" ht="13">
      <c r="A119" s="4" t="s">
        <v>240</v>
      </c>
      <c r="B119" s="4" t="s">
        <v>92</v>
      </c>
      <c r="E119" s="28" t="e">
        <f t="shared" si="0"/>
        <v>#DIV/0!</v>
      </c>
      <c r="F119" s="4">
        <v>4602</v>
      </c>
      <c r="G119" s="4">
        <v>4</v>
      </c>
      <c r="H119" s="4">
        <v>4602</v>
      </c>
      <c r="I119" s="4">
        <v>4</v>
      </c>
      <c r="J119" s="21" t="e">
        <f t="shared" si="1"/>
        <v>#DIV/0!</v>
      </c>
      <c r="K119" s="21">
        <f t="shared" si="2"/>
        <v>1150.5</v>
      </c>
      <c r="L119" s="21">
        <f t="shared" si="3"/>
        <v>1150.5</v>
      </c>
      <c r="O119" s="4">
        <v>2</v>
      </c>
      <c r="P119" s="13">
        <v>9565</v>
      </c>
      <c r="Q119" s="4">
        <v>2</v>
      </c>
      <c r="R119" s="13">
        <v>9565</v>
      </c>
      <c r="S119" s="21" t="e">
        <f t="shared" si="4"/>
        <v>#DIV/0!</v>
      </c>
      <c r="T119" s="21">
        <f t="shared" si="5"/>
        <v>4782.5</v>
      </c>
      <c r="U119" s="21">
        <f t="shared" si="6"/>
        <v>4782.5</v>
      </c>
      <c r="V119" s="4">
        <f t="shared" si="7"/>
        <v>0</v>
      </c>
      <c r="W119" s="4">
        <f t="shared" si="8"/>
        <v>2</v>
      </c>
      <c r="X119" s="4">
        <f t="shared" si="9"/>
        <v>2</v>
      </c>
      <c r="Y119" s="4">
        <f t="shared" si="10"/>
        <v>0</v>
      </c>
      <c r="Z119" s="13">
        <f t="shared" si="11"/>
        <v>-4963</v>
      </c>
      <c r="AA119" s="13">
        <f t="shared" si="12"/>
        <v>-4963</v>
      </c>
    </row>
    <row r="120" spans="1:27" ht="13">
      <c r="A120" s="4" t="s">
        <v>251</v>
      </c>
      <c r="B120" s="4" t="s">
        <v>92</v>
      </c>
      <c r="E120" s="28" t="e">
        <f t="shared" si="0"/>
        <v>#DIV/0!</v>
      </c>
      <c r="F120" s="4">
        <v>16911</v>
      </c>
      <c r="G120" s="4">
        <v>19</v>
      </c>
      <c r="H120" s="4">
        <v>16911</v>
      </c>
      <c r="I120" s="4">
        <v>19</v>
      </c>
      <c r="J120" s="21" t="e">
        <f t="shared" si="1"/>
        <v>#DIV/0!</v>
      </c>
      <c r="K120" s="21">
        <f t="shared" si="2"/>
        <v>890.0526315789474</v>
      </c>
      <c r="L120" s="21">
        <f t="shared" si="3"/>
        <v>890.0526315789474</v>
      </c>
      <c r="O120" s="4">
        <v>12</v>
      </c>
      <c r="P120" s="4">
        <v>16683</v>
      </c>
      <c r="Q120" s="4">
        <v>12</v>
      </c>
      <c r="R120" s="4">
        <v>16683</v>
      </c>
      <c r="S120" s="21" t="e">
        <f t="shared" si="4"/>
        <v>#DIV/0!</v>
      </c>
      <c r="T120" s="21">
        <f t="shared" si="5"/>
        <v>1390.25</v>
      </c>
      <c r="U120" s="21">
        <f t="shared" si="6"/>
        <v>1390.25</v>
      </c>
      <c r="V120" s="4">
        <f t="shared" si="7"/>
        <v>0</v>
      </c>
      <c r="W120" s="4">
        <f t="shared" si="8"/>
        <v>7</v>
      </c>
      <c r="X120" s="4">
        <f t="shared" si="9"/>
        <v>7</v>
      </c>
      <c r="Y120" s="4">
        <f t="shared" si="10"/>
        <v>0</v>
      </c>
      <c r="Z120" s="4">
        <f t="shared" si="11"/>
        <v>228</v>
      </c>
      <c r="AA120" s="4">
        <f t="shared" si="12"/>
        <v>228</v>
      </c>
    </row>
    <row r="121" spans="1:27" ht="13">
      <c r="A121" s="4" t="s">
        <v>260</v>
      </c>
      <c r="B121" s="4" t="s">
        <v>92</v>
      </c>
      <c r="E121" s="28" t="e">
        <f t="shared" si="0"/>
        <v>#DIV/0!</v>
      </c>
      <c r="F121" s="4">
        <v>1398</v>
      </c>
      <c r="G121" s="4">
        <v>2</v>
      </c>
      <c r="H121" s="4">
        <v>1398</v>
      </c>
      <c r="I121" s="4">
        <v>2</v>
      </c>
      <c r="J121" s="21" t="e">
        <f t="shared" si="1"/>
        <v>#DIV/0!</v>
      </c>
      <c r="K121" s="21">
        <f t="shared" si="2"/>
        <v>699</v>
      </c>
      <c r="L121" s="21">
        <f t="shared" si="3"/>
        <v>699</v>
      </c>
      <c r="O121" s="4">
        <v>1</v>
      </c>
      <c r="P121" s="4">
        <v>2685</v>
      </c>
      <c r="Q121" s="4">
        <v>1</v>
      </c>
      <c r="R121" s="4">
        <v>2685</v>
      </c>
      <c r="S121" s="21" t="e">
        <f t="shared" si="4"/>
        <v>#DIV/0!</v>
      </c>
      <c r="T121" s="21">
        <f t="shared" si="5"/>
        <v>2685</v>
      </c>
      <c r="U121" s="21">
        <f t="shared" si="6"/>
        <v>2685</v>
      </c>
      <c r="V121" s="4">
        <f t="shared" si="7"/>
        <v>0</v>
      </c>
      <c r="W121" s="4">
        <f t="shared" si="8"/>
        <v>1</v>
      </c>
      <c r="X121" s="4">
        <f t="shared" si="9"/>
        <v>1</v>
      </c>
      <c r="Y121" s="4">
        <f t="shared" si="10"/>
        <v>0</v>
      </c>
      <c r="Z121" s="4">
        <f t="shared" si="11"/>
        <v>-1287</v>
      </c>
      <c r="AA121" s="4">
        <f t="shared" si="12"/>
        <v>-1287</v>
      </c>
    </row>
    <row r="122" spans="1:27" ht="13">
      <c r="A122" s="4" t="s">
        <v>276</v>
      </c>
      <c r="B122" s="4" t="s">
        <v>92</v>
      </c>
      <c r="E122" s="28" t="e">
        <f t="shared" si="0"/>
        <v>#DIV/0!</v>
      </c>
      <c r="F122" s="4">
        <v>3641</v>
      </c>
      <c r="G122" s="4">
        <v>2</v>
      </c>
      <c r="H122" s="4">
        <v>3641</v>
      </c>
      <c r="I122" s="4">
        <v>2</v>
      </c>
      <c r="J122" s="21" t="e">
        <f t="shared" si="1"/>
        <v>#DIV/0!</v>
      </c>
      <c r="K122" s="21">
        <f t="shared" si="2"/>
        <v>1820.5</v>
      </c>
      <c r="L122" s="21">
        <f t="shared" si="3"/>
        <v>1820.5</v>
      </c>
      <c r="O122" s="4">
        <v>1</v>
      </c>
      <c r="P122" s="13">
        <v>4617</v>
      </c>
      <c r="Q122" s="4">
        <v>1</v>
      </c>
      <c r="R122" s="13">
        <v>4617</v>
      </c>
      <c r="S122" s="21" t="e">
        <f t="shared" si="4"/>
        <v>#DIV/0!</v>
      </c>
      <c r="T122" s="21">
        <f t="shared" si="5"/>
        <v>4617</v>
      </c>
      <c r="U122" s="21">
        <f t="shared" si="6"/>
        <v>4617</v>
      </c>
      <c r="V122" s="4">
        <f t="shared" si="7"/>
        <v>0</v>
      </c>
      <c r="W122" s="4">
        <f t="shared" si="8"/>
        <v>1</v>
      </c>
      <c r="X122" s="4">
        <f t="shared" si="9"/>
        <v>1</v>
      </c>
      <c r="Y122" s="4">
        <f t="shared" si="10"/>
        <v>0</v>
      </c>
      <c r="Z122" s="13">
        <f t="shared" si="11"/>
        <v>-976</v>
      </c>
      <c r="AA122" s="13">
        <f t="shared" si="12"/>
        <v>-976</v>
      </c>
    </row>
    <row r="123" spans="1:27" ht="13">
      <c r="A123" s="4" t="s">
        <v>314</v>
      </c>
      <c r="B123" s="4" t="s">
        <v>92</v>
      </c>
      <c r="E123" s="28" t="e">
        <f t="shared" si="0"/>
        <v>#DIV/0!</v>
      </c>
      <c r="F123" s="4">
        <v>209</v>
      </c>
      <c r="G123" s="4">
        <v>1</v>
      </c>
      <c r="H123" s="4">
        <v>209</v>
      </c>
      <c r="I123" s="4">
        <v>1</v>
      </c>
      <c r="J123" s="21" t="e">
        <f t="shared" si="1"/>
        <v>#DIV/0!</v>
      </c>
      <c r="K123" s="21">
        <f t="shared" si="2"/>
        <v>209</v>
      </c>
      <c r="L123" s="21">
        <f t="shared" si="3"/>
        <v>209</v>
      </c>
      <c r="O123" s="4">
        <v>1</v>
      </c>
      <c r="P123" s="4">
        <v>669</v>
      </c>
      <c r="Q123" s="4">
        <v>1</v>
      </c>
      <c r="R123" s="4">
        <v>669</v>
      </c>
      <c r="S123" s="21" t="e">
        <f t="shared" si="4"/>
        <v>#DIV/0!</v>
      </c>
      <c r="T123" s="21">
        <f t="shared" si="5"/>
        <v>669</v>
      </c>
      <c r="U123" s="21">
        <f t="shared" si="6"/>
        <v>669</v>
      </c>
      <c r="V123" s="4">
        <f t="shared" si="7"/>
        <v>0</v>
      </c>
      <c r="W123" s="4">
        <f t="shared" si="8"/>
        <v>0</v>
      </c>
      <c r="X123" s="4">
        <f t="shared" si="9"/>
        <v>0</v>
      </c>
      <c r="Y123" s="4">
        <f t="shared" si="10"/>
        <v>0</v>
      </c>
      <c r="Z123" s="4">
        <f t="shared" si="11"/>
        <v>-460</v>
      </c>
      <c r="AA123" s="4">
        <f t="shared" si="12"/>
        <v>-460</v>
      </c>
    </row>
    <row r="124" spans="1:27" ht="13">
      <c r="A124" s="4" t="s">
        <v>376</v>
      </c>
      <c r="B124" s="4" t="s">
        <v>92</v>
      </c>
      <c r="E124" s="28" t="e">
        <f t="shared" si="0"/>
        <v>#DIV/0!</v>
      </c>
      <c r="F124" s="4">
        <v>7612</v>
      </c>
      <c r="G124" s="4">
        <v>7</v>
      </c>
      <c r="H124" s="4">
        <v>7612</v>
      </c>
      <c r="I124" s="4">
        <v>7</v>
      </c>
      <c r="J124" s="21" t="e">
        <f t="shared" si="1"/>
        <v>#DIV/0!</v>
      </c>
      <c r="K124" s="21">
        <f t="shared" si="2"/>
        <v>1087.4285714285713</v>
      </c>
      <c r="L124" s="21">
        <f t="shared" si="3"/>
        <v>1087.4285714285713</v>
      </c>
      <c r="O124" s="4">
        <v>4</v>
      </c>
      <c r="P124" s="4">
        <v>14455</v>
      </c>
      <c r="Q124" s="4">
        <v>4</v>
      </c>
      <c r="R124" s="4">
        <v>14455</v>
      </c>
      <c r="S124" s="21" t="e">
        <f t="shared" si="4"/>
        <v>#DIV/0!</v>
      </c>
      <c r="T124" s="21">
        <f t="shared" si="5"/>
        <v>3613.75</v>
      </c>
      <c r="U124" s="21">
        <f t="shared" si="6"/>
        <v>3613.75</v>
      </c>
      <c r="V124" s="4">
        <f t="shared" si="7"/>
        <v>0</v>
      </c>
      <c r="W124" s="4">
        <f t="shared" si="8"/>
        <v>3</v>
      </c>
      <c r="X124" s="4">
        <f t="shared" si="9"/>
        <v>3</v>
      </c>
      <c r="Y124" s="4">
        <f t="shared" si="10"/>
        <v>0</v>
      </c>
      <c r="Z124" s="4">
        <f t="shared" si="11"/>
        <v>-6843</v>
      </c>
      <c r="AA124" s="4">
        <f t="shared" si="12"/>
        <v>-6843</v>
      </c>
    </row>
    <row r="125" spans="1:27" ht="13">
      <c r="A125" s="4" t="s">
        <v>159</v>
      </c>
      <c r="B125" s="4" t="s">
        <v>117</v>
      </c>
      <c r="E125" s="28" t="e">
        <f t="shared" si="0"/>
        <v>#DIV/0!</v>
      </c>
      <c r="F125" s="4">
        <v>7345</v>
      </c>
      <c r="G125" s="4">
        <v>3</v>
      </c>
      <c r="H125" s="4">
        <v>7345</v>
      </c>
      <c r="I125" s="4">
        <v>3</v>
      </c>
      <c r="J125" s="21" t="e">
        <f t="shared" si="1"/>
        <v>#DIV/0!</v>
      </c>
      <c r="K125" s="21">
        <f t="shared" si="2"/>
        <v>2448.3333333333335</v>
      </c>
      <c r="L125" s="21">
        <f t="shared" si="3"/>
        <v>2448.3333333333335</v>
      </c>
      <c r="O125" s="4">
        <v>3</v>
      </c>
      <c r="P125" s="4">
        <v>7515</v>
      </c>
      <c r="Q125" s="4">
        <v>3</v>
      </c>
      <c r="R125" s="4">
        <v>7515</v>
      </c>
      <c r="S125" s="21" t="e">
        <f t="shared" si="4"/>
        <v>#DIV/0!</v>
      </c>
      <c r="T125" s="21">
        <f t="shared" si="5"/>
        <v>2505</v>
      </c>
      <c r="U125" s="21">
        <f t="shared" si="6"/>
        <v>2505</v>
      </c>
      <c r="V125" s="4">
        <f t="shared" si="7"/>
        <v>0</v>
      </c>
      <c r="W125" s="4">
        <f t="shared" si="8"/>
        <v>0</v>
      </c>
      <c r="X125" s="4">
        <f t="shared" si="9"/>
        <v>0</v>
      </c>
      <c r="Y125" s="4">
        <f t="shared" si="10"/>
        <v>0</v>
      </c>
      <c r="Z125" s="4">
        <f t="shared" si="11"/>
        <v>-170</v>
      </c>
      <c r="AA125" s="4">
        <f t="shared" si="12"/>
        <v>-170</v>
      </c>
    </row>
    <row r="126" spans="1:27" ht="13">
      <c r="A126" s="4" t="s">
        <v>235</v>
      </c>
      <c r="B126" s="4" t="s">
        <v>117</v>
      </c>
      <c r="E126" s="28" t="e">
        <f t="shared" si="0"/>
        <v>#DIV/0!</v>
      </c>
      <c r="F126" s="4">
        <v>4507</v>
      </c>
      <c r="G126" s="4">
        <v>1</v>
      </c>
      <c r="H126" s="4">
        <v>4507</v>
      </c>
      <c r="I126" s="4">
        <v>1</v>
      </c>
      <c r="J126" s="21" t="e">
        <f t="shared" si="1"/>
        <v>#DIV/0!</v>
      </c>
      <c r="K126" s="21">
        <f t="shared" si="2"/>
        <v>4507</v>
      </c>
      <c r="L126" s="21">
        <f t="shared" si="3"/>
        <v>4507</v>
      </c>
      <c r="O126" s="4">
        <v>1</v>
      </c>
      <c r="P126" s="13">
        <v>7876</v>
      </c>
      <c r="Q126" s="4">
        <v>1</v>
      </c>
      <c r="R126" s="13">
        <v>7876</v>
      </c>
      <c r="S126" s="21" t="e">
        <f t="shared" si="4"/>
        <v>#DIV/0!</v>
      </c>
      <c r="T126" s="21">
        <f t="shared" si="5"/>
        <v>7876</v>
      </c>
      <c r="U126" s="21">
        <f t="shared" si="6"/>
        <v>7876</v>
      </c>
      <c r="V126" s="4">
        <f t="shared" si="7"/>
        <v>0</v>
      </c>
      <c r="W126" s="4">
        <f t="shared" si="8"/>
        <v>0</v>
      </c>
      <c r="X126" s="4">
        <f t="shared" si="9"/>
        <v>0</v>
      </c>
      <c r="Y126" s="4">
        <f t="shared" si="10"/>
        <v>0</v>
      </c>
      <c r="Z126" s="13">
        <f t="shared" si="11"/>
        <v>-3369</v>
      </c>
      <c r="AA126" s="13">
        <f t="shared" si="12"/>
        <v>-3369</v>
      </c>
    </row>
    <row r="127" spans="1:27" ht="13">
      <c r="A127" s="4" t="s">
        <v>266</v>
      </c>
      <c r="B127" s="4" t="s">
        <v>117</v>
      </c>
      <c r="E127" s="28" t="e">
        <f t="shared" si="0"/>
        <v>#DIV/0!</v>
      </c>
      <c r="F127" s="13">
        <v>23315</v>
      </c>
      <c r="G127" s="4">
        <v>2</v>
      </c>
      <c r="H127" s="13">
        <v>23315</v>
      </c>
      <c r="I127" s="4">
        <v>2</v>
      </c>
      <c r="J127" s="21" t="e">
        <f t="shared" si="1"/>
        <v>#DIV/0!</v>
      </c>
      <c r="K127" s="21">
        <f t="shared" si="2"/>
        <v>11657.5</v>
      </c>
      <c r="L127" s="21">
        <f t="shared" si="3"/>
        <v>11657.5</v>
      </c>
      <c r="O127" s="4">
        <v>2</v>
      </c>
      <c r="P127" s="13">
        <v>21018</v>
      </c>
      <c r="Q127" s="4">
        <v>2</v>
      </c>
      <c r="R127" s="13">
        <v>21018</v>
      </c>
      <c r="S127" s="21" t="e">
        <f t="shared" si="4"/>
        <v>#DIV/0!</v>
      </c>
      <c r="T127" s="21">
        <f t="shared" si="5"/>
        <v>10509</v>
      </c>
      <c r="U127" s="21">
        <f t="shared" si="6"/>
        <v>10509</v>
      </c>
      <c r="V127" s="4">
        <f t="shared" si="7"/>
        <v>0</v>
      </c>
      <c r="W127" s="4">
        <f t="shared" si="8"/>
        <v>0</v>
      </c>
      <c r="X127" s="4">
        <f t="shared" si="9"/>
        <v>0</v>
      </c>
      <c r="Y127" s="4">
        <f t="shared" si="10"/>
        <v>0</v>
      </c>
      <c r="Z127" s="13">
        <f t="shared" si="11"/>
        <v>2297</v>
      </c>
      <c r="AA127" s="13">
        <f t="shared" si="12"/>
        <v>2297</v>
      </c>
    </row>
    <row r="128" spans="1:27" ht="13">
      <c r="A128" s="4" t="s">
        <v>374</v>
      </c>
      <c r="B128" s="4" t="s">
        <v>117</v>
      </c>
      <c r="E128" s="28" t="e">
        <f t="shared" si="0"/>
        <v>#DIV/0!</v>
      </c>
      <c r="F128" s="4">
        <v>3492</v>
      </c>
      <c r="G128" s="4">
        <v>2</v>
      </c>
      <c r="H128" s="4">
        <v>3492</v>
      </c>
      <c r="I128" s="4">
        <v>2</v>
      </c>
      <c r="J128" s="21" t="e">
        <f t="shared" si="1"/>
        <v>#DIV/0!</v>
      </c>
      <c r="K128" s="21">
        <f t="shared" si="2"/>
        <v>1746</v>
      </c>
      <c r="L128" s="21">
        <f t="shared" si="3"/>
        <v>1746</v>
      </c>
      <c r="O128" s="4">
        <v>2</v>
      </c>
      <c r="P128" s="4">
        <v>4010</v>
      </c>
      <c r="Q128" s="4">
        <v>2</v>
      </c>
      <c r="R128" s="4">
        <v>4010</v>
      </c>
      <c r="S128" s="21" t="e">
        <f t="shared" si="4"/>
        <v>#DIV/0!</v>
      </c>
      <c r="T128" s="21">
        <f t="shared" si="5"/>
        <v>2005</v>
      </c>
      <c r="U128" s="21">
        <f t="shared" si="6"/>
        <v>2005</v>
      </c>
      <c r="V128" s="4">
        <f t="shared" si="7"/>
        <v>0</v>
      </c>
      <c r="W128" s="4">
        <f t="shared" si="8"/>
        <v>0</v>
      </c>
      <c r="X128" s="4">
        <f t="shared" si="9"/>
        <v>0</v>
      </c>
      <c r="Y128" s="4">
        <f t="shared" si="10"/>
        <v>0</v>
      </c>
      <c r="Z128" s="4">
        <f t="shared" si="11"/>
        <v>-518</v>
      </c>
      <c r="AA128" s="4">
        <f t="shared" si="12"/>
        <v>-518</v>
      </c>
    </row>
    <row r="129" spans="1:27" ht="13">
      <c r="A129" s="4" t="s">
        <v>386</v>
      </c>
      <c r="B129" s="4" t="s">
        <v>117</v>
      </c>
      <c r="E129" s="28" t="e">
        <f t="shared" si="0"/>
        <v>#DIV/0!</v>
      </c>
      <c r="F129" s="4">
        <v>21789</v>
      </c>
      <c r="G129" s="4">
        <v>8</v>
      </c>
      <c r="H129" s="4">
        <v>21789</v>
      </c>
      <c r="I129" s="4">
        <v>8</v>
      </c>
      <c r="J129" s="21" t="e">
        <f t="shared" si="1"/>
        <v>#DIV/0!</v>
      </c>
      <c r="K129" s="21">
        <f t="shared" si="2"/>
        <v>2723.625</v>
      </c>
      <c r="L129" s="21">
        <f t="shared" si="3"/>
        <v>2723.625</v>
      </c>
      <c r="O129" s="4">
        <v>10</v>
      </c>
      <c r="P129" s="4">
        <v>23758</v>
      </c>
      <c r="Q129" s="4">
        <v>10</v>
      </c>
      <c r="R129" s="4">
        <v>23758</v>
      </c>
      <c r="S129" s="21" t="e">
        <f t="shared" si="4"/>
        <v>#DIV/0!</v>
      </c>
      <c r="T129" s="21">
        <f t="shared" si="5"/>
        <v>2375.8000000000002</v>
      </c>
      <c r="U129" s="21">
        <f t="shared" si="6"/>
        <v>2375.8000000000002</v>
      </c>
      <c r="V129" s="4">
        <f t="shared" si="7"/>
        <v>0</v>
      </c>
      <c r="W129" s="4">
        <f t="shared" si="8"/>
        <v>-2</v>
      </c>
      <c r="X129" s="4">
        <f t="shared" si="9"/>
        <v>-2</v>
      </c>
      <c r="Y129" s="4">
        <f t="shared" si="10"/>
        <v>0</v>
      </c>
      <c r="Z129" s="4">
        <f t="shared" si="11"/>
        <v>-1969</v>
      </c>
      <c r="AA129" s="4">
        <f t="shared" si="12"/>
        <v>-1969</v>
      </c>
    </row>
    <row r="130" spans="1:27" ht="13">
      <c r="A130" s="4" t="s">
        <v>163</v>
      </c>
      <c r="B130" s="4" t="s">
        <v>102</v>
      </c>
      <c r="E130" s="28" t="e">
        <f t="shared" si="0"/>
        <v>#DIV/0!</v>
      </c>
      <c r="F130" s="4">
        <v>13464</v>
      </c>
      <c r="G130" s="4">
        <v>31</v>
      </c>
      <c r="H130" s="4">
        <v>13464</v>
      </c>
      <c r="I130" s="4">
        <v>31</v>
      </c>
      <c r="J130" s="21" t="e">
        <f t="shared" si="1"/>
        <v>#DIV/0!</v>
      </c>
      <c r="K130" s="21">
        <f t="shared" si="2"/>
        <v>434.32258064516128</v>
      </c>
      <c r="L130" s="21">
        <f t="shared" si="3"/>
        <v>434.32258064516128</v>
      </c>
      <c r="O130" s="4">
        <v>17</v>
      </c>
      <c r="P130" s="4">
        <v>19437</v>
      </c>
      <c r="Q130" s="4">
        <v>17</v>
      </c>
      <c r="R130" s="4">
        <v>19437</v>
      </c>
      <c r="S130" s="21" t="e">
        <f t="shared" si="4"/>
        <v>#DIV/0!</v>
      </c>
      <c r="T130" s="21">
        <f t="shared" si="5"/>
        <v>1143.3529411764705</v>
      </c>
      <c r="U130" s="21">
        <f t="shared" si="6"/>
        <v>1143.3529411764705</v>
      </c>
      <c r="V130" s="4">
        <f t="shared" si="7"/>
        <v>0</v>
      </c>
      <c r="W130" s="4">
        <f t="shared" si="8"/>
        <v>14</v>
      </c>
      <c r="X130" s="4">
        <f t="shared" si="9"/>
        <v>14</v>
      </c>
      <c r="Y130" s="4">
        <f t="shared" si="10"/>
        <v>0</v>
      </c>
      <c r="Z130" s="4">
        <f t="shared" si="11"/>
        <v>-5973</v>
      </c>
      <c r="AA130" s="4">
        <f t="shared" si="12"/>
        <v>-5973</v>
      </c>
    </row>
    <row r="131" spans="1:27" ht="13">
      <c r="A131" s="4" t="s">
        <v>171</v>
      </c>
      <c r="B131" s="4" t="s">
        <v>102</v>
      </c>
      <c r="E131" s="28" t="e">
        <f t="shared" si="0"/>
        <v>#DIV/0!</v>
      </c>
      <c r="F131" s="4">
        <v>3372</v>
      </c>
      <c r="G131" s="4">
        <v>2</v>
      </c>
      <c r="H131" s="4">
        <v>3372</v>
      </c>
      <c r="I131" s="4">
        <v>2</v>
      </c>
      <c r="J131" s="21" t="e">
        <f t="shared" si="1"/>
        <v>#DIV/0!</v>
      </c>
      <c r="K131" s="21">
        <f t="shared" si="2"/>
        <v>1686</v>
      </c>
      <c r="L131" s="21">
        <f t="shared" si="3"/>
        <v>1686</v>
      </c>
      <c r="O131" s="4">
        <v>1</v>
      </c>
      <c r="P131" s="4">
        <v>3601</v>
      </c>
      <c r="Q131" s="4">
        <v>1</v>
      </c>
      <c r="R131" s="4">
        <v>3601</v>
      </c>
      <c r="S131" s="21" t="e">
        <f t="shared" si="4"/>
        <v>#DIV/0!</v>
      </c>
      <c r="T131" s="21">
        <f t="shared" si="5"/>
        <v>3601</v>
      </c>
      <c r="U131" s="21">
        <f t="shared" si="6"/>
        <v>3601</v>
      </c>
      <c r="V131" s="4">
        <f t="shared" si="7"/>
        <v>0</v>
      </c>
      <c r="W131" s="4">
        <f t="shared" si="8"/>
        <v>1</v>
      </c>
      <c r="X131" s="4">
        <f t="shared" si="9"/>
        <v>1</v>
      </c>
      <c r="Y131" s="4">
        <f t="shared" si="10"/>
        <v>0</v>
      </c>
      <c r="Z131" s="4">
        <f t="shared" si="11"/>
        <v>-229</v>
      </c>
      <c r="AA131" s="4">
        <f t="shared" si="12"/>
        <v>-229</v>
      </c>
    </row>
    <row r="132" spans="1:27" ht="13">
      <c r="A132" s="4" t="s">
        <v>197</v>
      </c>
      <c r="B132" s="4" t="s">
        <v>102</v>
      </c>
      <c r="E132" s="28" t="e">
        <f t="shared" si="0"/>
        <v>#DIV/0!</v>
      </c>
      <c r="F132" s="4">
        <v>918</v>
      </c>
      <c r="G132" s="4">
        <v>1</v>
      </c>
      <c r="H132" s="4">
        <v>918</v>
      </c>
      <c r="I132" s="4">
        <v>1</v>
      </c>
      <c r="J132" s="21" t="e">
        <f t="shared" si="1"/>
        <v>#DIV/0!</v>
      </c>
      <c r="K132" s="21">
        <f t="shared" si="2"/>
        <v>918</v>
      </c>
      <c r="L132" s="21">
        <f t="shared" si="3"/>
        <v>918</v>
      </c>
      <c r="O132" s="4">
        <v>1</v>
      </c>
      <c r="P132" s="4">
        <v>1395</v>
      </c>
      <c r="Q132" s="4">
        <v>1</v>
      </c>
      <c r="R132" s="4">
        <v>1395</v>
      </c>
      <c r="S132" s="21" t="e">
        <f t="shared" si="4"/>
        <v>#DIV/0!</v>
      </c>
      <c r="T132" s="21">
        <f t="shared" si="5"/>
        <v>1395</v>
      </c>
      <c r="U132" s="21">
        <f t="shared" si="6"/>
        <v>1395</v>
      </c>
      <c r="V132" s="4">
        <f t="shared" si="7"/>
        <v>0</v>
      </c>
      <c r="W132" s="4">
        <f t="shared" si="8"/>
        <v>0</v>
      </c>
      <c r="X132" s="4">
        <f t="shared" si="9"/>
        <v>0</v>
      </c>
      <c r="Y132" s="4">
        <f t="shared" si="10"/>
        <v>0</v>
      </c>
      <c r="Z132" s="4">
        <f t="shared" si="11"/>
        <v>-477</v>
      </c>
      <c r="AA132" s="4">
        <f t="shared" si="12"/>
        <v>-477</v>
      </c>
    </row>
    <row r="133" spans="1:27" ht="13">
      <c r="A133" s="4" t="s">
        <v>263</v>
      </c>
      <c r="B133" s="4" t="s">
        <v>102</v>
      </c>
      <c r="E133" s="28" t="e">
        <f t="shared" si="0"/>
        <v>#DIV/0!</v>
      </c>
      <c r="F133" s="4">
        <v>3638</v>
      </c>
      <c r="G133" s="4">
        <v>2</v>
      </c>
      <c r="H133" s="4">
        <v>3638</v>
      </c>
      <c r="I133" s="4">
        <v>2</v>
      </c>
      <c r="J133" s="21" t="e">
        <f t="shared" si="1"/>
        <v>#DIV/0!</v>
      </c>
      <c r="K133" s="21">
        <f t="shared" si="2"/>
        <v>1819</v>
      </c>
      <c r="L133" s="21">
        <f t="shared" si="3"/>
        <v>1819</v>
      </c>
      <c r="O133" s="4">
        <v>1</v>
      </c>
      <c r="P133" s="13">
        <v>14483</v>
      </c>
      <c r="Q133" s="4">
        <v>1</v>
      </c>
      <c r="R133" s="13">
        <v>14483</v>
      </c>
      <c r="S133" s="21" t="e">
        <f t="shared" si="4"/>
        <v>#DIV/0!</v>
      </c>
      <c r="T133" s="21">
        <f t="shared" si="5"/>
        <v>14483</v>
      </c>
      <c r="U133" s="21">
        <f t="shared" si="6"/>
        <v>14483</v>
      </c>
      <c r="V133" s="4">
        <f t="shared" si="7"/>
        <v>0</v>
      </c>
      <c r="W133" s="4">
        <f t="shared" si="8"/>
        <v>1</v>
      </c>
      <c r="X133" s="4">
        <f t="shared" si="9"/>
        <v>1</v>
      </c>
      <c r="Y133" s="4">
        <f t="shared" si="10"/>
        <v>0</v>
      </c>
      <c r="Z133" s="13">
        <f t="shared" si="11"/>
        <v>-10845</v>
      </c>
      <c r="AA133" s="13">
        <f t="shared" si="12"/>
        <v>-10845</v>
      </c>
    </row>
    <row r="134" spans="1:27" ht="13">
      <c r="A134" s="4" t="s">
        <v>286</v>
      </c>
      <c r="B134" s="4" t="s">
        <v>102</v>
      </c>
      <c r="E134" s="28" t="e">
        <f t="shared" si="0"/>
        <v>#DIV/0!</v>
      </c>
      <c r="F134" s="4">
        <v>12563</v>
      </c>
      <c r="G134" s="4">
        <v>4</v>
      </c>
      <c r="H134" s="4">
        <v>12563</v>
      </c>
      <c r="I134" s="4">
        <v>4</v>
      </c>
      <c r="J134" s="21" t="e">
        <f t="shared" si="1"/>
        <v>#DIV/0!</v>
      </c>
      <c r="K134" s="21">
        <f t="shared" si="2"/>
        <v>3140.75</v>
      </c>
      <c r="L134" s="21">
        <f t="shared" si="3"/>
        <v>3140.75</v>
      </c>
      <c r="O134" s="4">
        <v>2</v>
      </c>
      <c r="P134" s="13">
        <v>22373</v>
      </c>
      <c r="Q134" s="4">
        <v>2</v>
      </c>
      <c r="R134" s="13">
        <v>22373</v>
      </c>
      <c r="S134" s="21" t="e">
        <f t="shared" si="4"/>
        <v>#DIV/0!</v>
      </c>
      <c r="T134" s="21">
        <f t="shared" si="5"/>
        <v>11186.5</v>
      </c>
      <c r="U134" s="21">
        <f t="shared" si="6"/>
        <v>11186.5</v>
      </c>
      <c r="V134" s="4">
        <f t="shared" si="7"/>
        <v>0</v>
      </c>
      <c r="W134" s="4">
        <f t="shared" si="8"/>
        <v>2</v>
      </c>
      <c r="X134" s="4">
        <f t="shared" si="9"/>
        <v>2</v>
      </c>
      <c r="Y134" s="4">
        <f t="shared" si="10"/>
        <v>0</v>
      </c>
      <c r="Z134" s="13">
        <f t="shared" si="11"/>
        <v>-9810</v>
      </c>
      <c r="AA134" s="13">
        <f t="shared" si="12"/>
        <v>-9810</v>
      </c>
    </row>
    <row r="135" spans="1:27" ht="13">
      <c r="A135" s="4" t="s">
        <v>289</v>
      </c>
      <c r="B135" s="4" t="s">
        <v>102</v>
      </c>
      <c r="E135" s="28" t="e">
        <f t="shared" si="0"/>
        <v>#DIV/0!</v>
      </c>
      <c r="F135" s="4">
        <v>167</v>
      </c>
      <c r="G135" s="4">
        <v>3</v>
      </c>
      <c r="H135" s="4">
        <v>167</v>
      </c>
      <c r="I135" s="4">
        <v>3</v>
      </c>
      <c r="J135" s="21" t="e">
        <f t="shared" si="1"/>
        <v>#DIV/0!</v>
      </c>
      <c r="K135" s="21">
        <f t="shared" si="2"/>
        <v>55.666666666666664</v>
      </c>
      <c r="L135" s="21">
        <f t="shared" si="3"/>
        <v>55.666666666666664</v>
      </c>
      <c r="O135" s="4">
        <v>2</v>
      </c>
      <c r="P135" s="4">
        <v>201</v>
      </c>
      <c r="Q135" s="4">
        <v>2</v>
      </c>
      <c r="R135" s="4">
        <v>201</v>
      </c>
      <c r="S135" s="21" t="e">
        <f t="shared" si="4"/>
        <v>#DIV/0!</v>
      </c>
      <c r="T135" s="21">
        <f t="shared" si="5"/>
        <v>100.5</v>
      </c>
      <c r="U135" s="21">
        <f t="shared" si="6"/>
        <v>100.5</v>
      </c>
      <c r="V135" s="4">
        <f t="shared" si="7"/>
        <v>0</v>
      </c>
      <c r="W135" s="4">
        <f t="shared" si="8"/>
        <v>1</v>
      </c>
      <c r="X135" s="4">
        <f t="shared" si="9"/>
        <v>1</v>
      </c>
      <c r="Y135" s="4">
        <f t="shared" si="10"/>
        <v>0</v>
      </c>
      <c r="Z135" s="4">
        <f t="shared" si="11"/>
        <v>-34</v>
      </c>
      <c r="AA135" s="4">
        <f t="shared" si="12"/>
        <v>-34</v>
      </c>
    </row>
    <row r="136" spans="1:27" ht="13">
      <c r="A136" s="4" t="s">
        <v>299</v>
      </c>
      <c r="B136" s="4" t="s">
        <v>102</v>
      </c>
      <c r="E136" s="28" t="e">
        <f t="shared" si="0"/>
        <v>#DIV/0!</v>
      </c>
      <c r="F136" s="4">
        <v>9883</v>
      </c>
      <c r="G136" s="4">
        <v>5</v>
      </c>
      <c r="H136" s="4">
        <v>9883</v>
      </c>
      <c r="I136" s="4">
        <v>5</v>
      </c>
      <c r="J136" s="21" t="e">
        <f t="shared" si="1"/>
        <v>#DIV/0!</v>
      </c>
      <c r="K136" s="21">
        <f t="shared" si="2"/>
        <v>1976.6</v>
      </c>
      <c r="L136" s="21">
        <f t="shared" si="3"/>
        <v>1976.6</v>
      </c>
      <c r="O136" s="4">
        <v>4</v>
      </c>
      <c r="P136" s="13">
        <v>20165</v>
      </c>
      <c r="Q136" s="4">
        <v>4</v>
      </c>
      <c r="R136" s="13">
        <v>20165</v>
      </c>
      <c r="S136" s="21" t="e">
        <f t="shared" si="4"/>
        <v>#DIV/0!</v>
      </c>
      <c r="T136" s="21">
        <f t="shared" si="5"/>
        <v>5041.25</v>
      </c>
      <c r="U136" s="21">
        <f t="shared" si="6"/>
        <v>5041.25</v>
      </c>
      <c r="V136" s="4">
        <f t="shared" si="7"/>
        <v>0</v>
      </c>
      <c r="W136" s="4">
        <f t="shared" si="8"/>
        <v>1</v>
      </c>
      <c r="X136" s="4">
        <f t="shared" si="9"/>
        <v>1</v>
      </c>
      <c r="Y136" s="4">
        <f t="shared" si="10"/>
        <v>0</v>
      </c>
      <c r="Z136" s="13">
        <f t="shared" si="11"/>
        <v>-10282</v>
      </c>
      <c r="AA136" s="13">
        <f t="shared" si="12"/>
        <v>-10282</v>
      </c>
    </row>
    <row r="137" spans="1:27" ht="13">
      <c r="A137" s="4" t="s">
        <v>329</v>
      </c>
      <c r="B137" s="4" t="s">
        <v>102</v>
      </c>
      <c r="E137" s="28" t="e">
        <f t="shared" si="0"/>
        <v>#DIV/0!</v>
      </c>
      <c r="F137" s="4">
        <v>5476</v>
      </c>
      <c r="G137" s="4">
        <v>2</v>
      </c>
      <c r="H137" s="4">
        <v>5476</v>
      </c>
      <c r="I137" s="4">
        <v>2</v>
      </c>
      <c r="J137" s="21" t="e">
        <f t="shared" si="1"/>
        <v>#DIV/0!</v>
      </c>
      <c r="K137" s="21">
        <f t="shared" si="2"/>
        <v>2738</v>
      </c>
      <c r="L137" s="21">
        <f t="shared" si="3"/>
        <v>2738</v>
      </c>
      <c r="O137" s="4">
        <v>1</v>
      </c>
      <c r="P137" s="13">
        <v>2501</v>
      </c>
      <c r="Q137" s="4">
        <v>1</v>
      </c>
      <c r="R137" s="13">
        <v>2501</v>
      </c>
      <c r="S137" s="21" t="e">
        <f t="shared" si="4"/>
        <v>#DIV/0!</v>
      </c>
      <c r="T137" s="21">
        <f t="shared" si="5"/>
        <v>2501</v>
      </c>
      <c r="U137" s="21">
        <f t="shared" si="6"/>
        <v>2501</v>
      </c>
      <c r="V137" s="4">
        <f t="shared" si="7"/>
        <v>0</v>
      </c>
      <c r="W137" s="4">
        <f t="shared" si="8"/>
        <v>1</v>
      </c>
      <c r="X137" s="4">
        <f t="shared" si="9"/>
        <v>1</v>
      </c>
      <c r="Y137" s="4">
        <f t="shared" si="10"/>
        <v>0</v>
      </c>
      <c r="Z137" s="13">
        <f t="shared" si="11"/>
        <v>2975</v>
      </c>
      <c r="AA137" s="13">
        <f t="shared" si="12"/>
        <v>2975</v>
      </c>
    </row>
    <row r="138" spans="1:27" ht="13">
      <c r="A138" s="4" t="s">
        <v>342</v>
      </c>
      <c r="B138" s="4" t="s">
        <v>102</v>
      </c>
      <c r="E138" s="28" t="e">
        <f t="shared" si="0"/>
        <v>#DIV/0!</v>
      </c>
      <c r="F138" s="4">
        <v>14537</v>
      </c>
      <c r="G138" s="4">
        <v>4</v>
      </c>
      <c r="H138" s="4">
        <v>14537</v>
      </c>
      <c r="I138" s="4">
        <v>4</v>
      </c>
      <c r="J138" s="21" t="e">
        <f t="shared" si="1"/>
        <v>#DIV/0!</v>
      </c>
      <c r="K138" s="21">
        <f t="shared" si="2"/>
        <v>3634.25</v>
      </c>
      <c r="L138" s="21">
        <f t="shared" si="3"/>
        <v>3634.25</v>
      </c>
      <c r="O138" s="4">
        <v>3</v>
      </c>
      <c r="P138" s="4">
        <v>25455</v>
      </c>
      <c r="Q138" s="4">
        <v>3</v>
      </c>
      <c r="R138" s="4">
        <v>25455</v>
      </c>
      <c r="S138" s="21" t="e">
        <f t="shared" si="4"/>
        <v>#DIV/0!</v>
      </c>
      <c r="T138" s="21">
        <f t="shared" si="5"/>
        <v>8485</v>
      </c>
      <c r="U138" s="21">
        <f t="shared" si="6"/>
        <v>8485</v>
      </c>
      <c r="V138" s="4">
        <f t="shared" si="7"/>
        <v>0</v>
      </c>
      <c r="W138" s="4">
        <f t="shared" si="8"/>
        <v>1</v>
      </c>
      <c r="X138" s="4">
        <f t="shared" si="9"/>
        <v>1</v>
      </c>
      <c r="Y138" s="4">
        <f t="shared" si="10"/>
        <v>0</v>
      </c>
      <c r="Z138" s="4">
        <f t="shared" si="11"/>
        <v>-10918</v>
      </c>
      <c r="AA138" s="4">
        <f t="shared" si="12"/>
        <v>-10918</v>
      </c>
    </row>
    <row r="139" spans="1:27" ht="13">
      <c r="A139" s="4" t="s">
        <v>347</v>
      </c>
      <c r="B139" s="4" t="s">
        <v>102</v>
      </c>
      <c r="E139" s="28" t="e">
        <f t="shared" si="0"/>
        <v>#DIV/0!</v>
      </c>
      <c r="F139" s="4">
        <v>4119</v>
      </c>
      <c r="G139" s="4">
        <v>1</v>
      </c>
      <c r="H139" s="4">
        <v>4119</v>
      </c>
      <c r="I139" s="4">
        <v>1</v>
      </c>
      <c r="J139" s="21" t="e">
        <f t="shared" si="1"/>
        <v>#DIV/0!</v>
      </c>
      <c r="K139" s="21">
        <f t="shared" si="2"/>
        <v>4119</v>
      </c>
      <c r="L139" s="21">
        <f t="shared" si="3"/>
        <v>4119</v>
      </c>
      <c r="O139" s="4">
        <v>1</v>
      </c>
      <c r="P139" s="13">
        <v>7441</v>
      </c>
      <c r="Q139" s="4">
        <v>1</v>
      </c>
      <c r="R139" s="13">
        <v>7441</v>
      </c>
      <c r="S139" s="21" t="e">
        <f t="shared" si="4"/>
        <v>#DIV/0!</v>
      </c>
      <c r="T139" s="21">
        <f t="shared" si="5"/>
        <v>7441</v>
      </c>
      <c r="U139" s="21">
        <f t="shared" si="6"/>
        <v>7441</v>
      </c>
      <c r="V139" s="4">
        <f t="shared" si="7"/>
        <v>0</v>
      </c>
      <c r="W139" s="4">
        <f t="shared" si="8"/>
        <v>0</v>
      </c>
      <c r="X139" s="4">
        <f t="shared" si="9"/>
        <v>0</v>
      </c>
      <c r="Y139" s="4">
        <f t="shared" si="10"/>
        <v>0</v>
      </c>
      <c r="Z139" s="13">
        <f t="shared" si="11"/>
        <v>-3322</v>
      </c>
      <c r="AA139" s="13">
        <f t="shared" si="12"/>
        <v>-3322</v>
      </c>
    </row>
    <row r="140" spans="1:27" ht="13">
      <c r="A140" s="4" t="s">
        <v>353</v>
      </c>
      <c r="B140" s="4" t="s">
        <v>102</v>
      </c>
      <c r="E140" s="28" t="e">
        <f t="shared" si="0"/>
        <v>#DIV/0!</v>
      </c>
      <c r="F140" s="4">
        <v>3291</v>
      </c>
      <c r="G140" s="4">
        <v>1</v>
      </c>
      <c r="H140" s="4">
        <v>3291</v>
      </c>
      <c r="I140" s="4">
        <v>1</v>
      </c>
      <c r="J140" s="21" t="e">
        <f t="shared" si="1"/>
        <v>#DIV/0!</v>
      </c>
      <c r="K140" s="21">
        <f t="shared" si="2"/>
        <v>3291</v>
      </c>
      <c r="L140" s="21">
        <f t="shared" si="3"/>
        <v>3291</v>
      </c>
      <c r="O140" s="4">
        <v>1</v>
      </c>
      <c r="P140" s="4">
        <v>3544</v>
      </c>
      <c r="Q140" s="4">
        <v>1</v>
      </c>
      <c r="R140" s="4">
        <v>3544</v>
      </c>
      <c r="S140" s="21" t="e">
        <f t="shared" si="4"/>
        <v>#DIV/0!</v>
      </c>
      <c r="T140" s="21">
        <f t="shared" si="5"/>
        <v>3544</v>
      </c>
      <c r="U140" s="21">
        <f t="shared" si="6"/>
        <v>3544</v>
      </c>
      <c r="V140" s="4">
        <f t="shared" si="7"/>
        <v>0</v>
      </c>
      <c r="W140" s="4">
        <f t="shared" si="8"/>
        <v>0</v>
      </c>
      <c r="X140" s="4">
        <f t="shared" si="9"/>
        <v>0</v>
      </c>
      <c r="Y140" s="4">
        <f t="shared" si="10"/>
        <v>0</v>
      </c>
      <c r="Z140" s="4">
        <f t="shared" si="11"/>
        <v>-253</v>
      </c>
      <c r="AA140" s="4">
        <f t="shared" si="12"/>
        <v>-253</v>
      </c>
    </row>
    <row r="141" spans="1:27" ht="13">
      <c r="A141" s="4" t="s">
        <v>381</v>
      </c>
      <c r="B141" s="4" t="s">
        <v>102</v>
      </c>
      <c r="E141" s="28" t="e">
        <f t="shared" si="0"/>
        <v>#DIV/0!</v>
      </c>
      <c r="F141" s="4">
        <v>570</v>
      </c>
      <c r="G141" s="4">
        <v>3</v>
      </c>
      <c r="H141" s="4">
        <v>570</v>
      </c>
      <c r="I141" s="4">
        <v>3</v>
      </c>
      <c r="J141" s="21" t="e">
        <f t="shared" si="1"/>
        <v>#DIV/0!</v>
      </c>
      <c r="K141" s="21">
        <f t="shared" si="2"/>
        <v>190</v>
      </c>
      <c r="L141" s="21">
        <f t="shared" si="3"/>
        <v>190</v>
      </c>
      <c r="O141" s="4">
        <v>3</v>
      </c>
      <c r="P141" s="4">
        <v>2031</v>
      </c>
      <c r="Q141" s="4">
        <v>3</v>
      </c>
      <c r="R141" s="4">
        <v>2031</v>
      </c>
      <c r="S141" s="21" t="e">
        <f t="shared" si="4"/>
        <v>#DIV/0!</v>
      </c>
      <c r="T141" s="21">
        <f t="shared" si="5"/>
        <v>677</v>
      </c>
      <c r="U141" s="21">
        <f t="shared" si="6"/>
        <v>677</v>
      </c>
      <c r="V141" s="4">
        <f t="shared" si="7"/>
        <v>0</v>
      </c>
      <c r="W141" s="4">
        <f t="shared" si="8"/>
        <v>0</v>
      </c>
      <c r="X141" s="4">
        <f t="shared" si="9"/>
        <v>0</v>
      </c>
      <c r="Y141" s="4">
        <f t="shared" si="10"/>
        <v>0</v>
      </c>
      <c r="Z141" s="4">
        <f t="shared" si="11"/>
        <v>-1461</v>
      </c>
      <c r="AA141" s="4">
        <f t="shared" si="12"/>
        <v>-1461</v>
      </c>
    </row>
    <row r="142" spans="1:27" ht="13">
      <c r="A142" s="4" t="s">
        <v>222</v>
      </c>
      <c r="B142" s="4" t="s">
        <v>109</v>
      </c>
      <c r="E142" s="28" t="e">
        <f t="shared" si="0"/>
        <v>#DIV/0!</v>
      </c>
      <c r="F142" s="4">
        <v>1640</v>
      </c>
      <c r="G142" s="4">
        <v>3</v>
      </c>
      <c r="H142" s="4">
        <v>1640</v>
      </c>
      <c r="I142" s="4">
        <v>3</v>
      </c>
      <c r="J142" s="21" t="e">
        <f t="shared" si="1"/>
        <v>#DIV/0!</v>
      </c>
      <c r="K142" s="21">
        <f t="shared" si="2"/>
        <v>546.66666666666663</v>
      </c>
      <c r="L142" s="21">
        <f t="shared" si="3"/>
        <v>546.66666666666663</v>
      </c>
      <c r="O142" s="4">
        <v>3</v>
      </c>
      <c r="P142" s="4">
        <v>2434</v>
      </c>
      <c r="Q142" s="4">
        <v>3</v>
      </c>
      <c r="R142" s="4">
        <v>2434</v>
      </c>
      <c r="S142" s="21" t="e">
        <f t="shared" si="4"/>
        <v>#DIV/0!</v>
      </c>
      <c r="T142" s="21">
        <f t="shared" si="5"/>
        <v>811.33333333333337</v>
      </c>
      <c r="U142" s="21">
        <f t="shared" si="6"/>
        <v>811.33333333333337</v>
      </c>
      <c r="V142" s="4">
        <f t="shared" si="7"/>
        <v>0</v>
      </c>
      <c r="W142" s="4">
        <f t="shared" si="8"/>
        <v>0</v>
      </c>
      <c r="X142" s="4">
        <f t="shared" si="9"/>
        <v>0</v>
      </c>
      <c r="Y142" s="4">
        <f t="shared" si="10"/>
        <v>0</v>
      </c>
      <c r="Z142" s="4">
        <f t="shared" si="11"/>
        <v>-794</v>
      </c>
      <c r="AA142" s="4">
        <f t="shared" si="12"/>
        <v>-794</v>
      </c>
    </row>
    <row r="143" spans="1:27" ht="13">
      <c r="A143" s="4" t="s">
        <v>296</v>
      </c>
      <c r="B143" s="4" t="s">
        <v>109</v>
      </c>
      <c r="E143" s="28" t="e">
        <f t="shared" si="0"/>
        <v>#DIV/0!</v>
      </c>
      <c r="F143" s="4">
        <v>6141</v>
      </c>
      <c r="G143" s="4">
        <v>2</v>
      </c>
      <c r="H143" s="4">
        <v>6141</v>
      </c>
      <c r="I143" s="4">
        <v>2</v>
      </c>
      <c r="J143" s="21" t="e">
        <f t="shared" si="1"/>
        <v>#DIV/0!</v>
      </c>
      <c r="K143" s="21">
        <f t="shared" si="2"/>
        <v>3070.5</v>
      </c>
      <c r="L143" s="21">
        <f t="shared" si="3"/>
        <v>3070.5</v>
      </c>
      <c r="O143" s="4">
        <v>2</v>
      </c>
      <c r="P143" s="4">
        <v>8341</v>
      </c>
      <c r="Q143" s="4">
        <v>2</v>
      </c>
      <c r="R143" s="4">
        <v>8341</v>
      </c>
      <c r="S143" s="21" t="e">
        <f t="shared" si="4"/>
        <v>#DIV/0!</v>
      </c>
      <c r="T143" s="21">
        <f t="shared" si="5"/>
        <v>4170.5</v>
      </c>
      <c r="U143" s="21">
        <f t="shared" si="6"/>
        <v>4170.5</v>
      </c>
      <c r="V143" s="4">
        <f t="shared" si="7"/>
        <v>0</v>
      </c>
      <c r="W143" s="4">
        <f t="shared" si="8"/>
        <v>0</v>
      </c>
      <c r="X143" s="4">
        <f t="shared" si="9"/>
        <v>0</v>
      </c>
      <c r="Y143" s="4">
        <f t="shared" si="10"/>
        <v>0</v>
      </c>
      <c r="Z143" s="4">
        <f t="shared" si="11"/>
        <v>-2200</v>
      </c>
      <c r="AA143" s="4">
        <f t="shared" si="12"/>
        <v>-2200</v>
      </c>
    </row>
    <row r="144" spans="1:27" ht="13">
      <c r="A144" s="4" t="s">
        <v>110</v>
      </c>
      <c r="B144" s="4" t="s">
        <v>109</v>
      </c>
      <c r="E144" s="28" t="e">
        <f t="shared" si="0"/>
        <v>#DIV/0!</v>
      </c>
      <c r="J144" s="21" t="e">
        <f t="shared" si="1"/>
        <v>#DIV/0!</v>
      </c>
      <c r="K144" s="21" t="e">
        <f t="shared" si="2"/>
        <v>#DIV/0!</v>
      </c>
      <c r="L144" s="21" t="e">
        <f t="shared" si="3"/>
        <v>#DIV/0!</v>
      </c>
      <c r="M144" s="4">
        <v>1</v>
      </c>
      <c r="N144" s="13">
        <v>9322</v>
      </c>
      <c r="Q144" s="4">
        <v>1</v>
      </c>
      <c r="R144" s="13">
        <v>9322</v>
      </c>
      <c r="S144" s="21">
        <f t="shared" si="4"/>
        <v>9322</v>
      </c>
      <c r="T144" s="21" t="e">
        <f t="shared" si="5"/>
        <v>#DIV/0!</v>
      </c>
      <c r="U144" s="21">
        <f t="shared" si="6"/>
        <v>9322</v>
      </c>
      <c r="V144" s="4">
        <f t="shared" si="7"/>
        <v>-1</v>
      </c>
      <c r="W144" s="4">
        <f t="shared" si="8"/>
        <v>0</v>
      </c>
      <c r="X144" s="4">
        <f t="shared" si="9"/>
        <v>-1</v>
      </c>
      <c r="Y144" s="13">
        <f t="shared" si="10"/>
        <v>-9322</v>
      </c>
      <c r="Z144" s="4">
        <f t="shared" si="11"/>
        <v>0</v>
      </c>
      <c r="AA144" s="13">
        <f t="shared" si="12"/>
        <v>-9322</v>
      </c>
    </row>
    <row r="145" spans="1:27" ht="13">
      <c r="A145" s="4" t="s">
        <v>335</v>
      </c>
      <c r="B145" s="4" t="s">
        <v>109</v>
      </c>
      <c r="E145" s="28" t="e">
        <f t="shared" si="0"/>
        <v>#DIV/0!</v>
      </c>
      <c r="F145" s="4">
        <f>12564+5415</f>
        <v>17979</v>
      </c>
      <c r="G145" s="4">
        <v>3</v>
      </c>
      <c r="H145" s="4">
        <v>17979</v>
      </c>
      <c r="I145" s="4">
        <v>3</v>
      </c>
      <c r="J145" s="21" t="e">
        <f t="shared" si="1"/>
        <v>#DIV/0!</v>
      </c>
      <c r="K145" s="21">
        <f t="shared" si="2"/>
        <v>5993</v>
      </c>
      <c r="L145" s="21">
        <f t="shared" si="3"/>
        <v>5993</v>
      </c>
      <c r="O145" s="4">
        <v>3</v>
      </c>
      <c r="P145" s="13">
        <v>19799</v>
      </c>
      <c r="Q145" s="4">
        <v>3</v>
      </c>
      <c r="R145" s="13">
        <v>19799</v>
      </c>
      <c r="S145" s="21" t="e">
        <f t="shared" si="4"/>
        <v>#DIV/0!</v>
      </c>
      <c r="T145" s="21">
        <f t="shared" si="5"/>
        <v>6599.666666666667</v>
      </c>
      <c r="U145" s="21">
        <f t="shared" si="6"/>
        <v>6599.666666666667</v>
      </c>
      <c r="V145" s="4">
        <f t="shared" si="7"/>
        <v>0</v>
      </c>
      <c r="W145" s="4">
        <f t="shared" si="8"/>
        <v>0</v>
      </c>
      <c r="X145" s="4">
        <f t="shared" si="9"/>
        <v>0</v>
      </c>
      <c r="Y145" s="4">
        <f t="shared" si="10"/>
        <v>0</v>
      </c>
      <c r="Z145" s="13">
        <f t="shared" si="11"/>
        <v>-1820</v>
      </c>
      <c r="AA145" s="13">
        <f t="shared" si="12"/>
        <v>-1820</v>
      </c>
    </row>
    <row r="146" spans="1:27" ht="13">
      <c r="A146" s="4" t="s">
        <v>338</v>
      </c>
      <c r="B146" s="4" t="s">
        <v>109</v>
      </c>
      <c r="E146" s="28" t="e">
        <f t="shared" si="0"/>
        <v>#DIV/0!</v>
      </c>
      <c r="F146" s="4">
        <v>7890</v>
      </c>
      <c r="G146" s="4">
        <v>1</v>
      </c>
      <c r="H146" s="4">
        <v>7890</v>
      </c>
      <c r="I146" s="4">
        <v>1</v>
      </c>
      <c r="J146" s="21" t="e">
        <f t="shared" si="1"/>
        <v>#DIV/0!</v>
      </c>
      <c r="K146" s="21">
        <f t="shared" si="2"/>
        <v>7890</v>
      </c>
      <c r="L146" s="21">
        <f t="shared" si="3"/>
        <v>7890</v>
      </c>
      <c r="O146" s="4">
        <v>1</v>
      </c>
      <c r="P146" s="13">
        <v>8431</v>
      </c>
      <c r="Q146" s="4">
        <v>1</v>
      </c>
      <c r="R146" s="13">
        <v>8431</v>
      </c>
      <c r="S146" s="21" t="e">
        <f t="shared" si="4"/>
        <v>#DIV/0!</v>
      </c>
      <c r="T146" s="21">
        <f t="shared" si="5"/>
        <v>8431</v>
      </c>
      <c r="U146" s="21">
        <f t="shared" si="6"/>
        <v>8431</v>
      </c>
      <c r="V146" s="4">
        <f t="shared" si="7"/>
        <v>0</v>
      </c>
      <c r="W146" s="4">
        <f t="shared" si="8"/>
        <v>0</v>
      </c>
      <c r="X146" s="4">
        <f t="shared" si="9"/>
        <v>0</v>
      </c>
      <c r="Y146" s="4">
        <f t="shared" si="10"/>
        <v>0</v>
      </c>
      <c r="Z146" s="13">
        <f t="shared" si="11"/>
        <v>-541</v>
      </c>
      <c r="AA146" s="13">
        <f t="shared" si="12"/>
        <v>-541</v>
      </c>
    </row>
    <row r="147" spans="1:27" ht="13">
      <c r="A147" s="4" t="s">
        <v>343</v>
      </c>
      <c r="B147" s="4" t="s">
        <v>109</v>
      </c>
      <c r="E147" s="28" t="e">
        <f t="shared" si="0"/>
        <v>#DIV/0!</v>
      </c>
      <c r="F147" s="4">
        <v>1864</v>
      </c>
      <c r="G147" s="4">
        <v>2</v>
      </c>
      <c r="H147" s="4">
        <v>1864</v>
      </c>
      <c r="I147" s="4">
        <v>2</v>
      </c>
      <c r="J147" s="21" t="e">
        <f t="shared" si="1"/>
        <v>#DIV/0!</v>
      </c>
      <c r="K147" s="21">
        <f t="shared" si="2"/>
        <v>932</v>
      </c>
      <c r="L147" s="21">
        <f t="shared" si="3"/>
        <v>932</v>
      </c>
      <c r="O147" s="4">
        <v>2</v>
      </c>
      <c r="P147" s="4">
        <v>1983</v>
      </c>
      <c r="Q147" s="4">
        <v>2</v>
      </c>
      <c r="R147" s="4">
        <v>1983</v>
      </c>
      <c r="S147" s="21" t="e">
        <f t="shared" si="4"/>
        <v>#DIV/0!</v>
      </c>
      <c r="T147" s="21">
        <f t="shared" si="5"/>
        <v>991.5</v>
      </c>
      <c r="U147" s="21">
        <f t="shared" si="6"/>
        <v>991.5</v>
      </c>
      <c r="V147" s="4">
        <f t="shared" si="7"/>
        <v>0</v>
      </c>
      <c r="W147" s="4">
        <f t="shared" si="8"/>
        <v>0</v>
      </c>
      <c r="X147" s="4">
        <f t="shared" si="9"/>
        <v>0</v>
      </c>
      <c r="Y147" s="4">
        <f t="shared" si="10"/>
        <v>0</v>
      </c>
      <c r="Z147" s="4">
        <f t="shared" si="11"/>
        <v>-119</v>
      </c>
      <c r="AA147" s="4">
        <f t="shared" si="12"/>
        <v>-119</v>
      </c>
    </row>
    <row r="148" spans="1:27" ht="13">
      <c r="A148" s="4" t="s">
        <v>356</v>
      </c>
      <c r="B148" s="4" t="s">
        <v>109</v>
      </c>
      <c r="E148" s="28" t="e">
        <f t="shared" si="0"/>
        <v>#DIV/0!</v>
      </c>
      <c r="F148" s="4">
        <v>6172</v>
      </c>
      <c r="G148" s="4">
        <v>2</v>
      </c>
      <c r="H148" s="4">
        <v>6172</v>
      </c>
      <c r="I148" s="4">
        <v>2</v>
      </c>
      <c r="J148" s="21" t="e">
        <f t="shared" si="1"/>
        <v>#DIV/0!</v>
      </c>
      <c r="K148" s="21">
        <f t="shared" si="2"/>
        <v>3086</v>
      </c>
      <c r="L148" s="21">
        <f t="shared" si="3"/>
        <v>3086</v>
      </c>
      <c r="O148" s="4">
        <v>2</v>
      </c>
      <c r="P148" s="4">
        <v>10525</v>
      </c>
      <c r="Q148" s="4">
        <v>2</v>
      </c>
      <c r="R148" s="4">
        <v>10525</v>
      </c>
      <c r="S148" s="21" t="e">
        <f t="shared" si="4"/>
        <v>#DIV/0!</v>
      </c>
      <c r="T148" s="21">
        <f t="shared" si="5"/>
        <v>5262.5</v>
      </c>
      <c r="U148" s="21">
        <f t="shared" si="6"/>
        <v>5262.5</v>
      </c>
      <c r="V148" s="4">
        <f t="shared" si="7"/>
        <v>0</v>
      </c>
      <c r="W148" s="4">
        <f t="shared" si="8"/>
        <v>0</v>
      </c>
      <c r="X148" s="4">
        <f t="shared" si="9"/>
        <v>0</v>
      </c>
      <c r="Y148" s="4">
        <f t="shared" si="10"/>
        <v>0</v>
      </c>
      <c r="Z148" s="4">
        <f t="shared" si="11"/>
        <v>-4353</v>
      </c>
      <c r="AA148" s="4">
        <f t="shared" si="12"/>
        <v>-4353</v>
      </c>
    </row>
    <row r="149" spans="1:27" ht="13">
      <c r="A149" s="4" t="s">
        <v>156</v>
      </c>
      <c r="B149" s="4" t="s">
        <v>112</v>
      </c>
      <c r="E149" s="28" t="e">
        <f t="shared" si="0"/>
        <v>#DIV/0!</v>
      </c>
      <c r="F149" s="4">
        <v>13783</v>
      </c>
      <c r="G149" s="4">
        <v>10</v>
      </c>
      <c r="H149" s="4">
        <v>13783</v>
      </c>
      <c r="I149" s="4">
        <v>10</v>
      </c>
      <c r="J149" s="21" t="e">
        <f t="shared" si="1"/>
        <v>#DIV/0!</v>
      </c>
      <c r="K149" s="21">
        <f t="shared" si="2"/>
        <v>1378.3</v>
      </c>
      <c r="L149" s="21">
        <f t="shared" si="3"/>
        <v>1378.3</v>
      </c>
      <c r="O149" s="4">
        <v>10</v>
      </c>
      <c r="P149" s="4">
        <v>15002</v>
      </c>
      <c r="Q149" s="4">
        <v>10</v>
      </c>
      <c r="R149" s="4">
        <v>15002</v>
      </c>
      <c r="S149" s="21" t="e">
        <f t="shared" si="4"/>
        <v>#DIV/0!</v>
      </c>
      <c r="T149" s="21">
        <f t="shared" si="5"/>
        <v>1500.2</v>
      </c>
      <c r="U149" s="21">
        <f t="shared" si="6"/>
        <v>1500.2</v>
      </c>
      <c r="V149" s="4">
        <f t="shared" si="7"/>
        <v>0</v>
      </c>
      <c r="W149" s="4">
        <f t="shared" si="8"/>
        <v>0</v>
      </c>
      <c r="X149" s="4">
        <f t="shared" si="9"/>
        <v>0</v>
      </c>
      <c r="Y149" s="4">
        <f t="shared" si="10"/>
        <v>0</v>
      </c>
      <c r="Z149" s="4">
        <f t="shared" si="11"/>
        <v>-1219</v>
      </c>
      <c r="AA149" s="4">
        <f t="shared" si="12"/>
        <v>-1219</v>
      </c>
    </row>
    <row r="150" spans="1:27" ht="13">
      <c r="A150" s="4" t="s">
        <v>162</v>
      </c>
      <c r="B150" s="4" t="s">
        <v>112</v>
      </c>
      <c r="E150" s="28" t="e">
        <f t="shared" si="0"/>
        <v>#DIV/0!</v>
      </c>
      <c r="F150" s="4">
        <v>54773</v>
      </c>
      <c r="G150" s="4">
        <v>8</v>
      </c>
      <c r="H150" s="4">
        <v>54773</v>
      </c>
      <c r="I150" s="4">
        <v>8</v>
      </c>
      <c r="J150" s="21" t="e">
        <f t="shared" si="1"/>
        <v>#DIV/0!</v>
      </c>
      <c r="K150" s="21">
        <f t="shared" si="2"/>
        <v>6846.625</v>
      </c>
      <c r="L150" s="21">
        <f t="shared" si="3"/>
        <v>6846.625</v>
      </c>
      <c r="O150" s="4">
        <v>7</v>
      </c>
      <c r="P150" s="4">
        <v>20816</v>
      </c>
      <c r="Q150" s="4">
        <v>7</v>
      </c>
      <c r="R150" s="4">
        <v>20816</v>
      </c>
      <c r="S150" s="21" t="e">
        <f t="shared" si="4"/>
        <v>#DIV/0!</v>
      </c>
      <c r="T150" s="21">
        <f t="shared" si="5"/>
        <v>2973.7142857142858</v>
      </c>
      <c r="U150" s="21">
        <f t="shared" si="6"/>
        <v>2973.7142857142858</v>
      </c>
      <c r="V150" s="4">
        <f t="shared" si="7"/>
        <v>0</v>
      </c>
      <c r="W150" s="4">
        <f t="shared" si="8"/>
        <v>1</v>
      </c>
      <c r="X150" s="4">
        <f t="shared" si="9"/>
        <v>1</v>
      </c>
      <c r="Y150" s="4">
        <f t="shared" si="10"/>
        <v>0</v>
      </c>
      <c r="Z150" s="4">
        <f t="shared" si="11"/>
        <v>33957</v>
      </c>
      <c r="AA150" s="4">
        <f t="shared" si="12"/>
        <v>33957</v>
      </c>
    </row>
    <row r="151" spans="1:27" ht="13">
      <c r="A151" s="4" t="s">
        <v>265</v>
      </c>
      <c r="B151" s="4" t="s">
        <v>112</v>
      </c>
      <c r="E151" s="28" t="e">
        <f t="shared" si="0"/>
        <v>#DIV/0!</v>
      </c>
      <c r="F151" s="13">
        <v>43357</v>
      </c>
      <c r="G151" s="4">
        <v>2</v>
      </c>
      <c r="H151" s="13">
        <v>43357</v>
      </c>
      <c r="I151" s="4">
        <v>2</v>
      </c>
      <c r="J151" s="21" t="e">
        <f t="shared" si="1"/>
        <v>#DIV/0!</v>
      </c>
      <c r="K151" s="21">
        <f t="shared" si="2"/>
        <v>21678.5</v>
      </c>
      <c r="L151" s="21">
        <f t="shared" si="3"/>
        <v>21678.5</v>
      </c>
      <c r="O151" s="4">
        <v>2</v>
      </c>
      <c r="P151" s="13">
        <v>50448</v>
      </c>
      <c r="Q151" s="4">
        <v>2</v>
      </c>
      <c r="R151" s="13">
        <v>50448</v>
      </c>
      <c r="S151" s="21" t="e">
        <f t="shared" si="4"/>
        <v>#DIV/0!</v>
      </c>
      <c r="T151" s="21">
        <f t="shared" si="5"/>
        <v>25224</v>
      </c>
      <c r="U151" s="21">
        <f t="shared" si="6"/>
        <v>25224</v>
      </c>
      <c r="V151" s="4">
        <f t="shared" si="7"/>
        <v>0</v>
      </c>
      <c r="W151" s="4">
        <f t="shared" si="8"/>
        <v>0</v>
      </c>
      <c r="X151" s="4">
        <f t="shared" si="9"/>
        <v>0</v>
      </c>
      <c r="Y151" s="4">
        <f t="shared" si="10"/>
        <v>0</v>
      </c>
      <c r="Z151" s="13">
        <f t="shared" si="11"/>
        <v>-7091</v>
      </c>
      <c r="AA151" s="13">
        <f t="shared" si="12"/>
        <v>-7091</v>
      </c>
    </row>
    <row r="152" spans="1:27" ht="13">
      <c r="A152" s="4" t="s">
        <v>268</v>
      </c>
      <c r="B152" s="4" t="s">
        <v>112</v>
      </c>
      <c r="E152" s="28" t="e">
        <f t="shared" si="0"/>
        <v>#DIV/0!</v>
      </c>
      <c r="F152" s="4">
        <v>18301</v>
      </c>
      <c r="G152" s="4">
        <v>4</v>
      </c>
      <c r="H152" s="4">
        <v>18301</v>
      </c>
      <c r="I152" s="4">
        <v>4</v>
      </c>
      <c r="J152" s="21" t="e">
        <f t="shared" si="1"/>
        <v>#DIV/0!</v>
      </c>
      <c r="K152" s="21">
        <f t="shared" si="2"/>
        <v>4575.25</v>
      </c>
      <c r="L152" s="21">
        <f t="shared" si="3"/>
        <v>4575.25</v>
      </c>
      <c r="O152" s="4">
        <v>4</v>
      </c>
      <c r="P152" s="13">
        <v>31480</v>
      </c>
      <c r="Q152" s="4">
        <v>4</v>
      </c>
      <c r="R152" s="13">
        <v>31480</v>
      </c>
      <c r="S152" s="21" t="e">
        <f t="shared" si="4"/>
        <v>#DIV/0!</v>
      </c>
      <c r="T152" s="21">
        <f t="shared" si="5"/>
        <v>7870</v>
      </c>
      <c r="U152" s="21">
        <f t="shared" si="6"/>
        <v>7870</v>
      </c>
      <c r="V152" s="4">
        <f t="shared" si="7"/>
        <v>0</v>
      </c>
      <c r="W152" s="4">
        <f t="shared" si="8"/>
        <v>0</v>
      </c>
      <c r="X152" s="4">
        <f t="shared" si="9"/>
        <v>0</v>
      </c>
      <c r="Y152" s="4">
        <f t="shared" si="10"/>
        <v>0</v>
      </c>
      <c r="Z152" s="13">
        <f t="shared" si="11"/>
        <v>-13179</v>
      </c>
      <c r="AA152" s="13">
        <f t="shared" si="12"/>
        <v>-13179</v>
      </c>
    </row>
    <row r="153" spans="1:27" ht="13">
      <c r="A153" s="4" t="s">
        <v>272</v>
      </c>
      <c r="B153" s="4" t="s">
        <v>112</v>
      </c>
      <c r="E153" s="28" t="e">
        <f t="shared" si="0"/>
        <v>#DIV/0!</v>
      </c>
      <c r="F153" s="4">
        <v>19846</v>
      </c>
      <c r="G153" s="4">
        <v>2</v>
      </c>
      <c r="H153" s="4">
        <v>19846</v>
      </c>
      <c r="I153" s="4">
        <v>2</v>
      </c>
      <c r="J153" s="21" t="e">
        <f t="shared" si="1"/>
        <v>#DIV/0!</v>
      </c>
      <c r="K153" s="21">
        <f t="shared" si="2"/>
        <v>9923</v>
      </c>
      <c r="L153" s="21">
        <f t="shared" si="3"/>
        <v>9923</v>
      </c>
      <c r="O153" s="4">
        <v>2</v>
      </c>
      <c r="P153" s="4">
        <v>20412</v>
      </c>
      <c r="Q153" s="4">
        <v>2</v>
      </c>
      <c r="R153" s="4">
        <v>20412</v>
      </c>
      <c r="S153" s="21" t="e">
        <f t="shared" si="4"/>
        <v>#DIV/0!</v>
      </c>
      <c r="T153" s="21">
        <f t="shared" si="5"/>
        <v>10206</v>
      </c>
      <c r="U153" s="21">
        <f t="shared" si="6"/>
        <v>10206</v>
      </c>
      <c r="V153" s="4">
        <f t="shared" si="7"/>
        <v>0</v>
      </c>
      <c r="W153" s="4">
        <f t="shared" si="8"/>
        <v>0</v>
      </c>
      <c r="X153" s="4">
        <f t="shared" si="9"/>
        <v>0</v>
      </c>
      <c r="Y153" s="4">
        <f t="shared" si="10"/>
        <v>0</v>
      </c>
      <c r="Z153" s="4">
        <f t="shared" si="11"/>
        <v>-566</v>
      </c>
      <c r="AA153" s="4">
        <f t="shared" si="12"/>
        <v>-566</v>
      </c>
    </row>
    <row r="154" spans="1:27" ht="13">
      <c r="A154" s="4" t="s">
        <v>279</v>
      </c>
      <c r="B154" s="4" t="s">
        <v>112</v>
      </c>
      <c r="E154" s="28" t="e">
        <f t="shared" si="0"/>
        <v>#DIV/0!</v>
      </c>
      <c r="F154" s="4">
        <v>8681</v>
      </c>
      <c r="G154" s="4">
        <v>8</v>
      </c>
      <c r="H154" s="4">
        <v>8681</v>
      </c>
      <c r="I154" s="4">
        <v>8</v>
      </c>
      <c r="J154" s="21" t="e">
        <f t="shared" si="1"/>
        <v>#DIV/0!</v>
      </c>
      <c r="K154" s="21">
        <f t="shared" si="2"/>
        <v>1085.125</v>
      </c>
      <c r="L154" s="21">
        <f t="shared" si="3"/>
        <v>1085.125</v>
      </c>
      <c r="O154" s="4">
        <v>6</v>
      </c>
      <c r="P154" s="4">
        <v>9624</v>
      </c>
      <c r="Q154" s="4">
        <v>6</v>
      </c>
      <c r="R154" s="4">
        <v>9624</v>
      </c>
      <c r="S154" s="21" t="e">
        <f t="shared" si="4"/>
        <v>#DIV/0!</v>
      </c>
      <c r="T154" s="21">
        <f t="shared" si="5"/>
        <v>1604</v>
      </c>
      <c r="U154" s="21">
        <f t="shared" si="6"/>
        <v>1604</v>
      </c>
      <c r="V154" s="4">
        <f t="shared" si="7"/>
        <v>0</v>
      </c>
      <c r="W154" s="4">
        <f t="shared" si="8"/>
        <v>2</v>
      </c>
      <c r="X154" s="4">
        <f t="shared" si="9"/>
        <v>2</v>
      </c>
      <c r="Y154" s="4">
        <f t="shared" si="10"/>
        <v>0</v>
      </c>
      <c r="Z154" s="4">
        <f t="shared" si="11"/>
        <v>-943</v>
      </c>
      <c r="AA154" s="4">
        <f t="shared" si="12"/>
        <v>-943</v>
      </c>
    </row>
    <row r="155" spans="1:27" ht="13">
      <c r="A155" s="4" t="s">
        <v>281</v>
      </c>
      <c r="B155" s="4" t="s">
        <v>112</v>
      </c>
      <c r="E155" s="28" t="e">
        <f t="shared" si="0"/>
        <v>#DIV/0!</v>
      </c>
      <c r="F155" s="4">
        <v>3108</v>
      </c>
      <c r="G155" s="4">
        <v>1</v>
      </c>
      <c r="H155" s="4">
        <v>3108</v>
      </c>
      <c r="I155" s="4">
        <v>1</v>
      </c>
      <c r="J155" s="21" t="e">
        <f t="shared" si="1"/>
        <v>#DIV/0!</v>
      </c>
      <c r="K155" s="21">
        <f t="shared" si="2"/>
        <v>3108</v>
      </c>
      <c r="L155" s="21">
        <f t="shared" si="3"/>
        <v>3108</v>
      </c>
      <c r="O155" s="4">
        <v>1</v>
      </c>
      <c r="P155" s="4">
        <v>3119</v>
      </c>
      <c r="Q155" s="4">
        <v>1</v>
      </c>
      <c r="R155" s="4">
        <v>3119</v>
      </c>
      <c r="S155" s="21" t="e">
        <f t="shared" si="4"/>
        <v>#DIV/0!</v>
      </c>
      <c r="T155" s="21">
        <f t="shared" si="5"/>
        <v>3119</v>
      </c>
      <c r="U155" s="21">
        <f t="shared" si="6"/>
        <v>3119</v>
      </c>
      <c r="V155" s="4">
        <f t="shared" si="7"/>
        <v>0</v>
      </c>
      <c r="W155" s="4">
        <f t="shared" si="8"/>
        <v>0</v>
      </c>
      <c r="X155" s="4">
        <f t="shared" si="9"/>
        <v>0</v>
      </c>
      <c r="Y155" s="4">
        <f t="shared" si="10"/>
        <v>0</v>
      </c>
      <c r="Z155" s="4">
        <f t="shared" si="11"/>
        <v>-11</v>
      </c>
      <c r="AA155" s="4">
        <f t="shared" si="12"/>
        <v>-11</v>
      </c>
    </row>
    <row r="156" spans="1:27" ht="13">
      <c r="A156" s="4" t="s">
        <v>282</v>
      </c>
      <c r="B156" s="4" t="s">
        <v>112</v>
      </c>
      <c r="E156" s="28" t="e">
        <f t="shared" si="0"/>
        <v>#DIV/0!</v>
      </c>
      <c r="F156" s="4">
        <v>9346</v>
      </c>
      <c r="G156" s="4">
        <v>7</v>
      </c>
      <c r="H156" s="4">
        <v>9346</v>
      </c>
      <c r="I156" s="4">
        <v>7</v>
      </c>
      <c r="J156" s="21" t="e">
        <f t="shared" si="1"/>
        <v>#DIV/0!</v>
      </c>
      <c r="K156" s="21">
        <f t="shared" si="2"/>
        <v>1335.1428571428571</v>
      </c>
      <c r="L156" s="21">
        <f t="shared" si="3"/>
        <v>1335.1428571428571</v>
      </c>
      <c r="O156" s="4">
        <v>7</v>
      </c>
      <c r="P156" s="4">
        <v>10696</v>
      </c>
      <c r="Q156" s="4">
        <v>7</v>
      </c>
      <c r="R156" s="4">
        <v>10696</v>
      </c>
      <c r="S156" s="21" t="e">
        <f t="shared" si="4"/>
        <v>#DIV/0!</v>
      </c>
      <c r="T156" s="21">
        <f t="shared" si="5"/>
        <v>1528</v>
      </c>
      <c r="U156" s="21">
        <f t="shared" si="6"/>
        <v>1528</v>
      </c>
      <c r="V156" s="4">
        <f t="shared" si="7"/>
        <v>0</v>
      </c>
      <c r="W156" s="4">
        <f t="shared" si="8"/>
        <v>0</v>
      </c>
      <c r="X156" s="4">
        <f t="shared" si="9"/>
        <v>0</v>
      </c>
      <c r="Y156" s="4">
        <f t="shared" si="10"/>
        <v>0</v>
      </c>
      <c r="Z156" s="4">
        <f t="shared" si="11"/>
        <v>-1350</v>
      </c>
      <c r="AA156" s="4">
        <f t="shared" si="12"/>
        <v>-1350</v>
      </c>
    </row>
    <row r="157" spans="1:27" ht="13">
      <c r="A157" s="4" t="s">
        <v>288</v>
      </c>
      <c r="B157" s="4" t="s">
        <v>112</v>
      </c>
      <c r="E157" s="28" t="e">
        <f t="shared" si="0"/>
        <v>#DIV/0!</v>
      </c>
      <c r="F157" s="4">
        <v>3563</v>
      </c>
      <c r="G157" s="4">
        <v>2</v>
      </c>
      <c r="H157" s="4">
        <v>3563</v>
      </c>
      <c r="I157" s="4">
        <v>2</v>
      </c>
      <c r="J157" s="21" t="e">
        <f t="shared" si="1"/>
        <v>#DIV/0!</v>
      </c>
      <c r="K157" s="21">
        <f t="shared" si="2"/>
        <v>1781.5</v>
      </c>
      <c r="L157" s="21">
        <f t="shared" si="3"/>
        <v>1781.5</v>
      </c>
      <c r="O157" s="4">
        <v>2</v>
      </c>
      <c r="P157" s="4">
        <v>3801</v>
      </c>
      <c r="Q157" s="4">
        <v>2</v>
      </c>
      <c r="R157" s="4">
        <v>3801</v>
      </c>
      <c r="S157" s="21" t="e">
        <f t="shared" si="4"/>
        <v>#DIV/0!</v>
      </c>
      <c r="T157" s="21">
        <f t="shared" si="5"/>
        <v>1900.5</v>
      </c>
      <c r="U157" s="21">
        <f t="shared" si="6"/>
        <v>1900.5</v>
      </c>
      <c r="V157" s="4">
        <f t="shared" si="7"/>
        <v>0</v>
      </c>
      <c r="W157" s="4">
        <f t="shared" si="8"/>
        <v>0</v>
      </c>
      <c r="X157" s="4">
        <f t="shared" si="9"/>
        <v>0</v>
      </c>
      <c r="Y157" s="4">
        <f t="shared" si="10"/>
        <v>0</v>
      </c>
      <c r="Z157" s="4">
        <f t="shared" si="11"/>
        <v>-238</v>
      </c>
      <c r="AA157" s="4">
        <f t="shared" si="12"/>
        <v>-238</v>
      </c>
    </row>
    <row r="158" spans="1:27" ht="13">
      <c r="A158" s="4" t="s">
        <v>305</v>
      </c>
      <c r="B158" s="4" t="s">
        <v>112</v>
      </c>
      <c r="E158" s="28" t="e">
        <f t="shared" si="0"/>
        <v>#DIV/0!</v>
      </c>
      <c r="F158" s="4">
        <v>25596</v>
      </c>
      <c r="G158" s="4">
        <v>4</v>
      </c>
      <c r="H158" s="4">
        <v>25596</v>
      </c>
      <c r="I158" s="4">
        <v>4</v>
      </c>
      <c r="J158" s="21" t="e">
        <f t="shared" si="1"/>
        <v>#DIV/0!</v>
      </c>
      <c r="K158" s="21">
        <f t="shared" si="2"/>
        <v>6399</v>
      </c>
      <c r="L158" s="21">
        <f t="shared" si="3"/>
        <v>6399</v>
      </c>
      <c r="O158" s="4">
        <v>4</v>
      </c>
      <c r="P158" s="13">
        <v>29027</v>
      </c>
      <c r="Q158" s="4">
        <v>4</v>
      </c>
      <c r="R158" s="13">
        <v>29027</v>
      </c>
      <c r="S158" s="21" t="e">
        <f t="shared" si="4"/>
        <v>#DIV/0!</v>
      </c>
      <c r="T158" s="21">
        <f t="shared" si="5"/>
        <v>7256.75</v>
      </c>
      <c r="U158" s="21">
        <f t="shared" si="6"/>
        <v>7256.75</v>
      </c>
      <c r="V158" s="4">
        <f t="shared" si="7"/>
        <v>0</v>
      </c>
      <c r="W158" s="4">
        <f t="shared" si="8"/>
        <v>0</v>
      </c>
      <c r="X158" s="4">
        <f t="shared" si="9"/>
        <v>0</v>
      </c>
      <c r="Y158" s="4">
        <f t="shared" si="10"/>
        <v>0</v>
      </c>
      <c r="Z158" s="13">
        <f t="shared" si="11"/>
        <v>-3431</v>
      </c>
      <c r="AA158" s="13">
        <f t="shared" si="12"/>
        <v>-3431</v>
      </c>
    </row>
    <row r="159" spans="1:27" ht="13">
      <c r="A159" s="4" t="s">
        <v>317</v>
      </c>
      <c r="B159" s="4" t="s">
        <v>112</v>
      </c>
      <c r="E159" s="28" t="e">
        <f t="shared" si="0"/>
        <v>#DIV/0!</v>
      </c>
      <c r="F159" s="13">
        <v>29750</v>
      </c>
      <c r="G159" s="4">
        <v>4</v>
      </c>
      <c r="H159" s="13">
        <v>29750</v>
      </c>
      <c r="I159" s="4">
        <v>4</v>
      </c>
      <c r="J159" s="21" t="e">
        <f t="shared" si="1"/>
        <v>#DIV/0!</v>
      </c>
      <c r="K159" s="21">
        <f t="shared" si="2"/>
        <v>7437.5</v>
      </c>
      <c r="L159" s="21">
        <f t="shared" si="3"/>
        <v>7437.5</v>
      </c>
      <c r="O159" s="4">
        <v>5</v>
      </c>
      <c r="P159" s="4">
        <v>32181</v>
      </c>
      <c r="Q159" s="4">
        <v>5</v>
      </c>
      <c r="R159" s="4">
        <v>32181</v>
      </c>
      <c r="S159" s="21" t="e">
        <f t="shared" si="4"/>
        <v>#DIV/0!</v>
      </c>
      <c r="T159" s="21">
        <f t="shared" si="5"/>
        <v>6436.2</v>
      </c>
      <c r="U159" s="21">
        <f t="shared" si="6"/>
        <v>6436.2</v>
      </c>
      <c r="V159" s="4">
        <f t="shared" si="7"/>
        <v>0</v>
      </c>
      <c r="W159" s="4">
        <f t="shared" si="8"/>
        <v>-1</v>
      </c>
      <c r="X159" s="4">
        <f t="shared" si="9"/>
        <v>-1</v>
      </c>
      <c r="Y159" s="4">
        <f t="shared" si="10"/>
        <v>0</v>
      </c>
      <c r="Z159" s="13">
        <f t="shared" si="11"/>
        <v>-2431</v>
      </c>
      <c r="AA159" s="13">
        <f t="shared" si="12"/>
        <v>-2431</v>
      </c>
    </row>
    <row r="160" spans="1:27" ht="13">
      <c r="A160" s="4" t="s">
        <v>326</v>
      </c>
      <c r="B160" s="4" t="s">
        <v>112</v>
      </c>
      <c r="E160" s="28" t="e">
        <f t="shared" si="0"/>
        <v>#DIV/0!</v>
      </c>
      <c r="F160" s="4">
        <v>9370</v>
      </c>
      <c r="G160" s="4">
        <v>4</v>
      </c>
      <c r="H160" s="4">
        <v>9370</v>
      </c>
      <c r="I160" s="4">
        <v>4</v>
      </c>
      <c r="J160" s="21" t="e">
        <f t="shared" si="1"/>
        <v>#DIV/0!</v>
      </c>
      <c r="K160" s="21">
        <f t="shared" si="2"/>
        <v>2342.5</v>
      </c>
      <c r="L160" s="21">
        <f t="shared" si="3"/>
        <v>2342.5</v>
      </c>
      <c r="O160" s="4">
        <v>4</v>
      </c>
      <c r="P160" s="4">
        <v>9236</v>
      </c>
      <c r="Q160" s="4">
        <v>4</v>
      </c>
      <c r="R160" s="4">
        <v>9236</v>
      </c>
      <c r="S160" s="21" t="e">
        <f t="shared" si="4"/>
        <v>#DIV/0!</v>
      </c>
      <c r="T160" s="21">
        <f t="shared" si="5"/>
        <v>2309</v>
      </c>
      <c r="U160" s="21">
        <f t="shared" si="6"/>
        <v>2309</v>
      </c>
      <c r="V160" s="4">
        <f t="shared" si="7"/>
        <v>0</v>
      </c>
      <c r="W160" s="4">
        <f t="shared" si="8"/>
        <v>0</v>
      </c>
      <c r="X160" s="4">
        <f t="shared" si="9"/>
        <v>0</v>
      </c>
      <c r="Y160" s="4">
        <f t="shared" si="10"/>
        <v>0</v>
      </c>
      <c r="Z160" s="4">
        <f t="shared" si="11"/>
        <v>134</v>
      </c>
      <c r="AA160" s="4">
        <f t="shared" si="12"/>
        <v>134</v>
      </c>
    </row>
    <row r="161" spans="1:27" ht="13">
      <c r="A161" s="4" t="s">
        <v>359</v>
      </c>
      <c r="B161" s="4" t="s">
        <v>112</v>
      </c>
      <c r="E161" s="28" t="e">
        <f t="shared" si="0"/>
        <v>#DIV/0!</v>
      </c>
      <c r="F161" s="4">
        <v>3608</v>
      </c>
      <c r="G161" s="4">
        <v>2</v>
      </c>
      <c r="H161" s="4">
        <v>3608</v>
      </c>
      <c r="I161" s="4">
        <v>2</v>
      </c>
      <c r="J161" s="21" t="e">
        <f t="shared" si="1"/>
        <v>#DIV/0!</v>
      </c>
      <c r="K161" s="21">
        <f t="shared" si="2"/>
        <v>1804</v>
      </c>
      <c r="L161" s="21">
        <f t="shared" si="3"/>
        <v>1804</v>
      </c>
      <c r="O161" s="4">
        <v>2</v>
      </c>
      <c r="P161" s="4">
        <v>3753</v>
      </c>
      <c r="Q161" s="4">
        <v>2</v>
      </c>
      <c r="R161" s="4">
        <v>3753</v>
      </c>
      <c r="S161" s="21" t="e">
        <f t="shared" si="4"/>
        <v>#DIV/0!</v>
      </c>
      <c r="T161" s="21">
        <f t="shared" si="5"/>
        <v>1876.5</v>
      </c>
      <c r="U161" s="21">
        <f t="shared" si="6"/>
        <v>1876.5</v>
      </c>
      <c r="V161" s="4">
        <f t="shared" si="7"/>
        <v>0</v>
      </c>
      <c r="W161" s="4">
        <f t="shared" si="8"/>
        <v>0</v>
      </c>
      <c r="X161" s="4">
        <f t="shared" si="9"/>
        <v>0</v>
      </c>
      <c r="Y161" s="4">
        <f t="shared" si="10"/>
        <v>0</v>
      </c>
      <c r="Z161" s="4">
        <f t="shared" si="11"/>
        <v>-145</v>
      </c>
      <c r="AA161" s="4">
        <f t="shared" si="12"/>
        <v>-145</v>
      </c>
    </row>
    <row r="162" spans="1:27" ht="13">
      <c r="A162" s="4" t="s">
        <v>364</v>
      </c>
      <c r="B162" s="4" t="s">
        <v>112</v>
      </c>
      <c r="E162" s="28" t="e">
        <f t="shared" si="0"/>
        <v>#DIV/0!</v>
      </c>
      <c r="F162" s="13">
        <v>19232</v>
      </c>
      <c r="G162" s="4">
        <v>1</v>
      </c>
      <c r="H162" s="13">
        <v>19232</v>
      </c>
      <c r="I162" s="4">
        <v>1</v>
      </c>
      <c r="J162" s="21" t="e">
        <f t="shared" si="1"/>
        <v>#DIV/0!</v>
      </c>
      <c r="K162" s="21">
        <f t="shared" si="2"/>
        <v>19232</v>
      </c>
      <c r="L162" s="21">
        <f t="shared" si="3"/>
        <v>19232</v>
      </c>
      <c r="O162" s="4">
        <v>1</v>
      </c>
      <c r="P162" s="13">
        <v>15027</v>
      </c>
      <c r="Q162" s="4">
        <v>1</v>
      </c>
      <c r="R162" s="13">
        <v>15027</v>
      </c>
      <c r="S162" s="21" t="e">
        <f t="shared" si="4"/>
        <v>#DIV/0!</v>
      </c>
      <c r="T162" s="21">
        <f t="shared" si="5"/>
        <v>15027</v>
      </c>
      <c r="U162" s="21">
        <f t="shared" si="6"/>
        <v>15027</v>
      </c>
      <c r="V162" s="4">
        <f t="shared" si="7"/>
        <v>0</v>
      </c>
      <c r="W162" s="4">
        <f t="shared" si="8"/>
        <v>0</v>
      </c>
      <c r="X162" s="4">
        <f t="shared" si="9"/>
        <v>0</v>
      </c>
      <c r="Y162" s="4">
        <f t="shared" si="10"/>
        <v>0</v>
      </c>
      <c r="Z162" s="13">
        <f t="shared" si="11"/>
        <v>4205</v>
      </c>
      <c r="AA162" s="13">
        <f t="shared" si="12"/>
        <v>4205</v>
      </c>
    </row>
    <row r="163" spans="1:27" ht="13">
      <c r="A163" s="4" t="s">
        <v>366</v>
      </c>
      <c r="B163" s="4" t="s">
        <v>112</v>
      </c>
      <c r="E163" s="28" t="e">
        <f t="shared" si="0"/>
        <v>#DIV/0!</v>
      </c>
      <c r="F163" s="4">
        <v>12405</v>
      </c>
      <c r="G163" s="4">
        <v>3</v>
      </c>
      <c r="H163" s="4">
        <v>12405</v>
      </c>
      <c r="I163" s="4">
        <v>3</v>
      </c>
      <c r="J163" s="21" t="e">
        <f t="shared" si="1"/>
        <v>#DIV/0!</v>
      </c>
      <c r="K163" s="21">
        <f t="shared" si="2"/>
        <v>4135</v>
      </c>
      <c r="L163" s="21">
        <f t="shared" si="3"/>
        <v>4135</v>
      </c>
      <c r="O163" s="4">
        <v>3</v>
      </c>
      <c r="P163" s="4">
        <v>12812</v>
      </c>
      <c r="Q163" s="4">
        <v>3</v>
      </c>
      <c r="R163" s="4">
        <v>12812</v>
      </c>
      <c r="S163" s="21" t="e">
        <f t="shared" si="4"/>
        <v>#DIV/0!</v>
      </c>
      <c r="T163" s="21">
        <f t="shared" si="5"/>
        <v>4270.666666666667</v>
      </c>
      <c r="U163" s="21">
        <f t="shared" si="6"/>
        <v>4270.666666666667</v>
      </c>
      <c r="V163" s="4">
        <f t="shared" si="7"/>
        <v>0</v>
      </c>
      <c r="W163" s="4">
        <f t="shared" si="8"/>
        <v>0</v>
      </c>
      <c r="X163" s="4">
        <f t="shared" si="9"/>
        <v>0</v>
      </c>
      <c r="Y163" s="4">
        <f t="shared" si="10"/>
        <v>0</v>
      </c>
      <c r="Z163" s="4">
        <f t="shared" si="11"/>
        <v>-407</v>
      </c>
      <c r="AA163" s="4">
        <f t="shared" si="12"/>
        <v>-407</v>
      </c>
    </row>
    <row r="164" spans="1:27" ht="13">
      <c r="A164" s="4" t="s">
        <v>383</v>
      </c>
      <c r="B164" s="4" t="s">
        <v>112</v>
      </c>
      <c r="E164" s="28" t="e">
        <f t="shared" si="0"/>
        <v>#DIV/0!</v>
      </c>
      <c r="F164" s="4">
        <v>1521</v>
      </c>
      <c r="G164" s="4">
        <v>1</v>
      </c>
      <c r="H164" s="4">
        <v>1521</v>
      </c>
      <c r="I164" s="4">
        <v>1</v>
      </c>
      <c r="J164" s="21" t="e">
        <f t="shared" si="1"/>
        <v>#DIV/0!</v>
      </c>
      <c r="K164" s="21">
        <f t="shared" si="2"/>
        <v>1521</v>
      </c>
      <c r="L164" s="21">
        <f t="shared" si="3"/>
        <v>1521</v>
      </c>
      <c r="O164" s="4">
        <v>1</v>
      </c>
      <c r="P164" s="4">
        <v>1893</v>
      </c>
      <c r="Q164" s="4">
        <v>1</v>
      </c>
      <c r="R164" s="4">
        <v>1893</v>
      </c>
      <c r="S164" s="21" t="e">
        <f t="shared" si="4"/>
        <v>#DIV/0!</v>
      </c>
      <c r="T164" s="21">
        <f t="shared" si="5"/>
        <v>1893</v>
      </c>
      <c r="U164" s="21">
        <f t="shared" si="6"/>
        <v>1893</v>
      </c>
      <c r="V164" s="4">
        <f t="shared" si="7"/>
        <v>0</v>
      </c>
      <c r="W164" s="4">
        <f t="shared" si="8"/>
        <v>0</v>
      </c>
      <c r="X164" s="4">
        <f t="shared" si="9"/>
        <v>0</v>
      </c>
      <c r="Y164" s="4">
        <f t="shared" si="10"/>
        <v>0</v>
      </c>
      <c r="Z164" s="4">
        <f t="shared" si="11"/>
        <v>-372</v>
      </c>
      <c r="AA164" s="4">
        <f t="shared" si="12"/>
        <v>-372</v>
      </c>
    </row>
    <row r="165" spans="1:27" ht="13">
      <c r="A165" s="4" t="s">
        <v>385</v>
      </c>
      <c r="B165" s="4" t="s">
        <v>112</v>
      </c>
      <c r="E165" s="28" t="e">
        <f t="shared" si="0"/>
        <v>#DIV/0!</v>
      </c>
      <c r="F165" s="4">
        <v>0</v>
      </c>
      <c r="G165" s="4">
        <v>1</v>
      </c>
      <c r="H165" s="4">
        <v>0</v>
      </c>
      <c r="I165" s="4">
        <v>1</v>
      </c>
      <c r="J165" s="21" t="e">
        <f t="shared" si="1"/>
        <v>#DIV/0!</v>
      </c>
      <c r="K165" s="21">
        <f t="shared" si="2"/>
        <v>0</v>
      </c>
      <c r="L165" s="21">
        <f t="shared" si="3"/>
        <v>0</v>
      </c>
      <c r="S165" s="21" t="e">
        <f t="shared" si="4"/>
        <v>#DIV/0!</v>
      </c>
      <c r="T165" s="21" t="e">
        <f t="shared" si="5"/>
        <v>#DIV/0!</v>
      </c>
      <c r="U165" s="21" t="e">
        <f t="shared" si="6"/>
        <v>#DIV/0!</v>
      </c>
      <c r="V165" s="4">
        <f t="shared" si="7"/>
        <v>0</v>
      </c>
      <c r="W165" s="4">
        <f t="shared" si="8"/>
        <v>1</v>
      </c>
      <c r="X165" s="4">
        <f t="shared" si="9"/>
        <v>1</v>
      </c>
      <c r="Y165" s="4">
        <f t="shared" si="10"/>
        <v>0</v>
      </c>
      <c r="Z165" s="4">
        <f t="shared" si="11"/>
        <v>0</v>
      </c>
      <c r="AA165" s="4">
        <f t="shared" si="12"/>
        <v>0</v>
      </c>
    </row>
    <row r="166" spans="1:27" ht="13">
      <c r="E166" s="28"/>
    </row>
    <row r="167" spans="1:27" ht="13">
      <c r="E167" s="28"/>
    </row>
    <row r="168" spans="1:27" ht="13">
      <c r="E168" s="28"/>
    </row>
    <row r="169" spans="1:27" ht="13">
      <c r="E169" s="28"/>
    </row>
    <row r="170" spans="1:27" ht="13">
      <c r="D170" s="20" t="e">
        <f>D165/M165-100%</f>
        <v>#DIV/0!</v>
      </c>
      <c r="E170" s="28"/>
      <c r="G170" s="20" t="e">
        <f>G165/O165-100%</f>
        <v>#DIV/0!</v>
      </c>
      <c r="I170" s="20" t="e">
        <f>I165/Q165-100%</f>
        <v>#DIV/0!</v>
      </c>
      <c r="J170" s="20" t="e">
        <f>J165/K165-100%</f>
        <v>#DIV/0!</v>
      </c>
      <c r="S170" s="20" t="e">
        <f>S165/T165-100%</f>
        <v>#DIV/0!</v>
      </c>
    </row>
    <row r="171" spans="1:27" ht="13">
      <c r="E171" s="28"/>
    </row>
    <row r="172" spans="1:27" ht="13">
      <c r="E172" s="28"/>
    </row>
    <row r="173" spans="1:27" ht="13">
      <c r="E173" s="28"/>
    </row>
    <row r="174" spans="1:27" ht="13">
      <c r="E174" s="28"/>
    </row>
    <row r="175" spans="1:27" ht="13">
      <c r="E175" s="28"/>
    </row>
    <row r="176" spans="1:27" ht="13">
      <c r="E176" s="28"/>
    </row>
    <row r="177" spans="5:5" ht="13">
      <c r="E177" s="28"/>
    </row>
    <row r="178" spans="5:5" ht="13">
      <c r="E178" s="28"/>
    </row>
    <row r="179" spans="5:5" ht="13">
      <c r="E179" s="28"/>
    </row>
    <row r="180" spans="5:5" ht="13">
      <c r="E180" s="28"/>
    </row>
    <row r="181" spans="5:5" ht="13">
      <c r="E181" s="28"/>
    </row>
    <row r="182" spans="5:5" ht="13">
      <c r="E182" s="28"/>
    </row>
    <row r="183" spans="5:5" ht="13">
      <c r="E183" s="28"/>
    </row>
    <row r="184" spans="5:5" ht="13">
      <c r="E184" s="28"/>
    </row>
    <row r="185" spans="5:5" ht="13">
      <c r="E185" s="28"/>
    </row>
    <row r="186" spans="5:5" ht="13">
      <c r="E186" s="28"/>
    </row>
    <row r="187" spans="5:5" ht="13">
      <c r="E187" s="28"/>
    </row>
    <row r="188" spans="5:5" ht="13">
      <c r="E188" s="28"/>
    </row>
    <row r="189" spans="5:5" ht="13">
      <c r="E189" s="28"/>
    </row>
    <row r="190" spans="5:5" ht="13">
      <c r="E190" s="28"/>
    </row>
    <row r="191" spans="5:5" ht="13">
      <c r="E191" s="28"/>
    </row>
    <row r="192" spans="5:5" ht="13">
      <c r="E192" s="28"/>
    </row>
    <row r="193" spans="5:5" ht="13">
      <c r="E193" s="28"/>
    </row>
    <row r="194" spans="5:5" ht="13">
      <c r="E194" s="28"/>
    </row>
    <row r="195" spans="5:5" ht="13">
      <c r="E195" s="28"/>
    </row>
    <row r="196" spans="5:5" ht="13">
      <c r="E196" s="28"/>
    </row>
    <row r="197" spans="5:5" ht="13">
      <c r="E197" s="28"/>
    </row>
    <row r="198" spans="5:5" ht="13">
      <c r="E198" s="28"/>
    </row>
    <row r="199" spans="5:5" ht="13">
      <c r="E199" s="28"/>
    </row>
    <row r="200" spans="5:5" ht="13">
      <c r="E200" s="28"/>
    </row>
    <row r="201" spans="5:5" ht="13">
      <c r="E201" s="28"/>
    </row>
    <row r="202" spans="5:5" ht="13">
      <c r="E202" s="28"/>
    </row>
    <row r="203" spans="5:5" ht="13">
      <c r="E203" s="28"/>
    </row>
    <row r="204" spans="5:5" ht="13">
      <c r="E204" s="28"/>
    </row>
    <row r="205" spans="5:5" ht="13">
      <c r="E205" s="28"/>
    </row>
    <row r="206" spans="5:5" ht="13">
      <c r="E206" s="28"/>
    </row>
    <row r="207" spans="5:5" ht="13">
      <c r="E207" s="28"/>
    </row>
    <row r="208" spans="5:5" ht="13">
      <c r="E208" s="28"/>
    </row>
    <row r="209" spans="5:5" ht="13">
      <c r="E209" s="28"/>
    </row>
    <row r="210" spans="5:5" ht="13">
      <c r="E210" s="28"/>
    </row>
    <row r="211" spans="5:5" ht="13">
      <c r="E211" s="28"/>
    </row>
    <row r="212" spans="5:5" ht="13">
      <c r="E212" s="28"/>
    </row>
    <row r="213" spans="5:5" ht="13">
      <c r="E213" s="28"/>
    </row>
    <row r="214" spans="5:5" ht="13">
      <c r="E214" s="28"/>
    </row>
    <row r="215" spans="5:5" ht="13">
      <c r="E215" s="28"/>
    </row>
    <row r="216" spans="5:5" ht="13">
      <c r="E216" s="28"/>
    </row>
    <row r="217" spans="5:5" ht="13">
      <c r="E217" s="28"/>
    </row>
    <row r="218" spans="5:5" ht="13">
      <c r="E218" s="28"/>
    </row>
    <row r="219" spans="5:5" ht="13">
      <c r="E219" s="28"/>
    </row>
    <row r="220" spans="5:5" ht="13">
      <c r="E220" s="28"/>
    </row>
    <row r="221" spans="5:5" ht="13">
      <c r="E221" s="28"/>
    </row>
    <row r="222" spans="5:5" ht="13">
      <c r="E222" s="28"/>
    </row>
    <row r="223" spans="5:5" ht="13">
      <c r="E223" s="28"/>
    </row>
    <row r="224" spans="5:5" ht="13">
      <c r="E224" s="28"/>
    </row>
    <row r="225" spans="5:5" ht="13">
      <c r="E225" s="28"/>
    </row>
    <row r="226" spans="5:5" ht="13">
      <c r="E226" s="28"/>
    </row>
    <row r="227" spans="5:5" ht="13">
      <c r="E227" s="28"/>
    </row>
    <row r="228" spans="5:5" ht="13">
      <c r="E228" s="28"/>
    </row>
    <row r="229" spans="5:5" ht="13">
      <c r="E229" s="28"/>
    </row>
    <row r="230" spans="5:5" ht="13">
      <c r="E230" s="28"/>
    </row>
    <row r="231" spans="5:5" ht="13">
      <c r="E231" s="28"/>
    </row>
    <row r="232" spans="5:5" ht="13">
      <c r="E232" s="28"/>
    </row>
    <row r="233" spans="5:5" ht="13">
      <c r="E233" s="28"/>
    </row>
    <row r="234" spans="5:5" ht="13">
      <c r="E234" s="28"/>
    </row>
    <row r="235" spans="5:5" ht="13">
      <c r="E235" s="28"/>
    </row>
    <row r="236" spans="5:5" ht="13">
      <c r="E236" s="28"/>
    </row>
    <row r="237" spans="5:5" ht="13">
      <c r="E237" s="28"/>
    </row>
    <row r="238" spans="5:5" ht="13">
      <c r="E238" s="28"/>
    </row>
    <row r="239" spans="5:5" ht="13">
      <c r="E239" s="28"/>
    </row>
    <row r="240" spans="5:5" ht="13">
      <c r="E240" s="28"/>
    </row>
    <row r="241" spans="5:5" ht="13">
      <c r="E241" s="28"/>
    </row>
    <row r="242" spans="5:5" ht="13">
      <c r="E242" s="28"/>
    </row>
    <row r="243" spans="5:5" ht="13">
      <c r="E243" s="28"/>
    </row>
    <row r="244" spans="5:5" ht="13">
      <c r="E244" s="28"/>
    </row>
    <row r="245" spans="5:5" ht="13">
      <c r="E245" s="28"/>
    </row>
    <row r="246" spans="5:5" ht="13">
      <c r="E246" s="28"/>
    </row>
    <row r="247" spans="5:5" ht="13">
      <c r="E247" s="28"/>
    </row>
    <row r="248" spans="5:5" ht="13">
      <c r="E248" s="28"/>
    </row>
    <row r="249" spans="5:5" ht="13">
      <c r="E249" s="28"/>
    </row>
    <row r="250" spans="5:5" ht="13">
      <c r="E250" s="28"/>
    </row>
    <row r="251" spans="5:5" ht="13">
      <c r="E251" s="28"/>
    </row>
    <row r="252" spans="5:5" ht="13">
      <c r="E252" s="28"/>
    </row>
    <row r="253" spans="5:5" ht="13">
      <c r="E253" s="28"/>
    </row>
    <row r="254" spans="5:5" ht="13">
      <c r="E254" s="28"/>
    </row>
    <row r="255" spans="5:5" ht="13">
      <c r="E255" s="28"/>
    </row>
    <row r="256" spans="5:5" ht="13">
      <c r="E256" s="28"/>
    </row>
    <row r="257" spans="5:5" ht="13">
      <c r="E257" s="28"/>
    </row>
    <row r="258" spans="5:5" ht="13">
      <c r="E258" s="28"/>
    </row>
    <row r="259" spans="5:5" ht="13">
      <c r="E259" s="28"/>
    </row>
    <row r="260" spans="5:5" ht="13">
      <c r="E260" s="28"/>
    </row>
    <row r="261" spans="5:5" ht="13">
      <c r="E261" s="28"/>
    </row>
    <row r="262" spans="5:5" ht="13">
      <c r="E262" s="28"/>
    </row>
    <row r="263" spans="5:5" ht="13">
      <c r="E263" s="28"/>
    </row>
    <row r="264" spans="5:5" ht="13">
      <c r="E264" s="28"/>
    </row>
    <row r="265" spans="5:5" ht="13">
      <c r="E265" s="28"/>
    </row>
    <row r="266" spans="5:5" ht="13">
      <c r="E266" s="28"/>
    </row>
    <row r="267" spans="5:5" ht="13">
      <c r="E267" s="28"/>
    </row>
    <row r="268" spans="5:5" ht="13">
      <c r="E268" s="28"/>
    </row>
    <row r="269" spans="5:5" ht="13">
      <c r="E269" s="28"/>
    </row>
    <row r="270" spans="5:5" ht="13">
      <c r="E270" s="28"/>
    </row>
    <row r="271" spans="5:5" ht="13">
      <c r="E271" s="28"/>
    </row>
    <row r="272" spans="5:5" ht="13">
      <c r="E272" s="28"/>
    </row>
    <row r="273" spans="5:5" ht="13">
      <c r="E273" s="28"/>
    </row>
    <row r="274" spans="5:5" ht="13">
      <c r="E274" s="28"/>
    </row>
    <row r="275" spans="5:5" ht="13">
      <c r="E275" s="28"/>
    </row>
    <row r="276" spans="5:5" ht="13">
      <c r="E276" s="28"/>
    </row>
    <row r="277" spans="5:5" ht="13">
      <c r="E277" s="28"/>
    </row>
    <row r="278" spans="5:5" ht="13">
      <c r="E278" s="28"/>
    </row>
    <row r="279" spans="5:5" ht="13">
      <c r="E279" s="28"/>
    </row>
    <row r="280" spans="5:5" ht="13">
      <c r="E280" s="28"/>
    </row>
    <row r="281" spans="5:5" ht="13">
      <c r="E281" s="28"/>
    </row>
    <row r="282" spans="5:5" ht="13">
      <c r="E282" s="28"/>
    </row>
    <row r="283" spans="5:5" ht="13">
      <c r="E283" s="28"/>
    </row>
    <row r="284" spans="5:5" ht="13">
      <c r="E284" s="28"/>
    </row>
    <row r="285" spans="5:5" ht="13">
      <c r="E285" s="28"/>
    </row>
    <row r="286" spans="5:5" ht="13">
      <c r="E286" s="28"/>
    </row>
    <row r="287" spans="5:5" ht="13">
      <c r="E287" s="28"/>
    </row>
    <row r="288" spans="5:5" ht="13">
      <c r="E288" s="28"/>
    </row>
    <row r="289" spans="5:5" ht="13">
      <c r="E289" s="28"/>
    </row>
    <row r="290" spans="5:5" ht="13">
      <c r="E290" s="28"/>
    </row>
    <row r="291" spans="5:5" ht="13">
      <c r="E291" s="28"/>
    </row>
    <row r="292" spans="5:5" ht="13">
      <c r="E292" s="28"/>
    </row>
    <row r="293" spans="5:5" ht="13">
      <c r="E293" s="28"/>
    </row>
    <row r="294" spans="5:5" ht="13">
      <c r="E294" s="28"/>
    </row>
    <row r="295" spans="5:5" ht="13">
      <c r="E295" s="28"/>
    </row>
    <row r="296" spans="5:5" ht="13">
      <c r="E296" s="28"/>
    </row>
    <row r="297" spans="5:5" ht="13">
      <c r="E297" s="28"/>
    </row>
    <row r="298" spans="5:5" ht="13">
      <c r="E298" s="28"/>
    </row>
    <row r="299" spans="5:5" ht="13">
      <c r="E299" s="28"/>
    </row>
    <row r="300" spans="5:5" ht="13">
      <c r="E300" s="28"/>
    </row>
    <row r="301" spans="5:5" ht="13">
      <c r="E301" s="28"/>
    </row>
    <row r="302" spans="5:5" ht="13">
      <c r="E302" s="28"/>
    </row>
    <row r="303" spans="5:5" ht="13">
      <c r="E303" s="28"/>
    </row>
    <row r="304" spans="5:5" ht="13">
      <c r="E304" s="28"/>
    </row>
    <row r="305" spans="5:5" ht="13">
      <c r="E305" s="28"/>
    </row>
    <row r="306" spans="5:5" ht="13">
      <c r="E306" s="28"/>
    </row>
    <row r="307" spans="5:5" ht="13">
      <c r="E307" s="28"/>
    </row>
    <row r="308" spans="5:5" ht="13">
      <c r="E308" s="28"/>
    </row>
    <row r="309" spans="5:5" ht="13">
      <c r="E309" s="28"/>
    </row>
    <row r="310" spans="5:5" ht="13">
      <c r="E310" s="28"/>
    </row>
    <row r="311" spans="5:5" ht="13">
      <c r="E311" s="28"/>
    </row>
    <row r="312" spans="5:5" ht="13">
      <c r="E312" s="28"/>
    </row>
    <row r="313" spans="5:5" ht="13">
      <c r="E313" s="28"/>
    </row>
    <row r="314" spans="5:5" ht="13">
      <c r="E314" s="28"/>
    </row>
    <row r="315" spans="5:5" ht="13">
      <c r="E315" s="28"/>
    </row>
    <row r="316" spans="5:5" ht="13">
      <c r="E316" s="28"/>
    </row>
    <row r="317" spans="5:5" ht="13">
      <c r="E317" s="28"/>
    </row>
    <row r="318" spans="5:5" ht="13">
      <c r="E318" s="28"/>
    </row>
    <row r="319" spans="5:5" ht="13">
      <c r="E319" s="28"/>
    </row>
    <row r="320" spans="5:5" ht="13">
      <c r="E320" s="28"/>
    </row>
    <row r="321" spans="5:5" ht="13">
      <c r="E321" s="28"/>
    </row>
    <row r="322" spans="5:5" ht="13">
      <c r="E322" s="28"/>
    </row>
    <row r="323" spans="5:5" ht="13">
      <c r="E323" s="28"/>
    </row>
    <row r="324" spans="5:5" ht="13">
      <c r="E324" s="28"/>
    </row>
    <row r="325" spans="5:5" ht="13">
      <c r="E325" s="28"/>
    </row>
    <row r="326" spans="5:5" ht="13">
      <c r="E326" s="28"/>
    </row>
    <row r="327" spans="5:5" ht="13">
      <c r="E327" s="28"/>
    </row>
    <row r="328" spans="5:5" ht="13">
      <c r="E328" s="28"/>
    </row>
    <row r="329" spans="5:5" ht="13">
      <c r="E329" s="28"/>
    </row>
    <row r="330" spans="5:5" ht="13">
      <c r="E330" s="28"/>
    </row>
    <row r="331" spans="5:5" ht="13">
      <c r="E331" s="28"/>
    </row>
    <row r="332" spans="5:5" ht="13">
      <c r="E332" s="28"/>
    </row>
    <row r="333" spans="5:5" ht="13">
      <c r="E333" s="28"/>
    </row>
    <row r="334" spans="5:5" ht="13">
      <c r="E334" s="28"/>
    </row>
    <row r="335" spans="5:5" ht="13">
      <c r="E335" s="28"/>
    </row>
    <row r="336" spans="5:5" ht="13">
      <c r="E336" s="28"/>
    </row>
    <row r="337" spans="5:5" ht="13">
      <c r="E337" s="28"/>
    </row>
    <row r="338" spans="5:5" ht="13">
      <c r="E338" s="28"/>
    </row>
    <row r="339" spans="5:5" ht="13">
      <c r="E339" s="28"/>
    </row>
    <row r="340" spans="5:5" ht="13">
      <c r="E340" s="28"/>
    </row>
    <row r="341" spans="5:5" ht="13">
      <c r="E341" s="28"/>
    </row>
    <row r="342" spans="5:5" ht="13">
      <c r="E342" s="28"/>
    </row>
    <row r="343" spans="5:5" ht="13">
      <c r="E343" s="28"/>
    </row>
    <row r="344" spans="5:5" ht="13">
      <c r="E344" s="28"/>
    </row>
    <row r="345" spans="5:5" ht="13">
      <c r="E345" s="28"/>
    </row>
    <row r="346" spans="5:5" ht="13">
      <c r="E346" s="28"/>
    </row>
    <row r="347" spans="5:5" ht="13">
      <c r="E347" s="28"/>
    </row>
    <row r="348" spans="5:5" ht="13">
      <c r="E348" s="28"/>
    </row>
    <row r="349" spans="5:5" ht="13">
      <c r="E349" s="28"/>
    </row>
    <row r="350" spans="5:5" ht="13">
      <c r="E350" s="28"/>
    </row>
    <row r="351" spans="5:5" ht="13">
      <c r="E351" s="28"/>
    </row>
    <row r="352" spans="5:5" ht="13">
      <c r="E352" s="28"/>
    </row>
    <row r="353" spans="5:5" ht="13">
      <c r="E353" s="28"/>
    </row>
    <row r="354" spans="5:5" ht="13">
      <c r="E354" s="28"/>
    </row>
    <row r="355" spans="5:5" ht="13">
      <c r="E355" s="28"/>
    </row>
    <row r="356" spans="5:5" ht="13">
      <c r="E356" s="28"/>
    </row>
    <row r="357" spans="5:5" ht="13">
      <c r="E357" s="28"/>
    </row>
    <row r="358" spans="5:5" ht="13">
      <c r="E358" s="28"/>
    </row>
    <row r="359" spans="5:5" ht="13">
      <c r="E359" s="28"/>
    </row>
    <row r="360" spans="5:5" ht="13">
      <c r="E360" s="28"/>
    </row>
    <row r="361" spans="5:5" ht="13">
      <c r="E361" s="28"/>
    </row>
    <row r="362" spans="5:5" ht="13">
      <c r="E362" s="28"/>
    </row>
    <row r="363" spans="5:5" ht="13">
      <c r="E363" s="28"/>
    </row>
    <row r="364" spans="5:5" ht="13">
      <c r="E364" s="28"/>
    </row>
    <row r="365" spans="5:5" ht="13">
      <c r="E365" s="28"/>
    </row>
    <row r="366" spans="5:5" ht="13">
      <c r="E366" s="28"/>
    </row>
    <row r="367" spans="5:5" ht="13">
      <c r="E367" s="28"/>
    </row>
    <row r="368" spans="5:5" ht="13">
      <c r="E368" s="28"/>
    </row>
    <row r="369" spans="5:5" ht="13">
      <c r="E369" s="28"/>
    </row>
    <row r="370" spans="5:5" ht="13">
      <c r="E370" s="28"/>
    </row>
    <row r="371" spans="5:5" ht="13">
      <c r="E371" s="28"/>
    </row>
    <row r="372" spans="5:5" ht="13">
      <c r="E372" s="28"/>
    </row>
    <row r="373" spans="5:5" ht="13">
      <c r="E373" s="28"/>
    </row>
    <row r="374" spans="5:5" ht="13">
      <c r="E374" s="28"/>
    </row>
    <row r="375" spans="5:5" ht="13">
      <c r="E375" s="28"/>
    </row>
    <row r="376" spans="5:5" ht="13">
      <c r="E376" s="28"/>
    </row>
    <row r="377" spans="5:5" ht="13">
      <c r="E377" s="28"/>
    </row>
    <row r="378" spans="5:5" ht="13">
      <c r="E378" s="28"/>
    </row>
    <row r="379" spans="5:5" ht="13">
      <c r="E379" s="28"/>
    </row>
    <row r="380" spans="5:5" ht="13">
      <c r="E380" s="28"/>
    </row>
    <row r="381" spans="5:5" ht="13">
      <c r="E381" s="28"/>
    </row>
    <row r="382" spans="5:5" ht="13">
      <c r="E382" s="28"/>
    </row>
    <row r="383" spans="5:5" ht="13">
      <c r="E383" s="28"/>
    </row>
    <row r="384" spans="5:5" ht="13">
      <c r="E384" s="28"/>
    </row>
    <row r="385" spans="5:5" ht="13">
      <c r="E385" s="28"/>
    </row>
    <row r="386" spans="5:5" ht="13">
      <c r="E386" s="28"/>
    </row>
    <row r="387" spans="5:5" ht="13">
      <c r="E387" s="28"/>
    </row>
    <row r="388" spans="5:5" ht="13">
      <c r="E388" s="28"/>
    </row>
    <row r="389" spans="5:5" ht="13">
      <c r="E389" s="28"/>
    </row>
    <row r="390" spans="5:5" ht="13">
      <c r="E390" s="28"/>
    </row>
    <row r="391" spans="5:5" ht="13">
      <c r="E391" s="28"/>
    </row>
    <row r="392" spans="5:5" ht="13">
      <c r="E392" s="28"/>
    </row>
    <row r="393" spans="5:5" ht="13">
      <c r="E393" s="28"/>
    </row>
    <row r="394" spans="5:5" ht="13">
      <c r="E394" s="28"/>
    </row>
    <row r="395" spans="5:5" ht="13">
      <c r="E395" s="28"/>
    </row>
    <row r="396" spans="5:5" ht="13">
      <c r="E396" s="28"/>
    </row>
    <row r="397" spans="5:5" ht="13">
      <c r="E397" s="28"/>
    </row>
    <row r="398" spans="5:5" ht="13">
      <c r="E398" s="28"/>
    </row>
    <row r="399" spans="5:5" ht="13">
      <c r="E399" s="28"/>
    </row>
    <row r="400" spans="5:5" ht="13">
      <c r="E400" s="28"/>
    </row>
    <row r="401" spans="5:5" ht="13">
      <c r="E401" s="28"/>
    </row>
    <row r="402" spans="5:5" ht="13">
      <c r="E402" s="28"/>
    </row>
    <row r="403" spans="5:5" ht="13">
      <c r="E403" s="28"/>
    </row>
    <row r="404" spans="5:5" ht="13">
      <c r="E404" s="28"/>
    </row>
    <row r="405" spans="5:5" ht="13">
      <c r="E405" s="28"/>
    </row>
    <row r="406" spans="5:5" ht="13">
      <c r="E406" s="28"/>
    </row>
    <row r="407" spans="5:5" ht="13">
      <c r="E407" s="28"/>
    </row>
    <row r="408" spans="5:5" ht="13">
      <c r="E408" s="28"/>
    </row>
    <row r="409" spans="5:5" ht="13">
      <c r="E409" s="28"/>
    </row>
    <row r="410" spans="5:5" ht="13">
      <c r="E410" s="28"/>
    </row>
    <row r="411" spans="5:5" ht="13">
      <c r="E411" s="28"/>
    </row>
    <row r="412" spans="5:5" ht="13">
      <c r="E412" s="28"/>
    </row>
    <row r="413" spans="5:5" ht="13">
      <c r="E413" s="28"/>
    </row>
    <row r="414" spans="5:5" ht="13">
      <c r="E414" s="28"/>
    </row>
    <row r="415" spans="5:5" ht="13">
      <c r="E415" s="28"/>
    </row>
    <row r="416" spans="5:5" ht="13">
      <c r="E416" s="28"/>
    </row>
    <row r="417" spans="5:5" ht="13">
      <c r="E417" s="28"/>
    </row>
    <row r="418" spans="5:5" ht="13">
      <c r="E418" s="28"/>
    </row>
    <row r="419" spans="5:5" ht="13">
      <c r="E419" s="28"/>
    </row>
    <row r="420" spans="5:5" ht="13">
      <c r="E420" s="28"/>
    </row>
    <row r="421" spans="5:5" ht="13">
      <c r="E421" s="28"/>
    </row>
    <row r="422" spans="5:5" ht="13">
      <c r="E422" s="28"/>
    </row>
    <row r="423" spans="5:5" ht="13">
      <c r="E423" s="28"/>
    </row>
    <row r="424" spans="5:5" ht="13">
      <c r="E424" s="28"/>
    </row>
    <row r="425" spans="5:5" ht="13">
      <c r="E425" s="28"/>
    </row>
    <row r="426" spans="5:5" ht="13">
      <c r="E426" s="28"/>
    </row>
    <row r="427" spans="5:5" ht="13">
      <c r="E427" s="28"/>
    </row>
    <row r="428" spans="5:5" ht="13">
      <c r="E428" s="28"/>
    </row>
    <row r="429" spans="5:5" ht="13">
      <c r="E429" s="28"/>
    </row>
    <row r="430" spans="5:5" ht="13">
      <c r="E430" s="28"/>
    </row>
    <row r="431" spans="5:5" ht="13">
      <c r="E431" s="28"/>
    </row>
    <row r="432" spans="5:5" ht="13">
      <c r="E432" s="28"/>
    </row>
    <row r="433" spans="5:5" ht="13">
      <c r="E433" s="28"/>
    </row>
    <row r="434" spans="5:5" ht="13">
      <c r="E434" s="28"/>
    </row>
    <row r="435" spans="5:5" ht="13">
      <c r="E435" s="28"/>
    </row>
    <row r="436" spans="5:5" ht="13">
      <c r="E436" s="28"/>
    </row>
    <row r="437" spans="5:5" ht="13">
      <c r="E437" s="28"/>
    </row>
    <row r="438" spans="5:5" ht="13">
      <c r="E438" s="28"/>
    </row>
    <row r="439" spans="5:5" ht="13">
      <c r="E439" s="28"/>
    </row>
    <row r="440" spans="5:5" ht="13">
      <c r="E440" s="28"/>
    </row>
    <row r="441" spans="5:5" ht="13">
      <c r="E441" s="28"/>
    </row>
    <row r="442" spans="5:5" ht="13">
      <c r="E442" s="28"/>
    </row>
    <row r="443" spans="5:5" ht="13">
      <c r="E443" s="28"/>
    </row>
    <row r="444" spans="5:5" ht="13">
      <c r="E444" s="28"/>
    </row>
    <row r="445" spans="5:5" ht="13">
      <c r="E445" s="28"/>
    </row>
    <row r="446" spans="5:5" ht="13">
      <c r="E446" s="28"/>
    </row>
    <row r="447" spans="5:5" ht="13">
      <c r="E447" s="28"/>
    </row>
    <row r="448" spans="5:5" ht="13">
      <c r="E448" s="28"/>
    </row>
    <row r="449" spans="5:5" ht="13">
      <c r="E449" s="28"/>
    </row>
    <row r="450" spans="5:5" ht="13">
      <c r="E450" s="28"/>
    </row>
    <row r="451" spans="5:5" ht="13">
      <c r="E451" s="28"/>
    </row>
    <row r="452" spans="5:5" ht="13">
      <c r="E452" s="28"/>
    </row>
    <row r="453" spans="5:5" ht="13">
      <c r="E453" s="28"/>
    </row>
    <row r="454" spans="5:5" ht="13">
      <c r="E454" s="28"/>
    </row>
    <row r="455" spans="5:5" ht="13">
      <c r="E455" s="28"/>
    </row>
    <row r="456" spans="5:5" ht="13">
      <c r="E456" s="28"/>
    </row>
    <row r="457" spans="5:5" ht="13">
      <c r="E457" s="28"/>
    </row>
    <row r="458" spans="5:5" ht="13">
      <c r="E458" s="28"/>
    </row>
    <row r="459" spans="5:5" ht="13">
      <c r="E459" s="28"/>
    </row>
    <row r="460" spans="5:5" ht="13">
      <c r="E460" s="28"/>
    </row>
    <row r="461" spans="5:5" ht="13">
      <c r="E461" s="28"/>
    </row>
    <row r="462" spans="5:5" ht="13">
      <c r="E462" s="28"/>
    </row>
    <row r="463" spans="5:5" ht="13">
      <c r="E463" s="28"/>
    </row>
    <row r="464" spans="5:5" ht="13">
      <c r="E464" s="28"/>
    </row>
    <row r="465" spans="5:5" ht="13">
      <c r="E465" s="28"/>
    </row>
    <row r="466" spans="5:5" ht="13">
      <c r="E466" s="28"/>
    </row>
    <row r="467" spans="5:5" ht="13">
      <c r="E467" s="28"/>
    </row>
    <row r="468" spans="5:5" ht="13">
      <c r="E468" s="28"/>
    </row>
    <row r="469" spans="5:5" ht="13">
      <c r="E469" s="28"/>
    </row>
    <row r="470" spans="5:5" ht="13">
      <c r="E470" s="28"/>
    </row>
    <row r="471" spans="5:5" ht="13">
      <c r="E471" s="28"/>
    </row>
    <row r="472" spans="5:5" ht="13">
      <c r="E472" s="28"/>
    </row>
    <row r="473" spans="5:5" ht="13">
      <c r="E473" s="28"/>
    </row>
    <row r="474" spans="5:5" ht="13">
      <c r="E474" s="28"/>
    </row>
    <row r="475" spans="5:5" ht="13">
      <c r="E475" s="28"/>
    </row>
    <row r="476" spans="5:5" ht="13">
      <c r="E476" s="28"/>
    </row>
    <row r="477" spans="5:5" ht="13">
      <c r="E477" s="28"/>
    </row>
    <row r="478" spans="5:5" ht="13">
      <c r="E478" s="28"/>
    </row>
    <row r="479" spans="5:5" ht="13">
      <c r="E479" s="28"/>
    </row>
    <row r="480" spans="5:5" ht="13">
      <c r="E480" s="28"/>
    </row>
    <row r="481" spans="5:5" ht="13">
      <c r="E481" s="28"/>
    </row>
    <row r="482" spans="5:5" ht="13">
      <c r="E482" s="28"/>
    </row>
    <row r="483" spans="5:5" ht="13">
      <c r="E483" s="28"/>
    </row>
    <row r="484" spans="5:5" ht="13">
      <c r="E484" s="28"/>
    </row>
    <row r="485" spans="5:5" ht="13">
      <c r="E485" s="28"/>
    </row>
    <row r="486" spans="5:5" ht="13">
      <c r="E486" s="28"/>
    </row>
    <row r="487" spans="5:5" ht="13">
      <c r="E487" s="28"/>
    </row>
    <row r="488" spans="5:5" ht="13">
      <c r="E488" s="28"/>
    </row>
    <row r="489" spans="5:5" ht="13">
      <c r="E489" s="28"/>
    </row>
    <row r="490" spans="5:5" ht="13">
      <c r="E490" s="28"/>
    </row>
    <row r="491" spans="5:5" ht="13">
      <c r="E491" s="28"/>
    </row>
    <row r="492" spans="5:5" ht="13">
      <c r="E492" s="28"/>
    </row>
    <row r="493" spans="5:5" ht="13">
      <c r="E493" s="28"/>
    </row>
    <row r="494" spans="5:5" ht="13">
      <c r="E494" s="28"/>
    </row>
    <row r="495" spans="5:5" ht="13">
      <c r="E495" s="28"/>
    </row>
    <row r="496" spans="5:5" ht="13">
      <c r="E496" s="28"/>
    </row>
    <row r="497" spans="5:5" ht="13">
      <c r="E497" s="28"/>
    </row>
    <row r="498" spans="5:5" ht="13">
      <c r="E498" s="28"/>
    </row>
    <row r="499" spans="5:5" ht="13">
      <c r="E499" s="28"/>
    </row>
    <row r="500" spans="5:5" ht="13">
      <c r="E500" s="28"/>
    </row>
    <row r="501" spans="5:5" ht="13">
      <c r="E501" s="28"/>
    </row>
    <row r="502" spans="5:5" ht="13">
      <c r="E502" s="28"/>
    </row>
    <row r="503" spans="5:5" ht="13">
      <c r="E503" s="28"/>
    </row>
    <row r="504" spans="5:5" ht="13">
      <c r="E504" s="28"/>
    </row>
    <row r="505" spans="5:5" ht="13">
      <c r="E505" s="28"/>
    </row>
    <row r="506" spans="5:5" ht="13">
      <c r="E506" s="28"/>
    </row>
    <row r="507" spans="5:5" ht="13">
      <c r="E507" s="28"/>
    </row>
    <row r="508" spans="5:5" ht="13">
      <c r="E508" s="28"/>
    </row>
    <row r="509" spans="5:5" ht="13">
      <c r="E509" s="28"/>
    </row>
    <row r="510" spans="5:5" ht="13">
      <c r="E510" s="28"/>
    </row>
    <row r="511" spans="5:5" ht="13">
      <c r="E511" s="28"/>
    </row>
    <row r="512" spans="5:5" ht="13">
      <c r="E512" s="28"/>
    </row>
    <row r="513" spans="5:5" ht="13">
      <c r="E513" s="28"/>
    </row>
    <row r="514" spans="5:5" ht="13">
      <c r="E514" s="28"/>
    </row>
    <row r="515" spans="5:5" ht="13">
      <c r="E515" s="28"/>
    </row>
    <row r="516" spans="5:5" ht="13">
      <c r="E516" s="28"/>
    </row>
    <row r="517" spans="5:5" ht="13">
      <c r="E517" s="28"/>
    </row>
    <row r="518" spans="5:5" ht="13">
      <c r="E518" s="28"/>
    </row>
    <row r="519" spans="5:5" ht="13">
      <c r="E519" s="28"/>
    </row>
    <row r="520" spans="5:5" ht="13">
      <c r="E520" s="28"/>
    </row>
    <row r="521" spans="5:5" ht="13">
      <c r="E521" s="28"/>
    </row>
    <row r="522" spans="5:5" ht="13">
      <c r="E522" s="28"/>
    </row>
    <row r="523" spans="5:5" ht="13">
      <c r="E523" s="28"/>
    </row>
    <row r="524" spans="5:5" ht="13">
      <c r="E524" s="28"/>
    </row>
    <row r="525" spans="5:5" ht="13">
      <c r="E525" s="28"/>
    </row>
    <row r="526" spans="5:5" ht="13">
      <c r="E526" s="28"/>
    </row>
    <row r="527" spans="5:5" ht="13">
      <c r="E527" s="28"/>
    </row>
    <row r="528" spans="5:5" ht="13">
      <c r="E528" s="28"/>
    </row>
    <row r="529" spans="5:5" ht="13">
      <c r="E529" s="28"/>
    </row>
    <row r="530" spans="5:5" ht="13">
      <c r="E530" s="28"/>
    </row>
    <row r="531" spans="5:5" ht="13">
      <c r="E531" s="28"/>
    </row>
    <row r="532" spans="5:5" ht="13">
      <c r="E532" s="28"/>
    </row>
    <row r="533" spans="5:5" ht="13">
      <c r="E533" s="28"/>
    </row>
    <row r="534" spans="5:5" ht="13">
      <c r="E534" s="28"/>
    </row>
    <row r="535" spans="5:5" ht="13">
      <c r="E535" s="28"/>
    </row>
    <row r="536" spans="5:5" ht="13">
      <c r="E536" s="28"/>
    </row>
    <row r="537" spans="5:5" ht="13">
      <c r="E537" s="28"/>
    </row>
    <row r="538" spans="5:5" ht="13">
      <c r="E538" s="28"/>
    </row>
    <row r="539" spans="5:5" ht="13">
      <c r="E539" s="28"/>
    </row>
    <row r="540" spans="5:5" ht="13">
      <c r="E540" s="28"/>
    </row>
    <row r="541" spans="5:5" ht="13">
      <c r="E541" s="28"/>
    </row>
    <row r="542" spans="5:5" ht="13">
      <c r="E542" s="28"/>
    </row>
    <row r="543" spans="5:5" ht="13">
      <c r="E543" s="28"/>
    </row>
    <row r="544" spans="5:5" ht="13">
      <c r="E544" s="28"/>
    </row>
    <row r="545" spans="5:5" ht="13">
      <c r="E545" s="28"/>
    </row>
    <row r="546" spans="5:5" ht="13">
      <c r="E546" s="28"/>
    </row>
    <row r="547" spans="5:5" ht="13">
      <c r="E547" s="28"/>
    </row>
    <row r="548" spans="5:5" ht="13">
      <c r="E548" s="28"/>
    </row>
    <row r="549" spans="5:5" ht="13">
      <c r="E549" s="28"/>
    </row>
    <row r="550" spans="5:5" ht="13">
      <c r="E550" s="28"/>
    </row>
    <row r="551" spans="5:5" ht="13">
      <c r="E551" s="28"/>
    </row>
    <row r="552" spans="5:5" ht="13">
      <c r="E552" s="28"/>
    </row>
    <row r="553" spans="5:5" ht="13">
      <c r="E553" s="28"/>
    </row>
    <row r="554" spans="5:5" ht="13">
      <c r="E554" s="28"/>
    </row>
    <row r="555" spans="5:5" ht="13">
      <c r="E555" s="28"/>
    </row>
    <row r="556" spans="5:5" ht="13">
      <c r="E556" s="28"/>
    </row>
    <row r="557" spans="5:5" ht="13">
      <c r="E557" s="28"/>
    </row>
    <row r="558" spans="5:5" ht="13">
      <c r="E558" s="28"/>
    </row>
    <row r="559" spans="5:5" ht="13">
      <c r="E559" s="28"/>
    </row>
    <row r="560" spans="5:5" ht="13">
      <c r="E560" s="28"/>
    </row>
    <row r="561" spans="5:5" ht="13">
      <c r="E561" s="28"/>
    </row>
    <row r="562" spans="5:5" ht="13">
      <c r="E562" s="28"/>
    </row>
    <row r="563" spans="5:5" ht="13">
      <c r="E563" s="28"/>
    </row>
    <row r="564" spans="5:5" ht="13">
      <c r="E564" s="28"/>
    </row>
    <row r="565" spans="5:5" ht="13">
      <c r="E565" s="28"/>
    </row>
    <row r="566" spans="5:5" ht="13">
      <c r="E566" s="28"/>
    </row>
    <row r="567" spans="5:5" ht="13">
      <c r="E567" s="28"/>
    </row>
    <row r="568" spans="5:5" ht="13">
      <c r="E568" s="28"/>
    </row>
    <row r="569" spans="5:5" ht="13">
      <c r="E569" s="28"/>
    </row>
    <row r="570" spans="5:5" ht="13">
      <c r="E570" s="28"/>
    </row>
    <row r="571" spans="5:5" ht="13">
      <c r="E571" s="28"/>
    </row>
    <row r="572" spans="5:5" ht="13">
      <c r="E572" s="28"/>
    </row>
    <row r="573" spans="5:5" ht="13">
      <c r="E573" s="28"/>
    </row>
    <row r="574" spans="5:5" ht="13">
      <c r="E574" s="28"/>
    </row>
    <row r="575" spans="5:5" ht="13">
      <c r="E575" s="28"/>
    </row>
    <row r="576" spans="5:5" ht="13">
      <c r="E576" s="28"/>
    </row>
    <row r="577" spans="5:5" ht="13">
      <c r="E577" s="28"/>
    </row>
    <row r="578" spans="5:5" ht="13">
      <c r="E578" s="28"/>
    </row>
    <row r="579" spans="5:5" ht="13">
      <c r="E579" s="28"/>
    </row>
    <row r="580" spans="5:5" ht="13">
      <c r="E580" s="28"/>
    </row>
    <row r="581" spans="5:5" ht="13">
      <c r="E581" s="28"/>
    </row>
    <row r="582" spans="5:5" ht="13">
      <c r="E582" s="28"/>
    </row>
    <row r="583" spans="5:5" ht="13">
      <c r="E583" s="28"/>
    </row>
    <row r="584" spans="5:5" ht="13">
      <c r="E584" s="28"/>
    </row>
    <row r="585" spans="5:5" ht="13">
      <c r="E585" s="28"/>
    </row>
    <row r="586" spans="5:5" ht="13">
      <c r="E586" s="28"/>
    </row>
    <row r="587" spans="5:5" ht="13">
      <c r="E587" s="28"/>
    </row>
    <row r="588" spans="5:5" ht="13">
      <c r="E588" s="28"/>
    </row>
    <row r="589" spans="5:5" ht="13">
      <c r="E589" s="28"/>
    </row>
    <row r="590" spans="5:5" ht="13">
      <c r="E590" s="28"/>
    </row>
    <row r="591" spans="5:5" ht="13">
      <c r="E591" s="28"/>
    </row>
    <row r="592" spans="5:5" ht="13">
      <c r="E592" s="28"/>
    </row>
    <row r="593" spans="5:5" ht="13">
      <c r="E593" s="28"/>
    </row>
    <row r="594" spans="5:5" ht="13">
      <c r="E594" s="28"/>
    </row>
    <row r="595" spans="5:5" ht="13">
      <c r="E595" s="28"/>
    </row>
    <row r="596" spans="5:5" ht="13">
      <c r="E596" s="28"/>
    </row>
    <row r="597" spans="5:5" ht="13">
      <c r="E597" s="28"/>
    </row>
    <row r="598" spans="5:5" ht="13">
      <c r="E598" s="28"/>
    </row>
    <row r="599" spans="5:5" ht="13">
      <c r="E599" s="28"/>
    </row>
    <row r="600" spans="5:5" ht="13">
      <c r="E600" s="28"/>
    </row>
    <row r="601" spans="5:5" ht="13">
      <c r="E601" s="28"/>
    </row>
    <row r="602" spans="5:5" ht="13">
      <c r="E602" s="28"/>
    </row>
    <row r="603" spans="5:5" ht="13">
      <c r="E603" s="28"/>
    </row>
    <row r="604" spans="5:5" ht="13">
      <c r="E604" s="28"/>
    </row>
    <row r="605" spans="5:5" ht="13">
      <c r="E605" s="28"/>
    </row>
    <row r="606" spans="5:5" ht="13">
      <c r="E606" s="28"/>
    </row>
    <row r="607" spans="5:5" ht="13">
      <c r="E607" s="28"/>
    </row>
    <row r="608" spans="5:5" ht="13">
      <c r="E608" s="28"/>
    </row>
    <row r="609" spans="5:5" ht="13">
      <c r="E609" s="28"/>
    </row>
    <row r="610" spans="5:5" ht="13">
      <c r="E610" s="28"/>
    </row>
    <row r="611" spans="5:5" ht="13">
      <c r="E611" s="28"/>
    </row>
    <row r="612" spans="5:5" ht="13">
      <c r="E612" s="28"/>
    </row>
    <row r="613" spans="5:5" ht="13">
      <c r="E613" s="28"/>
    </row>
    <row r="614" spans="5:5" ht="13">
      <c r="E614" s="28"/>
    </row>
    <row r="615" spans="5:5" ht="13">
      <c r="E615" s="28"/>
    </row>
    <row r="616" spans="5:5" ht="13">
      <c r="E616" s="28"/>
    </row>
    <row r="617" spans="5:5" ht="13">
      <c r="E617" s="28"/>
    </row>
    <row r="618" spans="5:5" ht="13">
      <c r="E618" s="28"/>
    </row>
    <row r="619" spans="5:5" ht="13">
      <c r="E619" s="28"/>
    </row>
    <row r="620" spans="5:5" ht="13">
      <c r="E620" s="28"/>
    </row>
    <row r="621" spans="5:5" ht="13">
      <c r="E621" s="28"/>
    </row>
    <row r="622" spans="5:5" ht="13">
      <c r="E622" s="28"/>
    </row>
    <row r="623" spans="5:5" ht="13">
      <c r="E623" s="28"/>
    </row>
    <row r="624" spans="5:5" ht="13">
      <c r="E624" s="28"/>
    </row>
    <row r="625" spans="5:5" ht="13">
      <c r="E625" s="28"/>
    </row>
    <row r="626" spans="5:5" ht="13">
      <c r="E626" s="28"/>
    </row>
    <row r="627" spans="5:5" ht="13">
      <c r="E627" s="28"/>
    </row>
    <row r="628" spans="5:5" ht="13">
      <c r="E628" s="28"/>
    </row>
    <row r="629" spans="5:5" ht="13">
      <c r="E629" s="28"/>
    </row>
    <row r="630" spans="5:5" ht="13">
      <c r="E630" s="28"/>
    </row>
    <row r="631" spans="5:5" ht="13">
      <c r="E631" s="28"/>
    </row>
    <row r="632" spans="5:5" ht="13">
      <c r="E632" s="28"/>
    </row>
    <row r="633" spans="5:5" ht="13">
      <c r="E633" s="28"/>
    </row>
    <row r="634" spans="5:5" ht="13">
      <c r="E634" s="28"/>
    </row>
    <row r="635" spans="5:5" ht="13">
      <c r="E635" s="28"/>
    </row>
    <row r="636" spans="5:5" ht="13">
      <c r="E636" s="28"/>
    </row>
    <row r="637" spans="5:5" ht="13">
      <c r="E637" s="28"/>
    </row>
    <row r="638" spans="5:5" ht="13">
      <c r="E638" s="28"/>
    </row>
    <row r="639" spans="5:5" ht="13">
      <c r="E639" s="28"/>
    </row>
    <row r="640" spans="5:5" ht="13">
      <c r="E640" s="28"/>
    </row>
    <row r="641" spans="5:5" ht="13">
      <c r="E641" s="28"/>
    </row>
    <row r="642" spans="5:5" ht="13">
      <c r="E642" s="28"/>
    </row>
    <row r="643" spans="5:5" ht="13">
      <c r="E643" s="28"/>
    </row>
    <row r="644" spans="5:5" ht="13">
      <c r="E644" s="28"/>
    </row>
    <row r="645" spans="5:5" ht="13">
      <c r="E645" s="28"/>
    </row>
    <row r="646" spans="5:5" ht="13">
      <c r="E646" s="28"/>
    </row>
    <row r="647" spans="5:5" ht="13">
      <c r="E647" s="28"/>
    </row>
    <row r="648" spans="5:5" ht="13">
      <c r="E648" s="28"/>
    </row>
    <row r="649" spans="5:5" ht="13">
      <c r="E649" s="28"/>
    </row>
    <row r="650" spans="5:5" ht="13">
      <c r="E650" s="28"/>
    </row>
    <row r="651" spans="5:5" ht="13">
      <c r="E651" s="28"/>
    </row>
    <row r="652" spans="5:5" ht="13">
      <c r="E652" s="28"/>
    </row>
    <row r="653" spans="5:5" ht="13">
      <c r="E653" s="28"/>
    </row>
    <row r="654" spans="5:5" ht="13">
      <c r="E654" s="28"/>
    </row>
    <row r="655" spans="5:5" ht="13">
      <c r="E655" s="28"/>
    </row>
    <row r="656" spans="5:5" ht="13">
      <c r="E656" s="28"/>
    </row>
    <row r="657" spans="5:5" ht="13">
      <c r="E657" s="28"/>
    </row>
    <row r="658" spans="5:5" ht="13">
      <c r="E658" s="28"/>
    </row>
    <row r="659" spans="5:5" ht="13">
      <c r="E659" s="28"/>
    </row>
    <row r="660" spans="5:5" ht="13">
      <c r="E660" s="28"/>
    </row>
    <row r="661" spans="5:5" ht="13">
      <c r="E661" s="28"/>
    </row>
    <row r="662" spans="5:5" ht="13">
      <c r="E662" s="28"/>
    </row>
    <row r="663" spans="5:5" ht="13">
      <c r="E663" s="28"/>
    </row>
    <row r="664" spans="5:5" ht="13">
      <c r="E664" s="28"/>
    </row>
    <row r="665" spans="5:5" ht="13">
      <c r="E665" s="28"/>
    </row>
    <row r="666" spans="5:5" ht="13">
      <c r="E666" s="28"/>
    </row>
    <row r="667" spans="5:5" ht="13">
      <c r="E667" s="28"/>
    </row>
    <row r="668" spans="5:5" ht="13">
      <c r="E668" s="28"/>
    </row>
    <row r="669" spans="5:5" ht="13">
      <c r="E669" s="28"/>
    </row>
    <row r="670" spans="5:5" ht="13">
      <c r="E670" s="28"/>
    </row>
    <row r="671" spans="5:5" ht="13">
      <c r="E671" s="28"/>
    </row>
    <row r="672" spans="5:5" ht="13">
      <c r="E672" s="28"/>
    </row>
    <row r="673" spans="5:5" ht="13">
      <c r="E673" s="28"/>
    </row>
    <row r="674" spans="5:5" ht="13">
      <c r="E674" s="28"/>
    </row>
    <row r="675" spans="5:5" ht="13">
      <c r="E675" s="28"/>
    </row>
    <row r="676" spans="5:5" ht="13">
      <c r="E676" s="28"/>
    </row>
    <row r="677" spans="5:5" ht="13">
      <c r="E677" s="28"/>
    </row>
    <row r="678" spans="5:5" ht="13">
      <c r="E678" s="28"/>
    </row>
    <row r="679" spans="5:5" ht="13">
      <c r="E679" s="28"/>
    </row>
    <row r="680" spans="5:5" ht="13">
      <c r="E680" s="28"/>
    </row>
    <row r="681" spans="5:5" ht="13">
      <c r="E681" s="28"/>
    </row>
    <row r="682" spans="5:5" ht="13">
      <c r="E682" s="28"/>
    </row>
    <row r="683" spans="5:5" ht="13">
      <c r="E683" s="28"/>
    </row>
    <row r="684" spans="5:5" ht="13">
      <c r="E684" s="28"/>
    </row>
    <row r="685" spans="5:5" ht="13">
      <c r="E685" s="28"/>
    </row>
    <row r="686" spans="5:5" ht="13">
      <c r="E686" s="28"/>
    </row>
    <row r="687" spans="5:5" ht="13">
      <c r="E687" s="28"/>
    </row>
    <row r="688" spans="5:5" ht="13">
      <c r="E688" s="28"/>
    </row>
    <row r="689" spans="5:5" ht="13">
      <c r="E689" s="28"/>
    </row>
    <row r="690" spans="5:5" ht="13">
      <c r="E690" s="28"/>
    </row>
    <row r="691" spans="5:5" ht="13">
      <c r="E691" s="28"/>
    </row>
    <row r="692" spans="5:5" ht="13">
      <c r="E692" s="28"/>
    </row>
    <row r="693" spans="5:5" ht="13">
      <c r="E693" s="28"/>
    </row>
    <row r="694" spans="5:5" ht="13">
      <c r="E694" s="28"/>
    </row>
    <row r="695" spans="5:5" ht="13">
      <c r="E695" s="28"/>
    </row>
    <row r="696" spans="5:5" ht="13">
      <c r="E696" s="28"/>
    </row>
    <row r="697" spans="5:5" ht="13">
      <c r="E697" s="28"/>
    </row>
    <row r="698" spans="5:5" ht="13">
      <c r="E698" s="28"/>
    </row>
    <row r="699" spans="5:5" ht="13">
      <c r="E699" s="28"/>
    </row>
    <row r="700" spans="5:5" ht="13">
      <c r="E700" s="28"/>
    </row>
    <row r="701" spans="5:5" ht="13">
      <c r="E701" s="28"/>
    </row>
    <row r="702" spans="5:5" ht="13">
      <c r="E702" s="28"/>
    </row>
    <row r="703" spans="5:5" ht="13">
      <c r="E703" s="28"/>
    </row>
    <row r="704" spans="5:5" ht="13">
      <c r="E704" s="28"/>
    </row>
    <row r="705" spans="5:5" ht="13">
      <c r="E705" s="28"/>
    </row>
    <row r="706" spans="5:5" ht="13">
      <c r="E706" s="28"/>
    </row>
    <row r="707" spans="5:5" ht="13">
      <c r="E707" s="28"/>
    </row>
    <row r="708" spans="5:5" ht="13">
      <c r="E708" s="28"/>
    </row>
    <row r="709" spans="5:5" ht="13">
      <c r="E709" s="28"/>
    </row>
    <row r="710" spans="5:5" ht="13">
      <c r="E710" s="28"/>
    </row>
    <row r="711" spans="5:5" ht="13">
      <c r="E711" s="28"/>
    </row>
    <row r="712" spans="5:5" ht="13">
      <c r="E712" s="28"/>
    </row>
    <row r="713" spans="5:5" ht="13">
      <c r="E713" s="28"/>
    </row>
    <row r="714" spans="5:5" ht="13">
      <c r="E714" s="28"/>
    </row>
    <row r="715" spans="5:5" ht="13">
      <c r="E715" s="28"/>
    </row>
    <row r="716" spans="5:5" ht="13">
      <c r="E716" s="28"/>
    </row>
    <row r="717" spans="5:5" ht="13">
      <c r="E717" s="28"/>
    </row>
    <row r="718" spans="5:5" ht="13">
      <c r="E718" s="28"/>
    </row>
    <row r="719" spans="5:5" ht="13">
      <c r="E719" s="28"/>
    </row>
    <row r="720" spans="5:5" ht="13">
      <c r="E720" s="28"/>
    </row>
    <row r="721" spans="5:5" ht="13">
      <c r="E721" s="28"/>
    </row>
    <row r="722" spans="5:5" ht="13">
      <c r="E722" s="28"/>
    </row>
    <row r="723" spans="5:5" ht="13">
      <c r="E723" s="28"/>
    </row>
    <row r="724" spans="5:5" ht="13">
      <c r="E724" s="28"/>
    </row>
    <row r="725" spans="5:5" ht="13">
      <c r="E725" s="28"/>
    </row>
    <row r="726" spans="5:5" ht="13">
      <c r="E726" s="28"/>
    </row>
    <row r="727" spans="5:5" ht="13">
      <c r="E727" s="28"/>
    </row>
    <row r="728" spans="5:5" ht="13">
      <c r="E728" s="28"/>
    </row>
    <row r="729" spans="5:5" ht="13">
      <c r="E729" s="28"/>
    </row>
    <row r="730" spans="5:5" ht="13">
      <c r="E730" s="28"/>
    </row>
    <row r="731" spans="5:5" ht="13">
      <c r="E731" s="28"/>
    </row>
    <row r="732" spans="5:5" ht="13">
      <c r="E732" s="28"/>
    </row>
    <row r="733" spans="5:5" ht="13">
      <c r="E733" s="28"/>
    </row>
    <row r="734" spans="5:5" ht="13">
      <c r="E734" s="28"/>
    </row>
    <row r="735" spans="5:5" ht="13">
      <c r="E735" s="28"/>
    </row>
    <row r="736" spans="5:5" ht="13">
      <c r="E736" s="28"/>
    </row>
    <row r="737" spans="5:5" ht="13">
      <c r="E737" s="28"/>
    </row>
    <row r="738" spans="5:5" ht="13">
      <c r="E738" s="28"/>
    </row>
    <row r="739" spans="5:5" ht="13">
      <c r="E739" s="28"/>
    </row>
    <row r="740" spans="5:5" ht="13">
      <c r="E740" s="28"/>
    </row>
    <row r="741" spans="5:5" ht="13">
      <c r="E741" s="28"/>
    </row>
    <row r="742" spans="5:5" ht="13">
      <c r="E742" s="28"/>
    </row>
    <row r="743" spans="5:5" ht="13">
      <c r="E743" s="28"/>
    </row>
    <row r="744" spans="5:5" ht="13">
      <c r="E744" s="28"/>
    </row>
    <row r="745" spans="5:5" ht="13">
      <c r="E745" s="28"/>
    </row>
    <row r="746" spans="5:5" ht="13">
      <c r="E746" s="28"/>
    </row>
    <row r="747" spans="5:5" ht="13">
      <c r="E747" s="28"/>
    </row>
    <row r="748" spans="5:5" ht="13">
      <c r="E748" s="28"/>
    </row>
    <row r="749" spans="5:5" ht="13">
      <c r="E749" s="28"/>
    </row>
    <row r="750" spans="5:5" ht="13">
      <c r="E750" s="28"/>
    </row>
    <row r="751" spans="5:5" ht="13">
      <c r="E751" s="28"/>
    </row>
    <row r="752" spans="5:5" ht="13">
      <c r="E752" s="28"/>
    </row>
    <row r="753" spans="5:5" ht="13">
      <c r="E753" s="28"/>
    </row>
    <row r="754" spans="5:5" ht="13">
      <c r="E754" s="28"/>
    </row>
    <row r="755" spans="5:5" ht="13">
      <c r="E755" s="28"/>
    </row>
    <row r="756" spans="5:5" ht="13">
      <c r="E756" s="28"/>
    </row>
    <row r="757" spans="5:5" ht="13">
      <c r="E757" s="28"/>
    </row>
    <row r="758" spans="5:5" ht="13">
      <c r="E758" s="28"/>
    </row>
    <row r="759" spans="5:5" ht="13">
      <c r="E759" s="28"/>
    </row>
    <row r="760" spans="5:5" ht="13">
      <c r="E760" s="28"/>
    </row>
    <row r="761" spans="5:5" ht="13">
      <c r="E761" s="28"/>
    </row>
    <row r="762" spans="5:5" ht="13">
      <c r="E762" s="28"/>
    </row>
    <row r="763" spans="5:5" ht="13">
      <c r="E763" s="28"/>
    </row>
    <row r="764" spans="5:5" ht="13">
      <c r="E764" s="28"/>
    </row>
    <row r="765" spans="5:5" ht="13">
      <c r="E765" s="28"/>
    </row>
    <row r="766" spans="5:5" ht="13">
      <c r="E766" s="28"/>
    </row>
    <row r="767" spans="5:5" ht="13">
      <c r="E767" s="28"/>
    </row>
    <row r="768" spans="5:5" ht="13">
      <c r="E768" s="28"/>
    </row>
    <row r="769" spans="5:5" ht="13">
      <c r="E769" s="28"/>
    </row>
    <row r="770" spans="5:5" ht="13">
      <c r="E770" s="28"/>
    </row>
    <row r="771" spans="5:5" ht="13">
      <c r="E771" s="28"/>
    </row>
    <row r="772" spans="5:5" ht="13">
      <c r="E772" s="28"/>
    </row>
    <row r="773" spans="5:5" ht="13">
      <c r="E773" s="28"/>
    </row>
    <row r="774" spans="5:5" ht="13">
      <c r="E774" s="28"/>
    </row>
    <row r="775" spans="5:5" ht="13">
      <c r="E775" s="28"/>
    </row>
    <row r="776" spans="5:5" ht="13">
      <c r="E776" s="28"/>
    </row>
    <row r="777" spans="5:5" ht="13">
      <c r="E777" s="28"/>
    </row>
    <row r="778" spans="5:5" ht="13">
      <c r="E778" s="28"/>
    </row>
    <row r="779" spans="5:5" ht="13">
      <c r="E779" s="28"/>
    </row>
    <row r="780" spans="5:5" ht="13">
      <c r="E780" s="28"/>
    </row>
    <row r="781" spans="5:5" ht="13">
      <c r="E781" s="28"/>
    </row>
    <row r="782" spans="5:5" ht="13">
      <c r="E782" s="28"/>
    </row>
    <row r="783" spans="5:5" ht="13">
      <c r="E783" s="28"/>
    </row>
    <row r="784" spans="5:5" ht="13">
      <c r="E784" s="28"/>
    </row>
    <row r="785" spans="5:5" ht="13">
      <c r="E785" s="28"/>
    </row>
    <row r="786" spans="5:5" ht="13">
      <c r="E786" s="28"/>
    </row>
    <row r="787" spans="5:5" ht="13">
      <c r="E787" s="28"/>
    </row>
    <row r="788" spans="5:5" ht="13">
      <c r="E788" s="28"/>
    </row>
    <row r="789" spans="5:5" ht="13">
      <c r="E789" s="28"/>
    </row>
    <row r="790" spans="5:5" ht="13">
      <c r="E790" s="28"/>
    </row>
    <row r="791" spans="5:5" ht="13">
      <c r="E791" s="28"/>
    </row>
    <row r="792" spans="5:5" ht="13">
      <c r="E792" s="28"/>
    </row>
    <row r="793" spans="5:5" ht="13">
      <c r="E793" s="28"/>
    </row>
    <row r="794" spans="5:5" ht="13">
      <c r="E794" s="28"/>
    </row>
    <row r="795" spans="5:5" ht="13">
      <c r="E795" s="28"/>
    </row>
    <row r="796" spans="5:5" ht="13">
      <c r="E796" s="28"/>
    </row>
    <row r="797" spans="5:5" ht="13">
      <c r="E797" s="28"/>
    </row>
    <row r="798" spans="5:5" ht="13">
      <c r="E798" s="28"/>
    </row>
    <row r="799" spans="5:5" ht="13">
      <c r="E799" s="28"/>
    </row>
    <row r="800" spans="5:5" ht="13">
      <c r="E800" s="28"/>
    </row>
    <row r="801" spans="5:5" ht="13">
      <c r="E801" s="28"/>
    </row>
    <row r="802" spans="5:5" ht="13">
      <c r="E802" s="28"/>
    </row>
    <row r="803" spans="5:5" ht="13">
      <c r="E803" s="28"/>
    </row>
    <row r="804" spans="5:5" ht="13">
      <c r="E804" s="28"/>
    </row>
    <row r="805" spans="5:5" ht="13">
      <c r="E805" s="28"/>
    </row>
    <row r="806" spans="5:5" ht="13">
      <c r="E806" s="28"/>
    </row>
    <row r="807" spans="5:5" ht="13">
      <c r="E807" s="28"/>
    </row>
    <row r="808" spans="5:5" ht="13">
      <c r="E808" s="28"/>
    </row>
    <row r="809" spans="5:5" ht="13">
      <c r="E809" s="28"/>
    </row>
    <row r="810" spans="5:5" ht="13">
      <c r="E810" s="28"/>
    </row>
    <row r="811" spans="5:5" ht="13">
      <c r="E811" s="28"/>
    </row>
    <row r="812" spans="5:5" ht="13">
      <c r="E812" s="28"/>
    </row>
    <row r="813" spans="5:5" ht="13">
      <c r="E813" s="28"/>
    </row>
    <row r="814" spans="5:5" ht="13">
      <c r="E814" s="28"/>
    </row>
    <row r="815" spans="5:5" ht="13">
      <c r="E815" s="28"/>
    </row>
    <row r="816" spans="5:5" ht="13">
      <c r="E816" s="28"/>
    </row>
    <row r="817" spans="5:5" ht="13">
      <c r="E817" s="28"/>
    </row>
    <row r="818" spans="5:5" ht="13">
      <c r="E818" s="28"/>
    </row>
    <row r="819" spans="5:5" ht="13">
      <c r="E819" s="28"/>
    </row>
    <row r="820" spans="5:5" ht="13">
      <c r="E820" s="28"/>
    </row>
    <row r="821" spans="5:5" ht="13">
      <c r="E821" s="28"/>
    </row>
    <row r="822" spans="5:5" ht="13">
      <c r="E822" s="28"/>
    </row>
    <row r="823" spans="5:5" ht="13">
      <c r="E823" s="28"/>
    </row>
    <row r="824" spans="5:5" ht="13">
      <c r="E824" s="28"/>
    </row>
    <row r="825" spans="5:5" ht="13">
      <c r="E825" s="28"/>
    </row>
    <row r="826" spans="5:5" ht="13">
      <c r="E826" s="28"/>
    </row>
    <row r="827" spans="5:5" ht="13">
      <c r="E827" s="28"/>
    </row>
    <row r="828" spans="5:5" ht="13">
      <c r="E828" s="28"/>
    </row>
    <row r="829" spans="5:5" ht="13">
      <c r="E829" s="28"/>
    </row>
    <row r="830" spans="5:5" ht="13">
      <c r="E830" s="28"/>
    </row>
    <row r="831" spans="5:5" ht="13">
      <c r="E831" s="28"/>
    </row>
    <row r="832" spans="5:5" ht="13">
      <c r="E832" s="28"/>
    </row>
    <row r="833" spans="5:5" ht="13">
      <c r="E833" s="28"/>
    </row>
    <row r="834" spans="5:5" ht="13">
      <c r="E834" s="28"/>
    </row>
    <row r="835" spans="5:5" ht="13">
      <c r="E835" s="28"/>
    </row>
    <row r="836" spans="5:5" ht="13">
      <c r="E836" s="28"/>
    </row>
    <row r="837" spans="5:5" ht="13">
      <c r="E837" s="28"/>
    </row>
    <row r="838" spans="5:5" ht="13">
      <c r="E838" s="28"/>
    </row>
    <row r="839" spans="5:5" ht="13">
      <c r="E839" s="28"/>
    </row>
    <row r="840" spans="5:5" ht="13">
      <c r="E840" s="28"/>
    </row>
    <row r="841" spans="5:5" ht="13">
      <c r="E841" s="28"/>
    </row>
    <row r="842" spans="5:5" ht="13">
      <c r="E842" s="28"/>
    </row>
    <row r="843" spans="5:5" ht="13">
      <c r="E843" s="28"/>
    </row>
    <row r="844" spans="5:5" ht="13">
      <c r="E844" s="28"/>
    </row>
    <row r="845" spans="5:5" ht="13">
      <c r="E845" s="28"/>
    </row>
    <row r="846" spans="5:5" ht="13">
      <c r="E846" s="28"/>
    </row>
    <row r="847" spans="5:5" ht="13">
      <c r="E847" s="28"/>
    </row>
    <row r="848" spans="5:5" ht="13">
      <c r="E848" s="28"/>
    </row>
    <row r="849" spans="5:5" ht="13">
      <c r="E849" s="28"/>
    </row>
    <row r="850" spans="5:5" ht="13">
      <c r="E850" s="28"/>
    </row>
    <row r="851" spans="5:5" ht="13">
      <c r="E851" s="28"/>
    </row>
    <row r="852" spans="5:5" ht="13">
      <c r="E852" s="28"/>
    </row>
    <row r="853" spans="5:5" ht="13">
      <c r="E853" s="28"/>
    </row>
    <row r="854" spans="5:5" ht="13">
      <c r="E854" s="28"/>
    </row>
    <row r="855" spans="5:5" ht="13">
      <c r="E855" s="28"/>
    </row>
    <row r="856" spans="5:5" ht="13">
      <c r="E856" s="28"/>
    </row>
    <row r="857" spans="5:5" ht="13">
      <c r="E857" s="28"/>
    </row>
    <row r="858" spans="5:5" ht="13">
      <c r="E858" s="28"/>
    </row>
    <row r="859" spans="5:5" ht="13">
      <c r="E859" s="28"/>
    </row>
    <row r="860" spans="5:5" ht="13">
      <c r="E860" s="28"/>
    </row>
    <row r="861" spans="5:5" ht="13">
      <c r="E861" s="28"/>
    </row>
    <row r="862" spans="5:5" ht="13">
      <c r="E862" s="28"/>
    </row>
    <row r="863" spans="5:5" ht="13">
      <c r="E863" s="28"/>
    </row>
    <row r="864" spans="5:5" ht="13">
      <c r="E864" s="28"/>
    </row>
    <row r="865" spans="5:5" ht="13">
      <c r="E865" s="28"/>
    </row>
    <row r="866" spans="5:5" ht="13">
      <c r="E866" s="28"/>
    </row>
    <row r="867" spans="5:5" ht="13">
      <c r="E867" s="28"/>
    </row>
    <row r="868" spans="5:5" ht="13">
      <c r="E868" s="28"/>
    </row>
    <row r="869" spans="5:5" ht="13">
      <c r="E869" s="28"/>
    </row>
    <row r="870" spans="5:5" ht="13">
      <c r="E870" s="28"/>
    </row>
    <row r="871" spans="5:5" ht="13">
      <c r="E871" s="28"/>
    </row>
    <row r="872" spans="5:5" ht="13">
      <c r="E872" s="28"/>
    </row>
    <row r="873" spans="5:5" ht="13">
      <c r="E873" s="28"/>
    </row>
    <row r="874" spans="5:5" ht="13">
      <c r="E874" s="28"/>
    </row>
    <row r="875" spans="5:5" ht="13">
      <c r="E875" s="28"/>
    </row>
    <row r="876" spans="5:5" ht="13">
      <c r="E876" s="28"/>
    </row>
    <row r="877" spans="5:5" ht="13">
      <c r="E877" s="28"/>
    </row>
    <row r="878" spans="5:5" ht="13">
      <c r="E878" s="28"/>
    </row>
    <row r="879" spans="5:5" ht="13">
      <c r="E879" s="28"/>
    </row>
    <row r="880" spans="5:5" ht="13">
      <c r="E880" s="28"/>
    </row>
    <row r="881" spans="5:5" ht="13">
      <c r="E881" s="28"/>
    </row>
    <row r="882" spans="5:5" ht="13">
      <c r="E882" s="28"/>
    </row>
    <row r="883" spans="5:5" ht="13">
      <c r="E883" s="28"/>
    </row>
    <row r="884" spans="5:5" ht="13">
      <c r="E884" s="28"/>
    </row>
    <row r="885" spans="5:5" ht="13">
      <c r="E885" s="28"/>
    </row>
    <row r="886" spans="5:5" ht="13">
      <c r="E886" s="28"/>
    </row>
    <row r="887" spans="5:5" ht="13">
      <c r="E887" s="28"/>
    </row>
    <row r="888" spans="5:5" ht="13">
      <c r="E888" s="28"/>
    </row>
    <row r="889" spans="5:5" ht="13">
      <c r="E889" s="28"/>
    </row>
    <row r="890" spans="5:5" ht="13">
      <c r="E890" s="28"/>
    </row>
    <row r="891" spans="5:5" ht="13">
      <c r="E891" s="28"/>
    </row>
    <row r="892" spans="5:5" ht="13">
      <c r="E892" s="28"/>
    </row>
    <row r="893" spans="5:5" ht="13">
      <c r="E893" s="28"/>
    </row>
    <row r="894" spans="5:5" ht="13">
      <c r="E894" s="28"/>
    </row>
    <row r="895" spans="5:5" ht="13">
      <c r="E895" s="28"/>
    </row>
    <row r="896" spans="5:5" ht="13">
      <c r="E896" s="28"/>
    </row>
    <row r="897" spans="5:5" ht="13">
      <c r="E897" s="28"/>
    </row>
    <row r="898" spans="5:5" ht="13">
      <c r="E898" s="28"/>
    </row>
    <row r="899" spans="5:5" ht="13">
      <c r="E899" s="28"/>
    </row>
    <row r="900" spans="5:5" ht="13">
      <c r="E900" s="28"/>
    </row>
    <row r="901" spans="5:5" ht="13">
      <c r="E901" s="28"/>
    </row>
    <row r="902" spans="5:5" ht="13">
      <c r="E902" s="28"/>
    </row>
    <row r="903" spans="5:5" ht="13">
      <c r="E903" s="28"/>
    </row>
    <row r="904" spans="5:5" ht="13">
      <c r="E904" s="28"/>
    </row>
    <row r="905" spans="5:5" ht="13">
      <c r="E905" s="28"/>
    </row>
    <row r="906" spans="5:5" ht="13">
      <c r="E906" s="28"/>
    </row>
    <row r="907" spans="5:5" ht="13">
      <c r="E907" s="28"/>
    </row>
    <row r="908" spans="5:5" ht="13">
      <c r="E908" s="28"/>
    </row>
    <row r="909" spans="5:5" ht="13">
      <c r="E909" s="28"/>
    </row>
    <row r="910" spans="5:5" ht="13">
      <c r="E910" s="28"/>
    </row>
    <row r="911" spans="5:5" ht="13">
      <c r="E911" s="28"/>
    </row>
    <row r="912" spans="5:5" ht="13">
      <c r="E912" s="28"/>
    </row>
    <row r="913" spans="5:5" ht="13">
      <c r="E913" s="28"/>
    </row>
    <row r="914" spans="5:5" ht="13">
      <c r="E914" s="28"/>
    </row>
    <row r="915" spans="5:5" ht="13">
      <c r="E915" s="28"/>
    </row>
    <row r="916" spans="5:5" ht="13">
      <c r="E916" s="28"/>
    </row>
    <row r="917" spans="5:5" ht="13">
      <c r="E917" s="28"/>
    </row>
    <row r="918" spans="5:5" ht="13">
      <c r="E918" s="28"/>
    </row>
    <row r="919" spans="5:5" ht="13">
      <c r="E919" s="28"/>
    </row>
    <row r="920" spans="5:5" ht="13">
      <c r="E920" s="28"/>
    </row>
    <row r="921" spans="5:5" ht="13">
      <c r="E921" s="28"/>
    </row>
    <row r="922" spans="5:5" ht="13">
      <c r="E922" s="28"/>
    </row>
    <row r="923" spans="5:5" ht="13">
      <c r="E923" s="28"/>
    </row>
    <row r="924" spans="5:5" ht="13">
      <c r="E924" s="28"/>
    </row>
    <row r="925" spans="5:5" ht="13">
      <c r="E925" s="28"/>
    </row>
    <row r="926" spans="5:5" ht="13">
      <c r="E926" s="28"/>
    </row>
    <row r="927" spans="5:5" ht="13">
      <c r="E927" s="28"/>
    </row>
    <row r="928" spans="5:5" ht="13">
      <c r="E928" s="28"/>
    </row>
    <row r="929" spans="5:5" ht="13">
      <c r="E929" s="28"/>
    </row>
    <row r="930" spans="5:5" ht="13">
      <c r="E930" s="28"/>
    </row>
    <row r="931" spans="5:5" ht="13">
      <c r="E931" s="28"/>
    </row>
    <row r="932" spans="5:5" ht="13">
      <c r="E932" s="28"/>
    </row>
    <row r="933" spans="5:5" ht="13">
      <c r="E933" s="28"/>
    </row>
    <row r="934" spans="5:5" ht="13">
      <c r="E934" s="28"/>
    </row>
    <row r="935" spans="5:5" ht="13">
      <c r="E935" s="28"/>
    </row>
    <row r="936" spans="5:5" ht="13">
      <c r="E936" s="28"/>
    </row>
    <row r="937" spans="5:5" ht="13">
      <c r="E937" s="28"/>
    </row>
    <row r="938" spans="5:5" ht="13">
      <c r="E938" s="28"/>
    </row>
    <row r="939" spans="5:5" ht="13">
      <c r="E939" s="28"/>
    </row>
    <row r="940" spans="5:5" ht="13">
      <c r="E940" s="28"/>
    </row>
    <row r="941" spans="5:5" ht="13">
      <c r="E941" s="28"/>
    </row>
    <row r="942" spans="5:5" ht="13">
      <c r="E942" s="28"/>
    </row>
    <row r="943" spans="5:5" ht="13">
      <c r="E943" s="28"/>
    </row>
    <row r="944" spans="5:5" ht="13">
      <c r="E944" s="28"/>
    </row>
    <row r="945" spans="5:5" ht="13">
      <c r="E945" s="28"/>
    </row>
    <row r="946" spans="5:5" ht="13">
      <c r="E946" s="28"/>
    </row>
    <row r="947" spans="5:5" ht="13">
      <c r="E947" s="28"/>
    </row>
    <row r="948" spans="5:5" ht="13">
      <c r="E948" s="28"/>
    </row>
    <row r="949" spans="5:5" ht="13">
      <c r="E949" s="28"/>
    </row>
    <row r="950" spans="5:5" ht="13">
      <c r="E950" s="28"/>
    </row>
    <row r="951" spans="5:5" ht="13">
      <c r="E951" s="28"/>
    </row>
    <row r="952" spans="5:5" ht="13">
      <c r="E952" s="28"/>
    </row>
    <row r="953" spans="5:5" ht="13">
      <c r="E953" s="28"/>
    </row>
    <row r="954" spans="5:5" ht="13">
      <c r="E954" s="28"/>
    </row>
    <row r="955" spans="5:5" ht="13">
      <c r="E955" s="28"/>
    </row>
    <row r="956" spans="5:5" ht="13">
      <c r="E956" s="28"/>
    </row>
    <row r="957" spans="5:5" ht="13">
      <c r="E957" s="28"/>
    </row>
    <row r="958" spans="5:5" ht="13">
      <c r="E958" s="28"/>
    </row>
    <row r="959" spans="5:5" ht="13">
      <c r="E959" s="28"/>
    </row>
    <row r="960" spans="5:5" ht="13">
      <c r="E960" s="28"/>
    </row>
    <row r="961" spans="5:5" ht="13">
      <c r="E961" s="28"/>
    </row>
    <row r="962" spans="5:5" ht="13">
      <c r="E962" s="28"/>
    </row>
    <row r="963" spans="5:5" ht="13">
      <c r="E963" s="28"/>
    </row>
    <row r="964" spans="5:5" ht="13">
      <c r="E964" s="28"/>
    </row>
    <row r="965" spans="5:5" ht="13">
      <c r="E965" s="28"/>
    </row>
    <row r="966" spans="5:5" ht="13">
      <c r="E966" s="28"/>
    </row>
    <row r="967" spans="5:5" ht="13">
      <c r="E967" s="28"/>
    </row>
    <row r="968" spans="5:5" ht="13">
      <c r="E968" s="28"/>
    </row>
    <row r="969" spans="5:5" ht="13">
      <c r="E969" s="28"/>
    </row>
    <row r="970" spans="5:5" ht="13">
      <c r="E970" s="28"/>
    </row>
    <row r="971" spans="5:5" ht="13">
      <c r="E971" s="28"/>
    </row>
    <row r="972" spans="5:5" ht="13">
      <c r="E972" s="28"/>
    </row>
    <row r="973" spans="5:5" ht="13">
      <c r="E973" s="28"/>
    </row>
    <row r="974" spans="5:5" ht="13">
      <c r="E974" s="28"/>
    </row>
    <row r="975" spans="5:5" ht="13">
      <c r="E975" s="28"/>
    </row>
    <row r="976" spans="5:5" ht="13">
      <c r="E976" s="28"/>
    </row>
    <row r="977" spans="5:5" ht="13">
      <c r="E977" s="28"/>
    </row>
    <row r="978" spans="5:5" ht="13">
      <c r="E978" s="28"/>
    </row>
    <row r="979" spans="5:5" ht="13">
      <c r="E979" s="28"/>
    </row>
    <row r="980" spans="5:5" ht="13">
      <c r="E980" s="28"/>
    </row>
    <row r="981" spans="5:5" ht="13">
      <c r="E981" s="28"/>
    </row>
    <row r="982" spans="5:5" ht="13">
      <c r="E982" s="28"/>
    </row>
    <row r="983" spans="5:5" ht="13">
      <c r="E983" s="28"/>
    </row>
    <row r="984" spans="5:5" ht="13">
      <c r="E984" s="28"/>
    </row>
    <row r="985" spans="5:5" ht="13">
      <c r="E985" s="28"/>
    </row>
    <row r="986" spans="5:5" ht="13">
      <c r="E986" s="28"/>
    </row>
    <row r="987" spans="5:5" ht="13">
      <c r="E987" s="28"/>
    </row>
    <row r="988" spans="5:5" ht="13">
      <c r="E988" s="28"/>
    </row>
    <row r="989" spans="5:5" ht="13">
      <c r="E989" s="28"/>
    </row>
    <row r="990" spans="5:5" ht="13">
      <c r="E990" s="28"/>
    </row>
    <row r="991" spans="5:5" ht="13">
      <c r="E991" s="28"/>
    </row>
    <row r="992" spans="5:5" ht="13">
      <c r="E992" s="28"/>
    </row>
    <row r="993" spans="5:5" ht="13">
      <c r="E993" s="28"/>
    </row>
    <row r="994" spans="5:5" ht="13">
      <c r="E994" s="28"/>
    </row>
    <row r="995" spans="5:5" ht="13">
      <c r="E995" s="28"/>
    </row>
    <row r="996" spans="5:5" ht="13">
      <c r="E996" s="28"/>
    </row>
    <row r="997" spans="5:5" ht="13">
      <c r="E997" s="28"/>
    </row>
    <row r="998" spans="5:5" ht="13">
      <c r="E998" s="28"/>
    </row>
    <row r="999" spans="5:5" ht="13">
      <c r="E999" s="28"/>
    </row>
    <row r="1000" spans="5:5" ht="13">
      <c r="E1000" s="28"/>
    </row>
    <row r="1001" spans="5:5" ht="13">
      <c r="E1001" s="28"/>
    </row>
  </sheetData>
  <autoFilter ref="A5:AA165" xr:uid="{00000000-0009-0000-0000-000007000000}">
    <sortState xmlns:xlrd2="http://schemas.microsoft.com/office/spreadsheetml/2017/richdata2" ref="A5:AA165">
      <sortCondition descending="1" ref="C5:C165"/>
      <sortCondition ref="B5:B165"/>
    </sortState>
  </autoFilter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outlinePr summaryBelow="0" summaryRight="0"/>
  </sheetPr>
  <dimension ref="A1:P34"/>
  <sheetViews>
    <sheetView workbookViewId="0"/>
  </sheetViews>
  <sheetFormatPr baseColWidth="10" defaultColWidth="12.6640625" defaultRowHeight="15.75" customHeight="1"/>
  <cols>
    <col min="1" max="1" width="52.83203125" customWidth="1"/>
    <col min="2" max="2" width="28.33203125" customWidth="1"/>
    <col min="3" max="3" width="22.6640625" customWidth="1"/>
    <col min="7" max="7" width="22.5" customWidth="1"/>
    <col min="12" max="12" width="52.83203125" customWidth="1"/>
  </cols>
  <sheetData>
    <row r="1" spans="1:16" ht="15.75" customHeight="1">
      <c r="A1" s="1" t="s">
        <v>1555</v>
      </c>
      <c r="B1" s="39" t="s">
        <v>1556</v>
      </c>
      <c r="C1" s="2" t="s">
        <v>1557</v>
      </c>
      <c r="D1" s="4" t="s">
        <v>1558</v>
      </c>
      <c r="E1" s="4" t="s">
        <v>1559</v>
      </c>
      <c r="G1" s="1" t="s">
        <v>1555</v>
      </c>
      <c r="H1" s="3" t="s">
        <v>1560</v>
      </c>
      <c r="L1" s="1"/>
      <c r="P1" s="3"/>
    </row>
    <row r="2" spans="1:16" ht="15.75" customHeight="1">
      <c r="A2" s="9" t="s">
        <v>1561</v>
      </c>
      <c r="B2" s="8">
        <v>151932</v>
      </c>
      <c r="C2" s="40">
        <v>166460</v>
      </c>
      <c r="D2" s="13">
        <f t="shared" ref="D2:D32" si="0">B2+C2</f>
        <v>318392</v>
      </c>
      <c r="E2" s="13">
        <f t="shared" ref="E2:E33" si="1">D2-H2</f>
        <v>-223565</v>
      </c>
      <c r="G2" s="9" t="s">
        <v>1561</v>
      </c>
      <c r="H2" s="8">
        <v>541957</v>
      </c>
      <c r="L2" s="9"/>
      <c r="P2" s="8"/>
    </row>
    <row r="3" spans="1:16" ht="15.75" customHeight="1">
      <c r="A3" s="9" t="s">
        <v>1562</v>
      </c>
      <c r="B3" s="8">
        <v>11716</v>
      </c>
      <c r="C3" s="40">
        <v>15100</v>
      </c>
      <c r="D3" s="13">
        <f t="shared" si="0"/>
        <v>26816</v>
      </c>
      <c r="E3" s="13">
        <f t="shared" si="1"/>
        <v>-15964</v>
      </c>
      <c r="G3" s="9" t="s">
        <v>1562</v>
      </c>
      <c r="H3" s="8">
        <v>42780</v>
      </c>
      <c r="L3" s="9"/>
      <c r="P3" s="8"/>
    </row>
    <row r="4" spans="1:16" ht="15.75" customHeight="1">
      <c r="A4" s="9" t="s">
        <v>1563</v>
      </c>
      <c r="B4" s="8">
        <v>56390</v>
      </c>
      <c r="C4" s="40">
        <v>72639</v>
      </c>
      <c r="D4" s="13">
        <f t="shared" si="0"/>
        <v>129029</v>
      </c>
      <c r="E4" s="13">
        <f t="shared" si="1"/>
        <v>-84689</v>
      </c>
      <c r="G4" s="9" t="s">
        <v>1563</v>
      </c>
      <c r="H4" s="8">
        <v>213718</v>
      </c>
      <c r="L4" s="9"/>
      <c r="P4" s="8"/>
    </row>
    <row r="5" spans="1:16" ht="15.75" customHeight="1">
      <c r="A5" s="9" t="s">
        <v>1564</v>
      </c>
      <c r="B5" s="8">
        <v>47464</v>
      </c>
      <c r="C5" s="40">
        <v>52126</v>
      </c>
      <c r="D5" s="13">
        <f t="shared" si="0"/>
        <v>99590</v>
      </c>
      <c r="E5" s="13">
        <f t="shared" si="1"/>
        <v>-64159</v>
      </c>
      <c r="G5" s="9" t="s">
        <v>1564</v>
      </c>
      <c r="H5" s="8">
        <v>163749</v>
      </c>
      <c r="L5" s="9"/>
      <c r="P5" s="8"/>
    </row>
    <row r="6" spans="1:16" ht="15.75" customHeight="1">
      <c r="A6" s="9" t="s">
        <v>1565</v>
      </c>
      <c r="B6" s="8">
        <v>25294</v>
      </c>
      <c r="C6" s="40">
        <v>43066</v>
      </c>
      <c r="D6" s="13">
        <f t="shared" si="0"/>
        <v>68360</v>
      </c>
      <c r="E6" s="13">
        <f t="shared" si="1"/>
        <v>-48675</v>
      </c>
      <c r="G6" s="9" t="s">
        <v>1565</v>
      </c>
      <c r="H6" s="8">
        <v>117035</v>
      </c>
      <c r="L6" s="9"/>
      <c r="P6" s="8"/>
    </row>
    <row r="7" spans="1:16" ht="15.75" customHeight="1">
      <c r="A7" s="9" t="s">
        <v>1566</v>
      </c>
      <c r="B7" s="8">
        <v>11802</v>
      </c>
      <c r="C7" s="40">
        <v>11053</v>
      </c>
      <c r="D7" s="13">
        <f t="shared" si="0"/>
        <v>22855</v>
      </c>
      <c r="E7" s="13">
        <f t="shared" si="1"/>
        <v>-24623</v>
      </c>
      <c r="G7" s="9" t="s">
        <v>1566</v>
      </c>
      <c r="H7" s="8">
        <v>47478</v>
      </c>
      <c r="L7" s="9"/>
      <c r="P7" s="8"/>
    </row>
    <row r="8" spans="1:16" ht="15.75" customHeight="1">
      <c r="A8" s="9" t="s">
        <v>1567</v>
      </c>
      <c r="B8" s="8">
        <v>36478</v>
      </c>
      <c r="C8" s="40">
        <v>61646</v>
      </c>
      <c r="D8" s="13">
        <f t="shared" si="0"/>
        <v>98124</v>
      </c>
      <c r="E8" s="13">
        <f t="shared" si="1"/>
        <v>-53440</v>
      </c>
      <c r="G8" s="9" t="s">
        <v>1567</v>
      </c>
      <c r="H8" s="8">
        <v>151564</v>
      </c>
      <c r="L8" s="9"/>
      <c r="P8" s="8"/>
    </row>
    <row r="9" spans="1:16" ht="15.75" customHeight="1">
      <c r="A9" s="9" t="s">
        <v>1568</v>
      </c>
      <c r="B9" s="8">
        <v>15499</v>
      </c>
      <c r="C9" s="40">
        <v>17484</v>
      </c>
      <c r="D9" s="13">
        <f t="shared" si="0"/>
        <v>32983</v>
      </c>
      <c r="E9" s="13">
        <f t="shared" si="1"/>
        <v>-17632</v>
      </c>
      <c r="G9" s="9" t="s">
        <v>1568</v>
      </c>
      <c r="H9" s="8">
        <v>50615</v>
      </c>
      <c r="L9" s="9"/>
      <c r="P9" s="8"/>
    </row>
    <row r="10" spans="1:16" ht="15.75" customHeight="1">
      <c r="A10" s="9" t="s">
        <v>1569</v>
      </c>
      <c r="B10" s="8">
        <v>25188</v>
      </c>
      <c r="C10" s="40">
        <v>43316</v>
      </c>
      <c r="D10" s="13">
        <f t="shared" si="0"/>
        <v>68504</v>
      </c>
      <c r="E10" s="13">
        <f t="shared" si="1"/>
        <v>-26290</v>
      </c>
      <c r="G10" s="9" t="s">
        <v>1569</v>
      </c>
      <c r="H10" s="8">
        <v>94794</v>
      </c>
      <c r="L10" s="9"/>
      <c r="P10" s="8"/>
    </row>
    <row r="11" spans="1:16" ht="15.75" customHeight="1">
      <c r="A11" s="9" t="s">
        <v>1570</v>
      </c>
      <c r="B11" s="8">
        <v>16861</v>
      </c>
      <c r="C11" s="7">
        <v>1</v>
      </c>
      <c r="D11" s="13">
        <f t="shared" si="0"/>
        <v>16862</v>
      </c>
      <c r="E11" s="13">
        <f t="shared" si="1"/>
        <v>-106126</v>
      </c>
      <c r="G11" s="9" t="s">
        <v>1570</v>
      </c>
      <c r="H11" s="8">
        <v>122988</v>
      </c>
      <c r="L11" s="9"/>
      <c r="P11" s="8"/>
    </row>
    <row r="12" spans="1:16" ht="15.75" customHeight="1">
      <c r="A12" s="9" t="s">
        <v>1571</v>
      </c>
      <c r="B12" s="8">
        <v>4176</v>
      </c>
      <c r="C12" s="40">
        <v>5611</v>
      </c>
      <c r="D12" s="13">
        <f t="shared" si="0"/>
        <v>9787</v>
      </c>
      <c r="E12" s="13">
        <f t="shared" si="1"/>
        <v>-3846</v>
      </c>
      <c r="G12" s="9" t="s">
        <v>1571</v>
      </c>
      <c r="H12" s="8">
        <v>13633</v>
      </c>
      <c r="L12" s="9"/>
      <c r="P12" s="8"/>
    </row>
    <row r="13" spans="1:16" ht="15.75" customHeight="1">
      <c r="A13" s="9" t="s">
        <v>1572</v>
      </c>
      <c r="B13" s="8">
        <v>4965</v>
      </c>
      <c r="C13" s="40">
        <v>7008</v>
      </c>
      <c r="D13" s="13">
        <f t="shared" si="0"/>
        <v>11973</v>
      </c>
      <c r="E13" s="13">
        <f t="shared" si="1"/>
        <v>-6247</v>
      </c>
      <c r="G13" s="9" t="s">
        <v>1572</v>
      </c>
      <c r="H13" s="8">
        <v>18220</v>
      </c>
      <c r="L13" s="9"/>
      <c r="P13" s="8"/>
    </row>
    <row r="14" spans="1:16" ht="15.75" customHeight="1">
      <c r="A14" s="9" t="s">
        <v>1573</v>
      </c>
      <c r="B14" s="8">
        <v>1432</v>
      </c>
      <c r="C14" s="40">
        <v>1658</v>
      </c>
      <c r="D14" s="13">
        <f t="shared" si="0"/>
        <v>3090</v>
      </c>
      <c r="E14" s="13">
        <f t="shared" si="1"/>
        <v>-1417</v>
      </c>
      <c r="G14" s="9" t="s">
        <v>1573</v>
      </c>
      <c r="H14" s="8">
        <v>4507</v>
      </c>
      <c r="L14" s="9"/>
      <c r="P14" s="8"/>
    </row>
    <row r="15" spans="1:16" ht="15.75" customHeight="1">
      <c r="A15" s="9" t="s">
        <v>1574</v>
      </c>
      <c r="B15" s="8">
        <v>12189</v>
      </c>
      <c r="C15" s="40">
        <v>16130</v>
      </c>
      <c r="D15" s="13">
        <f t="shared" si="0"/>
        <v>28319</v>
      </c>
      <c r="E15" s="13">
        <f t="shared" si="1"/>
        <v>-14207</v>
      </c>
      <c r="G15" s="9" t="s">
        <v>1574</v>
      </c>
      <c r="H15" s="8">
        <v>42526</v>
      </c>
      <c r="L15" s="9"/>
      <c r="P15" s="8"/>
    </row>
    <row r="16" spans="1:16" ht="15.75" customHeight="1">
      <c r="A16" s="9" t="s">
        <v>1575</v>
      </c>
      <c r="B16" s="10">
        <v>546</v>
      </c>
      <c r="C16" s="7">
        <v>727</v>
      </c>
      <c r="D16" s="4">
        <f t="shared" si="0"/>
        <v>1273</v>
      </c>
      <c r="E16" s="13">
        <f t="shared" si="1"/>
        <v>-1454</v>
      </c>
      <c r="G16" s="9" t="s">
        <v>1575</v>
      </c>
      <c r="H16" s="8">
        <v>2727</v>
      </c>
      <c r="L16" s="9"/>
      <c r="P16" s="8"/>
    </row>
    <row r="17" spans="1:16" ht="15.75" customHeight="1">
      <c r="A17" s="9" t="s">
        <v>1576</v>
      </c>
      <c r="B17" s="8">
        <v>3419</v>
      </c>
      <c r="C17" s="40">
        <v>5070</v>
      </c>
      <c r="D17" s="13">
        <f t="shared" si="0"/>
        <v>8489</v>
      </c>
      <c r="E17" s="13">
        <f t="shared" si="1"/>
        <v>-7134</v>
      </c>
      <c r="G17" s="9" t="s">
        <v>1576</v>
      </c>
      <c r="H17" s="8">
        <v>15623</v>
      </c>
      <c r="L17" s="9"/>
      <c r="P17" s="8"/>
    </row>
    <row r="18" spans="1:16" ht="15.75" customHeight="1">
      <c r="A18" s="9" t="s">
        <v>1577</v>
      </c>
      <c r="B18" s="8">
        <v>7873</v>
      </c>
      <c r="C18" s="40">
        <v>11059</v>
      </c>
      <c r="D18" s="13">
        <f t="shared" si="0"/>
        <v>18932</v>
      </c>
      <c r="E18" s="13">
        <f t="shared" si="1"/>
        <v>-4810</v>
      </c>
      <c r="G18" s="9" t="s">
        <v>1577</v>
      </c>
      <c r="H18" s="8">
        <v>23742</v>
      </c>
      <c r="L18" s="9"/>
      <c r="P18" s="8"/>
    </row>
    <row r="19" spans="1:16" ht="15.75" customHeight="1">
      <c r="A19" s="9" t="s">
        <v>1578</v>
      </c>
      <c r="B19" s="8">
        <v>4613</v>
      </c>
      <c r="C19" s="40">
        <v>2642</v>
      </c>
      <c r="D19" s="13">
        <f t="shared" si="0"/>
        <v>7255</v>
      </c>
      <c r="E19" s="13">
        <f t="shared" si="1"/>
        <v>-2736</v>
      </c>
      <c r="G19" s="9" t="s">
        <v>1578</v>
      </c>
      <c r="H19" s="8">
        <v>9991</v>
      </c>
      <c r="L19" s="9"/>
      <c r="P19" s="8"/>
    </row>
    <row r="20" spans="1:16" ht="15.75" customHeight="1">
      <c r="A20" s="9" t="s">
        <v>1579</v>
      </c>
      <c r="B20" s="8">
        <v>2641</v>
      </c>
      <c r="C20" s="40">
        <v>3560</v>
      </c>
      <c r="D20" s="13">
        <f t="shared" si="0"/>
        <v>6201</v>
      </c>
      <c r="E20" s="13">
        <f t="shared" si="1"/>
        <v>-3431</v>
      </c>
      <c r="G20" s="9" t="s">
        <v>1579</v>
      </c>
      <c r="H20" s="8">
        <v>9632</v>
      </c>
      <c r="L20" s="9"/>
      <c r="P20" s="8"/>
    </row>
    <row r="21" spans="1:16" ht="15.75" customHeight="1">
      <c r="A21" s="9" t="s">
        <v>1580</v>
      </c>
      <c r="B21" s="10">
        <v>456</v>
      </c>
      <c r="C21" s="7">
        <v>809</v>
      </c>
      <c r="D21" s="4">
        <f t="shared" si="0"/>
        <v>1265</v>
      </c>
      <c r="E21" s="13">
        <f t="shared" si="1"/>
        <v>-493</v>
      </c>
      <c r="G21" s="9" t="s">
        <v>1580</v>
      </c>
      <c r="H21" s="8">
        <v>1758</v>
      </c>
      <c r="L21" s="9"/>
      <c r="P21" s="10"/>
    </row>
    <row r="22" spans="1:16" ht="15.75" customHeight="1">
      <c r="A22" s="9" t="s">
        <v>1581</v>
      </c>
      <c r="B22" s="8">
        <v>2810</v>
      </c>
      <c r="C22" s="40">
        <v>1490</v>
      </c>
      <c r="D22" s="13">
        <f t="shared" si="0"/>
        <v>4300</v>
      </c>
      <c r="E22" s="13">
        <f t="shared" si="1"/>
        <v>-5991</v>
      </c>
      <c r="G22" s="9" t="s">
        <v>1581</v>
      </c>
      <c r="H22" s="8">
        <v>10291</v>
      </c>
      <c r="L22" s="9"/>
      <c r="P22" s="8"/>
    </row>
    <row r="23" spans="1:16" ht="15.75" customHeight="1">
      <c r="A23" s="9" t="s">
        <v>1582</v>
      </c>
      <c r="B23" s="8">
        <v>14742</v>
      </c>
      <c r="C23" s="40">
        <v>14845</v>
      </c>
      <c r="D23" s="13">
        <f t="shared" si="0"/>
        <v>29587</v>
      </c>
      <c r="E23" s="13">
        <f t="shared" si="1"/>
        <v>-14928</v>
      </c>
      <c r="G23" s="9" t="s">
        <v>1582</v>
      </c>
      <c r="H23" s="8">
        <v>44515</v>
      </c>
      <c r="L23" s="9"/>
      <c r="P23" s="8"/>
    </row>
    <row r="24" spans="1:16" ht="15.75" customHeight="1">
      <c r="A24" s="9" t="s">
        <v>1583</v>
      </c>
      <c r="B24" s="8">
        <v>1228</v>
      </c>
      <c r="C24" s="40">
        <v>1657</v>
      </c>
      <c r="D24" s="13">
        <f t="shared" si="0"/>
        <v>2885</v>
      </c>
      <c r="E24" s="13">
        <f t="shared" si="1"/>
        <v>-1489</v>
      </c>
      <c r="G24" s="9" t="s">
        <v>1583</v>
      </c>
      <c r="H24" s="8">
        <v>4374</v>
      </c>
      <c r="L24" s="9"/>
      <c r="P24" s="8"/>
    </row>
    <row r="25" spans="1:16" ht="15.75" customHeight="1">
      <c r="A25" s="9" t="s">
        <v>1584</v>
      </c>
      <c r="B25" s="8">
        <v>1394</v>
      </c>
      <c r="C25" s="40">
        <v>1949</v>
      </c>
      <c r="D25" s="13">
        <f t="shared" si="0"/>
        <v>3343</v>
      </c>
      <c r="E25" s="13">
        <f t="shared" si="1"/>
        <v>-2988</v>
      </c>
      <c r="G25" s="9" t="s">
        <v>1584</v>
      </c>
      <c r="H25" s="8">
        <v>6331</v>
      </c>
      <c r="L25" s="9"/>
      <c r="P25" s="8"/>
    </row>
    <row r="26" spans="1:16" ht="15.75" customHeight="1">
      <c r="A26" s="9" t="s">
        <v>1585</v>
      </c>
      <c r="B26" s="8">
        <v>1761</v>
      </c>
      <c r="C26" s="40">
        <v>2114</v>
      </c>
      <c r="D26" s="13">
        <f t="shared" si="0"/>
        <v>3875</v>
      </c>
      <c r="E26" s="13">
        <f t="shared" si="1"/>
        <v>-2558</v>
      </c>
      <c r="G26" s="9" t="s">
        <v>1585</v>
      </c>
      <c r="H26" s="8">
        <v>6433</v>
      </c>
      <c r="L26" s="9"/>
      <c r="P26" s="8"/>
    </row>
    <row r="27" spans="1:16" ht="15.75" customHeight="1">
      <c r="A27" s="9" t="s">
        <v>1586</v>
      </c>
      <c r="B27" s="8">
        <v>1521</v>
      </c>
      <c r="C27" s="40">
        <v>2065</v>
      </c>
      <c r="D27" s="13">
        <f t="shared" si="0"/>
        <v>3586</v>
      </c>
      <c r="E27" s="13">
        <f t="shared" si="1"/>
        <v>879</v>
      </c>
      <c r="G27" s="9" t="s">
        <v>1586</v>
      </c>
      <c r="H27" s="8">
        <v>2707</v>
      </c>
      <c r="L27" s="9"/>
      <c r="P27" s="10"/>
    </row>
    <row r="28" spans="1:16" ht="15.75" customHeight="1">
      <c r="A28" s="9" t="s">
        <v>1587</v>
      </c>
      <c r="B28" s="8">
        <v>2353</v>
      </c>
      <c r="C28" s="40">
        <v>3736</v>
      </c>
      <c r="D28" s="13">
        <f t="shared" si="0"/>
        <v>6089</v>
      </c>
      <c r="E28" s="13">
        <f t="shared" si="1"/>
        <v>-2080</v>
      </c>
      <c r="G28" s="9" t="s">
        <v>1587</v>
      </c>
      <c r="H28" s="8">
        <v>8169</v>
      </c>
      <c r="L28" s="9"/>
      <c r="P28" s="8"/>
    </row>
    <row r="29" spans="1:16" ht="15.75" customHeight="1">
      <c r="A29" s="9" t="s">
        <v>1588</v>
      </c>
      <c r="B29" s="8">
        <v>6336</v>
      </c>
      <c r="C29" s="40">
        <v>7548</v>
      </c>
      <c r="D29" s="13">
        <f t="shared" si="0"/>
        <v>13884</v>
      </c>
      <c r="E29" s="13">
        <f t="shared" si="1"/>
        <v>-10464</v>
      </c>
      <c r="G29" s="9" t="s">
        <v>1588</v>
      </c>
      <c r="H29" s="8">
        <v>24348</v>
      </c>
      <c r="L29" s="9"/>
      <c r="P29" s="8"/>
    </row>
    <row r="30" spans="1:16" ht="15.75" customHeight="1">
      <c r="A30" s="9" t="s">
        <v>1589</v>
      </c>
      <c r="B30" s="8">
        <v>3381</v>
      </c>
      <c r="C30" s="40">
        <v>4283</v>
      </c>
      <c r="D30" s="13">
        <f t="shared" si="0"/>
        <v>7664</v>
      </c>
      <c r="E30" s="13">
        <f t="shared" si="1"/>
        <v>-2375</v>
      </c>
      <c r="G30" s="9" t="s">
        <v>1589</v>
      </c>
      <c r="H30" s="8">
        <v>10039</v>
      </c>
      <c r="L30" s="9"/>
      <c r="P30" s="8"/>
    </row>
    <row r="31" spans="1:16" ht="15.75" customHeight="1">
      <c r="A31" s="9" t="s">
        <v>1590</v>
      </c>
      <c r="B31" s="10">
        <v>959</v>
      </c>
      <c r="C31" s="40">
        <v>1231</v>
      </c>
      <c r="D31" s="13">
        <f t="shared" si="0"/>
        <v>2190</v>
      </c>
      <c r="E31" s="13">
        <f t="shared" si="1"/>
        <v>-599</v>
      </c>
      <c r="G31" s="9" t="s">
        <v>1590</v>
      </c>
      <c r="H31" s="8">
        <v>2789</v>
      </c>
      <c r="L31" s="9"/>
      <c r="P31" s="8"/>
    </row>
    <row r="32" spans="1:16" ht="15.75" customHeight="1">
      <c r="A32" s="9" t="s">
        <v>1591</v>
      </c>
      <c r="B32" s="8">
        <v>14700</v>
      </c>
      <c r="C32" s="40">
        <v>20926</v>
      </c>
      <c r="D32" s="13">
        <f t="shared" si="0"/>
        <v>35626</v>
      </c>
      <c r="E32" s="13">
        <f t="shared" si="1"/>
        <v>-19743</v>
      </c>
      <c r="G32" s="9" t="s">
        <v>1591</v>
      </c>
      <c r="H32" s="8">
        <v>55369</v>
      </c>
      <c r="L32" s="9"/>
      <c r="P32" s="8"/>
    </row>
    <row r="33" spans="1:16" ht="15.75" customHeight="1">
      <c r="A33" s="11" t="s">
        <v>1592</v>
      </c>
      <c r="B33" s="12">
        <v>492119</v>
      </c>
      <c r="C33" s="41">
        <v>599009</v>
      </c>
      <c r="D33" s="13">
        <f>SUM(D2:D32)</f>
        <v>1091128</v>
      </c>
      <c r="E33" s="13">
        <f t="shared" si="1"/>
        <v>-773274</v>
      </c>
      <c r="G33" s="11" t="s">
        <v>1593</v>
      </c>
      <c r="H33" s="12">
        <v>1864402</v>
      </c>
      <c r="L33" s="42"/>
      <c r="P33" s="18"/>
    </row>
    <row r="34" spans="1:16" ht="15.75" customHeight="1">
      <c r="G34" s="43" t="s">
        <v>1594</v>
      </c>
      <c r="H34" s="44">
        <v>2026939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outlinePr summaryBelow="0" summaryRight="0"/>
  </sheetPr>
  <dimension ref="A1:AD109"/>
  <sheetViews>
    <sheetView tabSelected="1" topLeftCell="R1" workbookViewId="0">
      <selection activeCell="AB11" sqref="AB11"/>
    </sheetView>
  </sheetViews>
  <sheetFormatPr baseColWidth="10" defaultColWidth="12.6640625" defaultRowHeight="15.75" customHeight="1"/>
  <cols>
    <col min="1" max="1" width="12.6640625" hidden="1"/>
    <col min="2" max="2" width="66.6640625" hidden="1" customWidth="1"/>
    <col min="3" max="6" width="12.6640625" hidden="1"/>
    <col min="7" max="7" width="82.1640625" hidden="1" customWidth="1"/>
    <col min="8" max="13" width="12.6640625" hidden="1"/>
    <col min="14" max="14" width="82.1640625" hidden="1" customWidth="1"/>
    <col min="15" max="17" width="12.6640625" hidden="1"/>
    <col min="18" max="18" width="16.83203125" customWidth="1"/>
    <col min="19" max="20" width="7.6640625" bestFit="1" customWidth="1"/>
    <col min="21" max="21" width="7.1640625" bestFit="1" customWidth="1"/>
    <col min="22" max="22" width="8" customWidth="1"/>
    <col min="23" max="24" width="11.33203125" customWidth="1"/>
  </cols>
  <sheetData>
    <row r="1" spans="1:30" ht="15.75" customHeight="1">
      <c r="A1" s="45" t="s">
        <v>0</v>
      </c>
      <c r="B1" s="46" t="s">
        <v>1595</v>
      </c>
      <c r="C1" s="46" t="s">
        <v>1596</v>
      </c>
      <c r="D1" s="4" t="s">
        <v>1597</v>
      </c>
      <c r="F1" s="1" t="s">
        <v>0</v>
      </c>
      <c r="G1" s="2" t="s">
        <v>1</v>
      </c>
      <c r="H1" s="3" t="s">
        <v>2</v>
      </c>
      <c r="I1" s="4" t="s">
        <v>3</v>
      </c>
      <c r="M1" s="5" t="s">
        <v>0</v>
      </c>
      <c r="N1" s="2" t="s">
        <v>1</v>
      </c>
      <c r="O1" s="3" t="s">
        <v>2</v>
      </c>
      <c r="R1" s="47"/>
      <c r="S1" s="47">
        <v>2023</v>
      </c>
      <c r="T1" s="47" t="s">
        <v>1598</v>
      </c>
      <c r="U1" s="48">
        <v>45323</v>
      </c>
      <c r="V1" s="47" t="s">
        <v>1599</v>
      </c>
      <c r="W1" s="47" t="s">
        <v>1600</v>
      </c>
      <c r="X1" s="47" t="s">
        <v>1600</v>
      </c>
      <c r="Y1" s="4"/>
      <c r="Z1" s="4" t="s">
        <v>1601</v>
      </c>
      <c r="AA1" s="4" t="s">
        <v>1601</v>
      </c>
      <c r="AB1" s="4" t="s">
        <v>1554</v>
      </c>
      <c r="AC1" s="4" t="s">
        <v>1602</v>
      </c>
      <c r="AD1" s="4" t="s">
        <v>1603</v>
      </c>
    </row>
    <row r="2" spans="1:30" ht="15.75" customHeight="1">
      <c r="A2" s="49" t="s">
        <v>1604</v>
      </c>
      <c r="B2" s="50" t="s">
        <v>1425</v>
      </c>
      <c r="C2" s="51">
        <v>366575</v>
      </c>
      <c r="F2" s="70" t="s">
        <v>140</v>
      </c>
      <c r="G2" s="71"/>
      <c r="H2" s="12">
        <v>160927</v>
      </c>
      <c r="I2" s="4" t="s">
        <v>76</v>
      </c>
      <c r="M2" s="6" t="s">
        <v>37</v>
      </c>
      <c r="N2" s="9" t="s">
        <v>38</v>
      </c>
      <c r="O2" s="8">
        <v>86296</v>
      </c>
      <c r="P2" s="4" t="s">
        <v>39</v>
      </c>
      <c r="R2" s="52" t="s">
        <v>18</v>
      </c>
      <c r="S2" s="53">
        <v>14108</v>
      </c>
      <c r="T2" s="53">
        <v>6185</v>
      </c>
      <c r="U2" s="54">
        <v>6991</v>
      </c>
      <c r="V2" s="53">
        <f t="shared" ref="V2:V13" si="0">U2+T2</f>
        <v>13176</v>
      </c>
      <c r="W2" s="53">
        <f t="shared" ref="W2:W14" si="1">V2-S2</f>
        <v>-932</v>
      </c>
      <c r="X2" s="55">
        <f t="shared" ref="X2:X3" si="2">V2/S2%-100</f>
        <v>-6.6061808902750272</v>
      </c>
      <c r="Y2" s="28"/>
      <c r="Z2" s="4" t="s">
        <v>1605</v>
      </c>
      <c r="AA2" s="4">
        <v>110</v>
      </c>
      <c r="AB2" s="13">
        <f>V14</f>
        <v>527502</v>
      </c>
      <c r="AC2" s="13">
        <f t="shared" ref="AC2:AC3" si="3">AB2-AB3</f>
        <v>55215</v>
      </c>
      <c r="AD2" s="21">
        <f t="shared" ref="AD2:AD5" si="4">AB2/AA2</f>
        <v>4795.4727272727268</v>
      </c>
    </row>
    <row r="3" spans="1:30" ht="15.75" customHeight="1">
      <c r="A3" s="56" t="s">
        <v>112</v>
      </c>
      <c r="B3" s="57" t="s">
        <v>1051</v>
      </c>
      <c r="C3" s="58">
        <v>100025</v>
      </c>
      <c r="D3" s="4" t="str">
        <f ca="1">IFERROR(__xludf.DUMMYFUNCTION("REGEXEXTRACT(B3,""[A-Za-z]+"")"),"Rotterdam")</f>
        <v>Rotterdam</v>
      </c>
      <c r="F3" s="6" t="s">
        <v>37</v>
      </c>
      <c r="G3" s="9" t="s">
        <v>53</v>
      </c>
      <c r="H3" s="8">
        <v>20850</v>
      </c>
      <c r="I3" s="4" t="str">
        <f ca="1">IFERROR(__xludf.DUMMYFUNCTION("REGEXEXTRACT(G3,""[A-Za-z]+"")"),"Voorst")</f>
        <v>Voorst</v>
      </c>
      <c r="M3" s="6" t="s">
        <v>37</v>
      </c>
      <c r="N3" s="9" t="s">
        <v>43</v>
      </c>
      <c r="O3" s="8">
        <v>43280</v>
      </c>
      <c r="P3" s="4" t="s">
        <v>44</v>
      </c>
      <c r="R3" s="52" t="s">
        <v>35</v>
      </c>
      <c r="S3" s="53">
        <v>42465</v>
      </c>
      <c r="T3" s="53">
        <v>6281</v>
      </c>
      <c r="U3" s="54">
        <v>10426</v>
      </c>
      <c r="V3" s="53">
        <f t="shared" si="0"/>
        <v>16707</v>
      </c>
      <c r="W3" s="53">
        <f t="shared" si="1"/>
        <v>-25758</v>
      </c>
      <c r="X3" s="55">
        <f t="shared" si="2"/>
        <v>-60.657011656658419</v>
      </c>
      <c r="Y3" s="28"/>
      <c r="Z3" s="4">
        <v>2023</v>
      </c>
      <c r="AA3" s="4">
        <v>62</v>
      </c>
      <c r="AB3" s="13">
        <f>S14</f>
        <v>472287</v>
      </c>
      <c r="AC3" s="13">
        <f t="shared" si="3"/>
        <v>467329</v>
      </c>
      <c r="AD3" s="21">
        <f t="shared" si="4"/>
        <v>7617.5322580645161</v>
      </c>
    </row>
    <row r="4" spans="1:30" ht="15.75" customHeight="1">
      <c r="A4" s="59" t="s">
        <v>92</v>
      </c>
      <c r="B4" s="57" t="s">
        <v>738</v>
      </c>
      <c r="C4" s="58">
        <v>18057</v>
      </c>
      <c r="D4" s="4" t="str">
        <f ca="1">IFERROR(__xludf.DUMMYFUNCTION("REGEXEXTRACT(B4,""[A-Za-z]+"")"),"Diemen")</f>
        <v>Diemen</v>
      </c>
      <c r="F4" s="6" t="s">
        <v>74</v>
      </c>
      <c r="G4" s="9" t="s">
        <v>82</v>
      </c>
      <c r="H4" s="8">
        <v>11630</v>
      </c>
      <c r="I4" s="4" t="str">
        <f ca="1">IFERROR(__xludf.DUMMYFUNCTION("REGEXEXTRACT(G4,""[A-Za-z]+"")"),"Eindhoven")</f>
        <v>Eindhoven</v>
      </c>
      <c r="M4" s="6" t="s">
        <v>112</v>
      </c>
      <c r="N4" s="16" t="s">
        <v>113</v>
      </c>
      <c r="O4" s="8">
        <v>28546</v>
      </c>
      <c r="P4" s="15" t="s">
        <v>114</v>
      </c>
      <c r="R4" s="52" t="s">
        <v>49</v>
      </c>
      <c r="S4" s="52">
        <v>0</v>
      </c>
      <c r="T4" s="53">
        <v>2150</v>
      </c>
      <c r="U4" s="54">
        <v>14105</v>
      </c>
      <c r="V4" s="53">
        <f t="shared" si="0"/>
        <v>16255</v>
      </c>
      <c r="W4" s="53">
        <f t="shared" si="1"/>
        <v>16255</v>
      </c>
      <c r="X4" s="55" t="s">
        <v>1606</v>
      </c>
      <c r="Y4" s="28"/>
      <c r="Z4" s="4">
        <v>2022</v>
      </c>
      <c r="AA4" s="4">
        <v>10</v>
      </c>
      <c r="AB4" s="4">
        <v>4958</v>
      </c>
      <c r="AD4" s="21">
        <f t="shared" si="4"/>
        <v>495.8</v>
      </c>
    </row>
    <row r="5" spans="1:30" ht="15.75" customHeight="1">
      <c r="A5" s="59" t="s">
        <v>92</v>
      </c>
      <c r="B5" s="57" t="s">
        <v>723</v>
      </c>
      <c r="C5" s="58">
        <v>13052</v>
      </c>
      <c r="D5" s="4" t="str">
        <f ca="1">IFERROR(__xludf.DUMMYFUNCTION("REGEXEXTRACT(B5,""[A-Za-z]+"")"),"Purmerend")</f>
        <v>Purmerend</v>
      </c>
      <c r="F5" s="6" t="s">
        <v>112</v>
      </c>
      <c r="G5" s="7" t="s">
        <v>130</v>
      </c>
      <c r="H5" s="8">
        <v>11030</v>
      </c>
      <c r="I5" s="4" t="str">
        <f ca="1">IFERROR(__xludf.DUMMYFUNCTION("REGEXEXTRACT(G5,""[A-Za-z]+"")"),"Nissewaard")</f>
        <v>Nissewaard</v>
      </c>
      <c r="M5" s="6" t="s">
        <v>92</v>
      </c>
      <c r="N5" s="9" t="s">
        <v>96</v>
      </c>
      <c r="O5" s="8">
        <v>25245</v>
      </c>
      <c r="P5" s="4" t="s">
        <v>97</v>
      </c>
      <c r="R5" s="52" t="s">
        <v>47</v>
      </c>
      <c r="S5" s="53">
        <v>129576</v>
      </c>
      <c r="T5" s="53">
        <v>34832</v>
      </c>
      <c r="U5" s="60">
        <v>38239</v>
      </c>
      <c r="V5" s="53">
        <f t="shared" si="0"/>
        <v>73071</v>
      </c>
      <c r="W5" s="53">
        <f t="shared" si="1"/>
        <v>-56505</v>
      </c>
      <c r="X5" s="55">
        <f t="shared" ref="X5:X9" si="5">V5/S5%-100</f>
        <v>-43.607612520837193</v>
      </c>
      <c r="Y5" s="28"/>
      <c r="Z5" s="4" t="s">
        <v>1534</v>
      </c>
      <c r="AA5" s="4">
        <v>45</v>
      </c>
      <c r="AB5" s="13">
        <v>270683</v>
      </c>
      <c r="AC5" s="13">
        <f>AB2-AB5</f>
        <v>256819</v>
      </c>
      <c r="AD5" s="21">
        <f t="shared" si="4"/>
        <v>6015.1777777777779</v>
      </c>
    </row>
    <row r="6" spans="1:30" ht="15.75" customHeight="1">
      <c r="A6" s="56" t="s">
        <v>112</v>
      </c>
      <c r="B6" s="57" t="s">
        <v>1060</v>
      </c>
      <c r="C6" s="58">
        <v>12377</v>
      </c>
      <c r="D6" s="59" t="s">
        <v>1059</v>
      </c>
      <c r="E6" s="56"/>
      <c r="F6" s="6" t="s">
        <v>37</v>
      </c>
      <c r="G6" s="9" t="s">
        <v>56</v>
      </c>
      <c r="H6" s="8">
        <v>10264</v>
      </c>
      <c r="I6" s="4" t="str">
        <f ca="1">IFERROR(__xludf.DUMMYFUNCTION("REGEXEXTRACT(G6,""[A-Za-z]+"")"),"Voorst")</f>
        <v>Voorst</v>
      </c>
      <c r="M6" s="6" t="s">
        <v>74</v>
      </c>
      <c r="N6" s="9" t="s">
        <v>82</v>
      </c>
      <c r="O6" s="8">
        <v>22733</v>
      </c>
      <c r="P6" s="4" t="e">
        <f>VLOOKUP(N6,#REF!, 3, FALSE)</f>
        <v>#REF!</v>
      </c>
      <c r="R6" s="52" t="s">
        <v>61</v>
      </c>
      <c r="S6" s="53">
        <v>10936</v>
      </c>
      <c r="T6" s="53">
        <v>1701</v>
      </c>
      <c r="U6" s="54">
        <v>4731</v>
      </c>
      <c r="V6" s="53">
        <f t="shared" si="0"/>
        <v>6432</v>
      </c>
      <c r="W6" s="53">
        <f t="shared" si="1"/>
        <v>-4504</v>
      </c>
      <c r="X6" s="55">
        <f t="shared" si="5"/>
        <v>-41.185076810534014</v>
      </c>
      <c r="Y6" s="28"/>
    </row>
    <row r="7" spans="1:30" ht="15.75" customHeight="1">
      <c r="A7" s="56" t="s">
        <v>112</v>
      </c>
      <c r="B7" s="57" t="s">
        <v>1050</v>
      </c>
      <c r="C7" s="58">
        <v>11168</v>
      </c>
      <c r="D7" s="4" t="str">
        <f ca="1">IFERROR(__xludf.DUMMYFUNCTION("REGEXEXTRACT(B7,""[A-Za-z]+"")"),"Delft")</f>
        <v>Delft</v>
      </c>
      <c r="F7" s="6" t="s">
        <v>92</v>
      </c>
      <c r="G7" s="9" t="s">
        <v>115</v>
      </c>
      <c r="H7" s="8">
        <v>7543</v>
      </c>
      <c r="I7" s="4" t="str">
        <f ca="1">IFERROR(__xludf.DUMMYFUNCTION("REGEXEXTRACT(G7,""[A-Za-z]+"")"),"Amsterdam")</f>
        <v>Amsterdam</v>
      </c>
      <c r="M7" s="6" t="s">
        <v>112</v>
      </c>
      <c r="N7" s="9" t="s">
        <v>130</v>
      </c>
      <c r="O7" s="8">
        <v>20229</v>
      </c>
      <c r="P7" s="4" t="e">
        <f>VLOOKUP(N7,#REF!, 3, FALSE)</f>
        <v>#REF!</v>
      </c>
      <c r="R7" s="52" t="s">
        <v>72</v>
      </c>
      <c r="S7" s="53">
        <v>17627</v>
      </c>
      <c r="T7" s="53">
        <v>3242</v>
      </c>
      <c r="U7" s="54">
        <v>4948</v>
      </c>
      <c r="V7" s="53">
        <f t="shared" si="0"/>
        <v>8190</v>
      </c>
      <c r="W7" s="53">
        <f t="shared" si="1"/>
        <v>-9437</v>
      </c>
      <c r="X7" s="55">
        <f t="shared" si="5"/>
        <v>-53.537187269529703</v>
      </c>
      <c r="Y7" s="28"/>
    </row>
    <row r="8" spans="1:30" ht="15.75" customHeight="1">
      <c r="A8" s="56" t="s">
        <v>112</v>
      </c>
      <c r="B8" s="57" t="s">
        <v>1055</v>
      </c>
      <c r="C8" s="61">
        <v>10851</v>
      </c>
      <c r="D8" s="4" t="str">
        <f ca="1">IFERROR(__xludf.DUMMYFUNCTION("REGEXEXTRACT(B8,""[A-Za-z]+"")"),"Rotterdam")</f>
        <v>Rotterdam</v>
      </c>
      <c r="F8" s="6" t="s">
        <v>92</v>
      </c>
      <c r="G8" s="9" t="s">
        <v>106</v>
      </c>
      <c r="H8" s="8">
        <v>5811</v>
      </c>
      <c r="I8" s="4" t="str">
        <f ca="1">IFERROR(__xludf.DUMMYFUNCTION("REGEXEXTRACT(G8,""[A-Za-z]+"")"),"Amsterdam")</f>
        <v>Amsterdam</v>
      </c>
      <c r="M8" s="6" t="s">
        <v>74</v>
      </c>
      <c r="N8" s="9" t="s">
        <v>66</v>
      </c>
      <c r="O8" s="8">
        <v>16628</v>
      </c>
      <c r="P8" s="4" t="e">
        <f>VLOOKUP(N8,#REF!, 3, FALSE)</f>
        <v>#REF!</v>
      </c>
      <c r="R8" s="52" t="s">
        <v>91</v>
      </c>
      <c r="S8" s="53">
        <v>89261</v>
      </c>
      <c r="T8" s="53">
        <v>31361</v>
      </c>
      <c r="U8" s="54">
        <v>27444</v>
      </c>
      <c r="V8" s="53">
        <f t="shared" si="0"/>
        <v>58805</v>
      </c>
      <c r="W8" s="53">
        <f t="shared" si="1"/>
        <v>-30456</v>
      </c>
      <c r="X8" s="55">
        <f t="shared" si="5"/>
        <v>-34.120164461522947</v>
      </c>
      <c r="Y8" s="28"/>
    </row>
    <row r="9" spans="1:30" ht="15.75" customHeight="1">
      <c r="A9" s="56" t="s">
        <v>37</v>
      </c>
      <c r="B9" s="57" t="s">
        <v>395</v>
      </c>
      <c r="C9" s="58">
        <v>10285</v>
      </c>
      <c r="D9" s="4" t="str">
        <f ca="1">IFERROR(__xludf.DUMMYFUNCTION("REGEXEXTRACT(B9,""[A-Za-z]+"")"),"Voorst")</f>
        <v>Voorst</v>
      </c>
      <c r="F9" s="6" t="s">
        <v>92</v>
      </c>
      <c r="G9" s="9" t="s">
        <v>28</v>
      </c>
      <c r="H9" s="8">
        <v>5333</v>
      </c>
      <c r="I9" s="4" t="str">
        <f ca="1">IFERROR(__xludf.DUMMYFUNCTION("REGEXEXTRACT(G9,""[A-Za-z]+"")"),"Alkmaar")</f>
        <v>Alkmaar</v>
      </c>
      <c r="M9" s="6" t="s">
        <v>74</v>
      </c>
      <c r="N9" s="9" t="s">
        <v>84</v>
      </c>
      <c r="O9" s="8">
        <v>11057</v>
      </c>
      <c r="P9" s="4" t="e">
        <f>VLOOKUP(N9,#REF!, 3, FALSE)</f>
        <v>#REF!</v>
      </c>
      <c r="R9" s="52" t="s">
        <v>101</v>
      </c>
      <c r="S9" s="53">
        <v>53756</v>
      </c>
      <c r="T9" s="53">
        <v>32092</v>
      </c>
      <c r="U9" s="54">
        <v>75534</v>
      </c>
      <c r="V9" s="53">
        <f t="shared" si="0"/>
        <v>107626</v>
      </c>
      <c r="W9" s="53">
        <f t="shared" si="1"/>
        <v>53870</v>
      </c>
      <c r="X9" s="55">
        <f t="shared" si="5"/>
        <v>100.21206935039811</v>
      </c>
      <c r="Y9" s="28"/>
      <c r="Z9" s="4"/>
      <c r="AA9" s="20"/>
    </row>
    <row r="10" spans="1:30" ht="15.75" customHeight="1">
      <c r="A10" s="56" t="s">
        <v>244</v>
      </c>
      <c r="B10" s="57" t="s">
        <v>254</v>
      </c>
      <c r="C10" s="58">
        <v>10027</v>
      </c>
      <c r="D10" s="4" t="str">
        <f ca="1">IFERROR(__xludf.DUMMYFUNCTION("REGEXEXTRACT(B10,""[A-Za-z]+"")"),"Waadhoeke")</f>
        <v>Waadhoeke</v>
      </c>
      <c r="F10" s="6" t="s">
        <v>112</v>
      </c>
      <c r="G10" s="16" t="s">
        <v>134</v>
      </c>
      <c r="H10" s="8">
        <v>4930</v>
      </c>
      <c r="I10" s="62" t="s">
        <v>1186</v>
      </c>
      <c r="M10" s="6" t="s">
        <v>109</v>
      </c>
      <c r="N10" s="9" t="s">
        <v>73</v>
      </c>
      <c r="O10" s="8">
        <v>10984</v>
      </c>
      <c r="P10" s="4" t="e">
        <f>VLOOKUP(N10,#REF!, 3, FALSE)</f>
        <v>#REF!</v>
      </c>
      <c r="R10" s="52" t="s">
        <v>119</v>
      </c>
      <c r="S10" s="52">
        <v>0</v>
      </c>
      <c r="T10" s="52">
        <v>986</v>
      </c>
      <c r="U10" s="54">
        <v>11356</v>
      </c>
      <c r="V10" s="52">
        <f t="shared" si="0"/>
        <v>12342</v>
      </c>
      <c r="W10" s="52">
        <f t="shared" si="1"/>
        <v>12342</v>
      </c>
      <c r="X10" s="55" t="s">
        <v>1606</v>
      </c>
      <c r="Y10" s="28"/>
      <c r="AA10" s="20"/>
    </row>
    <row r="11" spans="1:30" ht="15.75" customHeight="1">
      <c r="A11" s="56" t="s">
        <v>37</v>
      </c>
      <c r="B11" s="57" t="s">
        <v>413</v>
      </c>
      <c r="C11" s="61">
        <v>6989</v>
      </c>
      <c r="D11" s="4" t="str">
        <f ca="1">IFERROR(__xludf.DUMMYFUNCTION("REGEXEXTRACT(B11,""[A-Za-z]+"")"),"Nunspeet")</f>
        <v>Nunspeet</v>
      </c>
      <c r="F11" s="6" t="s">
        <v>92</v>
      </c>
      <c r="G11" s="7" t="s">
        <v>108</v>
      </c>
      <c r="H11" s="8">
        <v>4771</v>
      </c>
      <c r="I11" s="4" t="str">
        <f ca="1">IFERROR(__xludf.DUMMYFUNCTION("REGEXEXTRACT(G11,""[A-Za-z]+"")"),"Purmerend")</f>
        <v>Purmerend</v>
      </c>
      <c r="M11" s="6" t="s">
        <v>20</v>
      </c>
      <c r="N11" s="9" t="s">
        <v>25</v>
      </c>
      <c r="O11" s="8">
        <v>10356</v>
      </c>
      <c r="P11" s="4" t="e">
        <f>VLOOKUP(N11,#REF!, 3, FALSE)</f>
        <v>#REF!</v>
      </c>
      <c r="R11" s="52" t="s">
        <v>107</v>
      </c>
      <c r="S11" s="53">
        <v>6201</v>
      </c>
      <c r="T11" s="53">
        <v>5801</v>
      </c>
      <c r="U11" s="54">
        <v>7236</v>
      </c>
      <c r="V11" s="53">
        <f t="shared" si="0"/>
        <v>13037</v>
      </c>
      <c r="W11" s="53">
        <f t="shared" si="1"/>
        <v>6836</v>
      </c>
      <c r="X11" s="55">
        <f t="shared" ref="X11:X14" si="6">V11/S11%-100</f>
        <v>110.24028382518949</v>
      </c>
      <c r="Y11" s="28"/>
      <c r="Z11" s="4"/>
    </row>
    <row r="12" spans="1:30" ht="15.75" customHeight="1">
      <c r="A12" s="56" t="s">
        <v>37</v>
      </c>
      <c r="B12" s="57" t="s">
        <v>407</v>
      </c>
      <c r="C12" s="63">
        <v>6870</v>
      </c>
      <c r="D12" s="4" t="str">
        <f ca="1">IFERROR(__xludf.DUMMYFUNCTION("REGEXEXTRACT(B12,""[A-Za-z]+"")"),"Oldebroek")</f>
        <v>Oldebroek</v>
      </c>
      <c r="E12" s="56"/>
      <c r="F12" s="6" t="s">
        <v>102</v>
      </c>
      <c r="G12" s="9" t="s">
        <v>128</v>
      </c>
      <c r="H12" s="8">
        <v>3765</v>
      </c>
      <c r="I12" s="4" t="str">
        <f ca="1">IFERROR(__xludf.DUMMYFUNCTION("REGEXEXTRACT(G12,""[A-Za-z]+"")"),"Woerden")</f>
        <v>Woerden</v>
      </c>
      <c r="M12" s="6" t="s">
        <v>112</v>
      </c>
      <c r="N12" s="9" t="s">
        <v>129</v>
      </c>
      <c r="O12" s="8">
        <v>10286</v>
      </c>
      <c r="P12" s="4" t="e">
        <f>VLOOKUP(N12,#REF!, 3, FALSE)</f>
        <v>#REF!</v>
      </c>
      <c r="R12" s="52" t="s">
        <v>111</v>
      </c>
      <c r="S12" s="53">
        <v>20306</v>
      </c>
      <c r="T12" s="53">
        <v>5898</v>
      </c>
      <c r="U12" s="54">
        <v>6388</v>
      </c>
      <c r="V12" s="53">
        <f t="shared" si="0"/>
        <v>12286</v>
      </c>
      <c r="W12" s="53">
        <f t="shared" si="1"/>
        <v>-8020</v>
      </c>
      <c r="X12" s="55">
        <f t="shared" si="6"/>
        <v>-39.495715552053582</v>
      </c>
      <c r="Y12" s="28"/>
    </row>
    <row r="13" spans="1:30" ht="15.75" customHeight="1">
      <c r="A13" s="56" t="s">
        <v>117</v>
      </c>
      <c r="B13" s="57" t="s">
        <v>838</v>
      </c>
      <c r="C13" s="58">
        <v>6441</v>
      </c>
      <c r="D13" s="56" t="str">
        <f ca="1">IFERROR(__xludf.DUMMYFUNCTION("REGEXEXTRACT(B13,""[A-Za-z]+"")"),"Oldenzaal")</f>
        <v>Oldenzaal</v>
      </c>
      <c r="F13" s="6" t="s">
        <v>37</v>
      </c>
      <c r="G13" s="9" t="s">
        <v>60</v>
      </c>
      <c r="H13" s="8">
        <v>3718</v>
      </c>
      <c r="I13" s="4" t="str">
        <f ca="1">IFERROR(__xludf.DUMMYFUNCTION("REGEXEXTRACT(G13,""[A-Za-z]+"")"),"Zaltbommel")</f>
        <v>Zaltbommel</v>
      </c>
      <c r="M13" s="6" t="s">
        <v>20</v>
      </c>
      <c r="N13" s="9" t="s">
        <v>27</v>
      </c>
      <c r="O13" s="8">
        <v>10048</v>
      </c>
      <c r="P13" s="4" t="e">
        <f>VLOOKUP(N13,#REF!, 3, FALSE)</f>
        <v>#REF!</v>
      </c>
      <c r="R13" s="52" t="s">
        <v>131</v>
      </c>
      <c r="S13" s="53">
        <v>88051</v>
      </c>
      <c r="T13" s="53">
        <v>30398</v>
      </c>
      <c r="U13" s="60">
        <v>159177</v>
      </c>
      <c r="V13" s="53">
        <f t="shared" si="0"/>
        <v>189575</v>
      </c>
      <c r="W13" s="53">
        <f t="shared" si="1"/>
        <v>101524</v>
      </c>
      <c r="X13" s="55">
        <f t="shared" si="6"/>
        <v>115.30135943941579</v>
      </c>
      <c r="Y13" s="28"/>
    </row>
    <row r="14" spans="1:30" ht="15.75" customHeight="1">
      <c r="A14" s="59" t="s">
        <v>92</v>
      </c>
      <c r="B14" s="57" t="s">
        <v>709</v>
      </c>
      <c r="C14" s="58">
        <v>6184</v>
      </c>
      <c r="D14" s="4" t="str">
        <f ca="1">IFERROR(__xludf.DUMMYFUNCTION("REGEXEXTRACT(B14,""[A-Za-z]+"")"),"Amsterdam")</f>
        <v>Amsterdam</v>
      </c>
      <c r="F14" s="6" t="s">
        <v>112</v>
      </c>
      <c r="G14" s="9" t="s">
        <v>122</v>
      </c>
      <c r="H14" s="8">
        <v>3503</v>
      </c>
      <c r="I14" s="4" t="str">
        <f ca="1">IFERROR(__xludf.DUMMYFUNCTION("REGEXEXTRACT(G14,""[A-Za-z]+"")"),"Westland")</f>
        <v>Westland</v>
      </c>
      <c r="M14" s="6" t="s">
        <v>74</v>
      </c>
      <c r="N14" s="9" t="s">
        <v>79</v>
      </c>
      <c r="O14" s="8">
        <v>9880</v>
      </c>
      <c r="P14" s="4" t="s">
        <v>80</v>
      </c>
      <c r="R14" s="52" t="s">
        <v>1554</v>
      </c>
      <c r="S14" s="53">
        <f t="shared" ref="S14:V14" si="7">SUM(S2:S13)</f>
        <v>472287</v>
      </c>
      <c r="T14" s="53">
        <f t="shared" si="7"/>
        <v>160927</v>
      </c>
      <c r="U14" s="52">
        <f t="shared" si="7"/>
        <v>366575</v>
      </c>
      <c r="V14" s="53">
        <f t="shared" si="7"/>
        <v>527502</v>
      </c>
      <c r="W14" s="53">
        <f t="shared" si="1"/>
        <v>55215</v>
      </c>
      <c r="X14" s="55">
        <f t="shared" si="6"/>
        <v>11.690984507301707</v>
      </c>
      <c r="Y14" s="28"/>
    </row>
    <row r="15" spans="1:30" ht="15.75" customHeight="1">
      <c r="A15" s="59" t="s">
        <v>92</v>
      </c>
      <c r="B15" s="57" t="s">
        <v>735</v>
      </c>
      <c r="C15" s="58">
        <v>6068</v>
      </c>
      <c r="D15" s="4" t="str">
        <f ca="1">IFERROR(__xludf.DUMMYFUNCTION("REGEXEXTRACT(B15,""[A-Za-z]+"")"),"Amsterdam")</f>
        <v>Amsterdam</v>
      </c>
      <c r="F15" s="6" t="s">
        <v>74</v>
      </c>
      <c r="G15" s="9" t="s">
        <v>86</v>
      </c>
      <c r="H15" s="8">
        <v>3116</v>
      </c>
      <c r="I15" s="4" t="str">
        <f ca="1">IFERROR(__xludf.DUMMYFUNCTION("REGEXEXTRACT(G15,""[A-Za-z]+"")"),"Maashorst")</f>
        <v>Maashorst</v>
      </c>
      <c r="M15" s="6" t="s">
        <v>109</v>
      </c>
      <c r="N15" s="9" t="s">
        <v>63</v>
      </c>
      <c r="O15" s="8">
        <v>9322</v>
      </c>
      <c r="P15" s="4" t="s">
        <v>110</v>
      </c>
    </row>
    <row r="16" spans="1:30" ht="15.75" customHeight="1">
      <c r="A16" s="56" t="s">
        <v>74</v>
      </c>
      <c r="B16" s="57" t="s">
        <v>568</v>
      </c>
      <c r="C16" s="58">
        <v>6055</v>
      </c>
      <c r="D16" s="4" t="str">
        <f ca="1">IFERROR(__xludf.DUMMYFUNCTION("REGEXEXTRACT(B16,""[A-Za-z]+"")"),"Eindhoven")</f>
        <v>Eindhoven</v>
      </c>
      <c r="E16" s="56"/>
      <c r="F16" s="6" t="s">
        <v>109</v>
      </c>
      <c r="G16" s="9" t="s">
        <v>132</v>
      </c>
      <c r="H16" s="8">
        <v>3101</v>
      </c>
      <c r="I16" s="4" t="str">
        <f ca="1">IFERROR(__xludf.DUMMYFUNCTION("REGEXEXTRACT(G16,""[A-Za-z]+"")"),"Veere")</f>
        <v>Veere</v>
      </c>
      <c r="M16" s="6" t="s">
        <v>74</v>
      </c>
      <c r="N16" s="9" t="s">
        <v>75</v>
      </c>
      <c r="O16" s="8">
        <v>9025</v>
      </c>
      <c r="P16" s="4" t="e">
        <f>VLOOKUP(N16,#REF!, 3, FALSE)</f>
        <v>#REF!</v>
      </c>
    </row>
    <row r="17" spans="1:30" ht="15.75" customHeight="1">
      <c r="A17" s="56" t="s">
        <v>112</v>
      </c>
      <c r="B17" s="57" t="s">
        <v>1056</v>
      </c>
      <c r="C17" s="58">
        <v>5891</v>
      </c>
      <c r="D17" s="56" t="str">
        <f ca="1">IFERROR(__xludf.DUMMYFUNCTION("REGEXEXTRACT(B17,""[A-Za-z]+"")"),"Nissewaard")</f>
        <v>Nissewaard</v>
      </c>
      <c r="F17" s="6" t="s">
        <v>74</v>
      </c>
      <c r="G17" s="7" t="s">
        <v>87</v>
      </c>
      <c r="H17" s="8">
        <v>2827</v>
      </c>
      <c r="I17" s="4" t="str">
        <f ca="1">IFERROR(__xludf.DUMMYFUNCTION("REGEXEXTRACT(G17,""[A-Za-z]+"")"),"Roosendaal")</f>
        <v>Roosendaal</v>
      </c>
      <c r="M17" s="6" t="s">
        <v>20</v>
      </c>
      <c r="N17" s="9" t="s">
        <v>21</v>
      </c>
      <c r="O17" s="8">
        <v>8509</v>
      </c>
      <c r="P17" s="4" t="e">
        <f>VLOOKUP(N17,#REF!, 3, FALSE)</f>
        <v>#REF!</v>
      </c>
    </row>
    <row r="18" spans="1:30" ht="15.75" customHeight="1">
      <c r="A18" s="59" t="s">
        <v>92</v>
      </c>
      <c r="B18" s="57" t="s">
        <v>728</v>
      </c>
      <c r="C18" s="58">
        <v>5778</v>
      </c>
      <c r="D18" s="4" t="str">
        <f ca="1">IFERROR(__xludf.DUMMYFUNCTION("REGEXEXTRACT(B18,""[A-Za-z]+"")"),"Amsterdam")</f>
        <v>Amsterdam</v>
      </c>
      <c r="F18" s="6" t="s">
        <v>109</v>
      </c>
      <c r="G18" s="9" t="s">
        <v>73</v>
      </c>
      <c r="H18" s="8">
        <v>2797</v>
      </c>
      <c r="I18" s="4" t="str">
        <f ca="1">IFERROR(__xludf.DUMMYFUNCTION("REGEXEXTRACT(G18,""[A-Za-z]+"")"),"Hulst")</f>
        <v>Hulst</v>
      </c>
      <c r="M18" s="6" t="s">
        <v>20</v>
      </c>
      <c r="N18" s="9" t="s">
        <v>23</v>
      </c>
      <c r="O18" s="8">
        <v>7718</v>
      </c>
      <c r="P18" s="4" t="e">
        <f>VLOOKUP(N18,#REF!, 3, FALSE)</f>
        <v>#REF!</v>
      </c>
    </row>
    <row r="19" spans="1:30" ht="15.75" customHeight="1">
      <c r="A19" s="56" t="s">
        <v>37</v>
      </c>
      <c r="B19" s="57" t="s">
        <v>405</v>
      </c>
      <c r="C19" s="63">
        <v>4940</v>
      </c>
      <c r="D19" s="4" t="str">
        <f ca="1">IFERROR(__xludf.DUMMYFUNCTION("REGEXEXTRACT(B19,""[A-Za-z]+"")"),"Zaltbommel")</f>
        <v>Zaltbommel</v>
      </c>
      <c r="F19" s="6" t="s">
        <v>74</v>
      </c>
      <c r="G19" s="9" t="s">
        <v>84</v>
      </c>
      <c r="H19" s="8">
        <v>2712</v>
      </c>
      <c r="I19" s="4" t="str">
        <f ca="1">IFERROR(__xludf.DUMMYFUNCTION("REGEXEXTRACT(G19,""[A-Za-z]+"")"),"Oosterhout")</f>
        <v>Oosterhout</v>
      </c>
      <c r="M19" s="42" t="s">
        <v>62</v>
      </c>
      <c r="N19" s="9" t="s">
        <v>70</v>
      </c>
      <c r="O19" s="8">
        <v>7073</v>
      </c>
      <c r="P19" s="4" t="e">
        <f>VLOOKUP(N19,#REF!, 3, FALSE)</f>
        <v>#REF!</v>
      </c>
    </row>
    <row r="20" spans="1:30" ht="15.75" customHeight="1">
      <c r="A20" s="59" t="s">
        <v>92</v>
      </c>
      <c r="B20" s="57" t="s">
        <v>729</v>
      </c>
      <c r="C20" s="58">
        <v>4849</v>
      </c>
      <c r="D20" s="4" t="str">
        <f ca="1">IFERROR(__xludf.DUMMYFUNCTION("REGEXEXTRACT(B20,""[A-Za-z]+"")"),"Amsterdam")</f>
        <v>Amsterdam</v>
      </c>
      <c r="F20" s="6" t="s">
        <v>74</v>
      </c>
      <c r="G20" s="9" t="s">
        <v>83</v>
      </c>
      <c r="H20" s="8">
        <v>2621</v>
      </c>
      <c r="I20" s="4" t="str">
        <f ca="1">IFERROR(__xludf.DUMMYFUNCTION("REGEXEXTRACT(G20,""[A-Za-z]+"")"),"Tilburg")</f>
        <v>Tilburg</v>
      </c>
      <c r="M20" s="6" t="s">
        <v>74</v>
      </c>
      <c r="N20" s="9" t="s">
        <v>86</v>
      </c>
      <c r="O20" s="8">
        <v>6189</v>
      </c>
      <c r="P20" s="4" t="e">
        <f>VLOOKUP(N20,#REF!, 3, FALSE)</f>
        <v>#REF!</v>
      </c>
      <c r="AA20" s="4"/>
      <c r="AB20" s="4"/>
      <c r="AC20" s="4"/>
      <c r="AD20" s="4"/>
    </row>
    <row r="21" spans="1:30" ht="15.75" customHeight="1">
      <c r="A21" s="56" t="s">
        <v>20</v>
      </c>
      <c r="B21" s="57" t="s">
        <v>236</v>
      </c>
      <c r="C21" s="63">
        <v>4440</v>
      </c>
      <c r="D21" s="4" t="str">
        <f ca="1">IFERROR(__xludf.DUMMYFUNCTION("REGEXEXTRACT(B21,""[A-Za-z]+"")"),"Almere")</f>
        <v>Almere</v>
      </c>
      <c r="F21" s="6" t="s">
        <v>74</v>
      </c>
      <c r="G21" s="9" t="s">
        <v>85</v>
      </c>
      <c r="H21" s="8">
        <v>2282</v>
      </c>
      <c r="I21" s="4" t="str">
        <f ca="1">IFERROR(__xludf.DUMMYFUNCTION("REGEXEXTRACT(G21,""[A-Za-z]+"")"),"Breda")</f>
        <v>Breda</v>
      </c>
      <c r="M21" s="42" t="s">
        <v>62</v>
      </c>
      <c r="N21" s="9" t="s">
        <v>68</v>
      </c>
      <c r="O21" s="8">
        <v>6085</v>
      </c>
      <c r="P21" s="4" t="e">
        <f>VLOOKUP(N21,#REF!, 3, FALSE)</f>
        <v>#REF!</v>
      </c>
      <c r="AA21" s="4"/>
      <c r="AB21" s="4"/>
      <c r="AC21" s="13"/>
      <c r="AD21" s="13"/>
    </row>
    <row r="22" spans="1:30" ht="15.75" customHeight="1">
      <c r="A22" s="56" t="s">
        <v>74</v>
      </c>
      <c r="B22" s="57" t="s">
        <v>563</v>
      </c>
      <c r="C22" s="58">
        <v>4132</v>
      </c>
      <c r="D22" s="4" t="str">
        <f ca="1">IFERROR(__xludf.DUMMYFUNCTION("REGEXEXTRACT(B22,""[A-Za-z]+"")"),"Roosendaal")</f>
        <v>Roosendaal</v>
      </c>
      <c r="F22" s="6" t="s">
        <v>112</v>
      </c>
      <c r="G22" s="9" t="s">
        <v>129</v>
      </c>
      <c r="H22" s="8">
        <v>2266</v>
      </c>
      <c r="I22" s="4" t="str">
        <f ca="1">IFERROR(__xludf.DUMMYFUNCTION("REGEXEXTRACT(G22,""[A-Za-z]+"")"),"Rotterdam")</f>
        <v>Rotterdam</v>
      </c>
      <c r="M22" s="6" t="s">
        <v>50</v>
      </c>
      <c r="N22" s="9" t="s">
        <v>57</v>
      </c>
      <c r="O22" s="8">
        <v>6077</v>
      </c>
      <c r="P22" s="4" t="s">
        <v>58</v>
      </c>
      <c r="AA22" s="4"/>
      <c r="AB22" s="4"/>
      <c r="AC22" s="13"/>
      <c r="AD22" s="13"/>
    </row>
    <row r="23" spans="1:30" ht="15.75" customHeight="1">
      <c r="A23" s="56" t="s">
        <v>112</v>
      </c>
      <c r="B23" s="57" t="s">
        <v>1062</v>
      </c>
      <c r="C23" s="58">
        <v>4006</v>
      </c>
      <c r="D23" s="4" t="str">
        <f ca="1">IFERROR(__xludf.DUMMYFUNCTION("REGEXEXTRACT(B23,""[A-Za-z]+"")"),"Dordrecht")</f>
        <v>Dordrecht</v>
      </c>
      <c r="F23" s="6" t="s">
        <v>92</v>
      </c>
      <c r="G23" s="9" t="s">
        <v>100</v>
      </c>
      <c r="H23" s="8">
        <v>2221</v>
      </c>
      <c r="I23" s="4" t="str">
        <f ca="1">IFERROR(__xludf.DUMMYFUNCTION("REGEXEXTRACT(G23,""[A-Za-z]+"")"),"Zaanstad")</f>
        <v>Zaanstad</v>
      </c>
      <c r="M23" s="6" t="s">
        <v>112</v>
      </c>
      <c r="N23" s="9" t="s">
        <v>36</v>
      </c>
      <c r="O23" s="8">
        <v>6052</v>
      </c>
      <c r="P23" s="4" t="e">
        <f>VLOOKUP(N23,#REF!, 3, FALSE)</f>
        <v>#REF!</v>
      </c>
    </row>
    <row r="24" spans="1:30" ht="15.75" customHeight="1">
      <c r="A24" s="56" t="s">
        <v>37</v>
      </c>
      <c r="B24" s="57" t="s">
        <v>410</v>
      </c>
      <c r="C24" s="61">
        <v>3911</v>
      </c>
      <c r="D24" s="4" t="str">
        <f ca="1">IFERROR(__xludf.DUMMYFUNCTION("REGEXEXTRACT(B24,""[A-Za-z]+"")"),"West")</f>
        <v>West</v>
      </c>
      <c r="F24" s="6" t="s">
        <v>92</v>
      </c>
      <c r="G24" s="7" t="s">
        <v>104</v>
      </c>
      <c r="H24" s="8">
        <v>2171</v>
      </c>
      <c r="I24" s="4" t="str">
        <f ca="1">IFERROR(__xludf.DUMMYFUNCTION("REGEXEXTRACT(G24,""[A-Za-z]+"")"),"Amsterdam")</f>
        <v>Amsterdam</v>
      </c>
      <c r="M24" s="6" t="s">
        <v>4</v>
      </c>
      <c r="N24" s="9" t="s">
        <v>11</v>
      </c>
      <c r="O24" s="8">
        <v>5653</v>
      </c>
      <c r="P24" s="4" t="e">
        <f>VLOOKUP(N24,#REF!, 3, FALSE)</f>
        <v>#REF!</v>
      </c>
    </row>
    <row r="25" spans="1:30" ht="15.75" customHeight="1">
      <c r="A25" s="57" t="s">
        <v>109</v>
      </c>
      <c r="B25" s="57" t="s">
        <v>972</v>
      </c>
      <c r="C25" s="58">
        <v>3472</v>
      </c>
      <c r="D25" s="4" t="str">
        <f ca="1">IFERROR(__xludf.DUMMYFUNCTION("REGEXEXTRACT(B25,""[A-Za-z]+"")"),"Hulst")</f>
        <v>Hulst</v>
      </c>
      <c r="F25" s="6" t="s">
        <v>20</v>
      </c>
      <c r="G25" s="9" t="s">
        <v>21</v>
      </c>
      <c r="H25" s="8">
        <v>1989</v>
      </c>
      <c r="I25" s="4" t="str">
        <f ca="1">IFERROR(__xludf.DUMMYFUNCTION("REGEXEXTRACT(G25,""[A-Za-z]+"")"),"Dronten")</f>
        <v>Dronten</v>
      </c>
      <c r="M25" s="6" t="s">
        <v>112</v>
      </c>
      <c r="N25" s="9" t="s">
        <v>10</v>
      </c>
      <c r="O25" s="8">
        <v>5465</v>
      </c>
      <c r="P25" s="4" t="s">
        <v>116</v>
      </c>
    </row>
    <row r="26" spans="1:30" ht="15.75" customHeight="1">
      <c r="A26" s="57" t="s">
        <v>102</v>
      </c>
      <c r="B26" s="57" t="s">
        <v>885</v>
      </c>
      <c r="C26" s="58">
        <v>3421</v>
      </c>
      <c r="D26" s="4" t="str">
        <f ca="1">IFERROR(__xludf.DUMMYFUNCTION("REGEXEXTRACT(B26,""[A-Za-z]+"")"),"Woerden")</f>
        <v>Woerden</v>
      </c>
      <c r="F26" s="6" t="s">
        <v>20</v>
      </c>
      <c r="G26" s="9" t="s">
        <v>23</v>
      </c>
      <c r="H26" s="8">
        <v>1915</v>
      </c>
      <c r="I26" s="4" t="str">
        <f ca="1">IFERROR(__xludf.DUMMYFUNCTION("REGEXEXTRACT(G26,""[A-Za-z]+"")"),"Noordoostpolder")</f>
        <v>Noordoostpolder</v>
      </c>
      <c r="M26" s="6" t="s">
        <v>112</v>
      </c>
      <c r="N26" s="9" t="s">
        <v>122</v>
      </c>
      <c r="O26" s="8">
        <v>5441</v>
      </c>
      <c r="P26" s="4" t="e">
        <f>VLOOKUP(N26,#REF!, 3, FALSE)</f>
        <v>#REF!</v>
      </c>
    </row>
    <row r="27" spans="1:30" ht="15.75" customHeight="1">
      <c r="A27" s="57" t="s">
        <v>74</v>
      </c>
      <c r="B27" s="57" t="s">
        <v>559</v>
      </c>
      <c r="C27" s="58">
        <v>3325</v>
      </c>
      <c r="D27" s="4" t="str">
        <f ca="1">IFERROR(__xludf.DUMMYFUNCTION("REGEXEXTRACT(B27,""[A-Za-z]+"")"),"Tilburg")</f>
        <v>Tilburg</v>
      </c>
      <c r="F27" s="6" t="s">
        <v>112</v>
      </c>
      <c r="G27" s="9" t="s">
        <v>127</v>
      </c>
      <c r="H27" s="8">
        <v>1812</v>
      </c>
      <c r="I27" s="4" t="str">
        <f ca="1">IFERROR(__xludf.DUMMYFUNCTION("REGEXEXTRACT(G27,""[A-Za-z]+"")"),"Goeree")</f>
        <v>Goeree</v>
      </c>
      <c r="M27" s="6" t="s">
        <v>92</v>
      </c>
      <c r="N27" s="9" t="s">
        <v>98</v>
      </c>
      <c r="O27" s="8">
        <v>5349</v>
      </c>
      <c r="P27" s="4" t="e">
        <f>VLOOKUP(N27,#REF!, 3, FALSE)</f>
        <v>#REF!</v>
      </c>
    </row>
    <row r="28" spans="1:30" ht="15.75" customHeight="1">
      <c r="A28" s="64" t="s">
        <v>92</v>
      </c>
      <c r="B28" s="57" t="s">
        <v>722</v>
      </c>
      <c r="C28" s="58">
        <v>3303</v>
      </c>
      <c r="D28" s="4" t="str">
        <f ca="1">IFERROR(__xludf.DUMMYFUNCTION("REGEXEXTRACT(B28,""[A-Za-z]+"")"),"Amsterdam")</f>
        <v>Amsterdam</v>
      </c>
      <c r="F28" s="6" t="s">
        <v>4</v>
      </c>
      <c r="G28" s="9" t="s">
        <v>11</v>
      </c>
      <c r="H28" s="8">
        <v>1713</v>
      </c>
      <c r="I28" s="4" t="str">
        <f ca="1">IFERROR(__xludf.DUMMYFUNCTION("REGEXEXTRACT(G28,""[A-Za-z]+"")"),"Tynaarlo")</f>
        <v>Tynaarlo</v>
      </c>
      <c r="M28" s="6" t="s">
        <v>102</v>
      </c>
      <c r="N28" s="9" t="s">
        <v>103</v>
      </c>
      <c r="O28" s="8">
        <v>4739</v>
      </c>
      <c r="P28" s="4" t="e">
        <f>VLOOKUP(N28,#REF!, 3, FALSE)</f>
        <v>#REF!</v>
      </c>
    </row>
    <row r="29" spans="1:30" ht="15.75" customHeight="1">
      <c r="A29" s="57" t="s">
        <v>74</v>
      </c>
      <c r="B29" s="57" t="s">
        <v>575</v>
      </c>
      <c r="C29" s="58">
        <v>3254</v>
      </c>
      <c r="D29" s="4" t="str">
        <f ca="1">IFERROR(__xludf.DUMMYFUNCTION("REGEXEXTRACT(B29,""[A-Za-z]+"")"),"Someren")</f>
        <v>Someren</v>
      </c>
      <c r="F29" s="6" t="s">
        <v>112</v>
      </c>
      <c r="G29" s="9" t="s">
        <v>138</v>
      </c>
      <c r="H29" s="8">
        <v>1636</v>
      </c>
      <c r="I29" s="4" t="str">
        <f ca="1">IFERROR(__xludf.DUMMYFUNCTION("REGEXEXTRACT(G29,""[A-Za-z]+"")"),"Hoeksche")</f>
        <v>Hoeksche</v>
      </c>
      <c r="M29" s="6" t="s">
        <v>112</v>
      </c>
      <c r="N29" s="9" t="s">
        <v>33</v>
      </c>
      <c r="O29" s="8">
        <v>4375</v>
      </c>
      <c r="P29" s="15" t="s">
        <v>114</v>
      </c>
    </row>
    <row r="30" spans="1:30" ht="15.75" customHeight="1">
      <c r="A30" s="64" t="s">
        <v>92</v>
      </c>
      <c r="B30" s="57" t="s">
        <v>731</v>
      </c>
      <c r="C30" s="58">
        <v>3201</v>
      </c>
      <c r="D30" s="4" t="str">
        <f ca="1">IFERROR(__xludf.DUMMYFUNCTION("REGEXEXTRACT(B30,""[A-Za-z]+"")"),"Purmerend")</f>
        <v>Purmerend</v>
      </c>
      <c r="F30" s="6" t="s">
        <v>112</v>
      </c>
      <c r="G30" s="9" t="s">
        <v>133</v>
      </c>
      <c r="H30" s="8">
        <v>1622</v>
      </c>
      <c r="I30" s="4" t="str">
        <f ca="1">IFERROR(__xludf.DUMMYFUNCTION("REGEXEXTRACT(G30,""[A-Za-z]+"")"),"Gouda")</f>
        <v>Gouda</v>
      </c>
      <c r="M30" s="6" t="s">
        <v>92</v>
      </c>
      <c r="N30" s="9" t="s">
        <v>59</v>
      </c>
      <c r="O30" s="8">
        <v>4303</v>
      </c>
      <c r="P30" s="4" t="e">
        <f>VLOOKUP(N30,#REF!, 3, FALSE)</f>
        <v>#REF!</v>
      </c>
    </row>
    <row r="31" spans="1:30" ht="15.75" customHeight="1">
      <c r="A31" s="57" t="s">
        <v>20</v>
      </c>
      <c r="B31" s="57" t="s">
        <v>233</v>
      </c>
      <c r="C31" s="61">
        <v>2944</v>
      </c>
      <c r="D31" s="4" t="str">
        <f ca="1">IFERROR(__xludf.DUMMYFUNCTION("REGEXEXTRACT(B31,""[A-Za-z]+"")"),"Noordoostpolder")</f>
        <v>Noordoostpolder</v>
      </c>
      <c r="F31" s="6" t="s">
        <v>92</v>
      </c>
      <c r="G31" s="9" t="s">
        <v>98</v>
      </c>
      <c r="H31" s="8">
        <v>1608</v>
      </c>
      <c r="I31" s="4" t="str">
        <f ca="1">IFERROR(__xludf.DUMMYFUNCTION("REGEXEXTRACT(G31,""[A-Za-z]+"")"),"Zaanstad")</f>
        <v>Zaanstad</v>
      </c>
      <c r="M31" s="6" t="s">
        <v>20</v>
      </c>
      <c r="N31" s="9" t="s">
        <v>31</v>
      </c>
      <c r="O31" s="8">
        <v>4228</v>
      </c>
      <c r="P31" s="4" t="s">
        <v>32</v>
      </c>
    </row>
    <row r="32" spans="1:30" ht="15.75" customHeight="1">
      <c r="A32" s="56" t="s">
        <v>109</v>
      </c>
      <c r="B32" s="57" t="s">
        <v>973</v>
      </c>
      <c r="C32" s="58">
        <v>2916</v>
      </c>
      <c r="D32" s="4" t="str">
        <f ca="1">IFERROR(__xludf.DUMMYFUNCTION("REGEXEXTRACT(B32,""[A-Za-z]+"")"),"Veere")</f>
        <v>Veere</v>
      </c>
      <c r="F32" s="6" t="s">
        <v>74</v>
      </c>
      <c r="G32" s="9" t="s">
        <v>88</v>
      </c>
      <c r="H32" s="8">
        <v>1547</v>
      </c>
      <c r="I32" s="4" t="str">
        <f ca="1">IFERROR(__xludf.DUMMYFUNCTION("REGEXEXTRACT(G32,""[A-Za-z]+"")"),"Bladel")</f>
        <v>Bladel</v>
      </c>
      <c r="M32" s="6" t="s">
        <v>74</v>
      </c>
      <c r="N32" s="9" t="s">
        <v>88</v>
      </c>
      <c r="O32" s="8">
        <v>4182</v>
      </c>
      <c r="P32" s="4" t="e">
        <f>VLOOKUP(N32,#REF!, 3, FALSE)</f>
        <v>#REF!</v>
      </c>
    </row>
    <row r="33" spans="1:16" ht="15.75" customHeight="1">
      <c r="A33" s="56" t="s">
        <v>4</v>
      </c>
      <c r="B33" s="57" t="s">
        <v>183</v>
      </c>
      <c r="C33" s="58">
        <v>2907</v>
      </c>
      <c r="D33" s="4" t="str">
        <f ca="1">IFERROR(__xludf.DUMMYFUNCTION("REGEXEXTRACT(B33,""[A-Za-z]+"")"),"Tynaarlo")</f>
        <v>Tynaarlo</v>
      </c>
      <c r="F33" s="6" t="s">
        <v>112</v>
      </c>
      <c r="G33" s="9" t="s">
        <v>36</v>
      </c>
      <c r="H33" s="8">
        <v>1544</v>
      </c>
      <c r="I33" s="4" t="str">
        <f ca="1">IFERROR(__xludf.DUMMYFUNCTION("REGEXEXTRACT(G33,""[A-Za-z]+"")"),"Rotterdam")</f>
        <v>Rotterdam</v>
      </c>
      <c r="M33" s="6" t="s">
        <v>92</v>
      </c>
      <c r="N33" s="9" t="s">
        <v>99</v>
      </c>
      <c r="O33" s="8">
        <v>4107</v>
      </c>
      <c r="P33" s="4" t="e">
        <f>VLOOKUP(N33,#REF!, 3, FALSE)</f>
        <v>#REF!</v>
      </c>
    </row>
    <row r="34" spans="1:16" ht="15.75" customHeight="1">
      <c r="A34" s="56" t="s">
        <v>112</v>
      </c>
      <c r="B34" s="64" t="s">
        <v>1054</v>
      </c>
      <c r="C34" s="58">
        <v>2738</v>
      </c>
      <c r="D34" s="4" t="str">
        <f ca="1">IFERROR(__xludf.DUMMYFUNCTION("REGEXEXTRACT(B34,""[A-Za-z]+"")"),"Goeree")</f>
        <v>Goeree</v>
      </c>
      <c r="F34" s="6" t="s">
        <v>74</v>
      </c>
      <c r="G34" s="9" t="s">
        <v>75</v>
      </c>
      <c r="H34" s="8">
        <v>1513</v>
      </c>
      <c r="I34" s="4" t="str">
        <f ca="1">IFERROR(__xludf.DUMMYFUNCTION("REGEXEXTRACT(G34,""[A-Za-z]+"")"),"Tilburg")</f>
        <v>Tilburg</v>
      </c>
      <c r="M34" s="6" t="s">
        <v>74</v>
      </c>
      <c r="N34" s="9" t="s">
        <v>89</v>
      </c>
      <c r="O34" s="8">
        <v>4045</v>
      </c>
      <c r="P34" s="4" t="s">
        <v>90</v>
      </c>
    </row>
    <row r="35" spans="1:16" ht="15.75" customHeight="1">
      <c r="A35" s="56" t="s">
        <v>4</v>
      </c>
      <c r="B35" s="57" t="s">
        <v>178</v>
      </c>
      <c r="C35" s="58">
        <v>2706</v>
      </c>
      <c r="D35" s="4" t="str">
        <f ca="1">IFERROR(__xludf.DUMMYFUNCTION("REGEXEXTRACT(B35,""[A-Za-z]+"")"),"Tynaarlo")</f>
        <v>Tynaarlo</v>
      </c>
      <c r="F35" s="6" t="s">
        <v>4</v>
      </c>
      <c r="G35" s="9" t="s">
        <v>5</v>
      </c>
      <c r="H35" s="8">
        <v>1441</v>
      </c>
      <c r="I35" s="4" t="str">
        <f ca="1">IFERROR(__xludf.DUMMYFUNCTION("REGEXEXTRACT(G35,""[A-Za-z]+"")"),"Hoogeveen")</f>
        <v>Hoogeveen</v>
      </c>
      <c r="M35" s="6" t="s">
        <v>112</v>
      </c>
      <c r="N35" s="9" t="s">
        <v>127</v>
      </c>
      <c r="O35" s="8">
        <v>3933</v>
      </c>
      <c r="P35" s="4" t="e">
        <f>VLOOKUP(N35,#REF!, 3, FALSE)</f>
        <v>#REF!</v>
      </c>
    </row>
    <row r="36" spans="1:16" ht="15.75" customHeight="1">
      <c r="A36" s="56" t="s">
        <v>112</v>
      </c>
      <c r="B36" s="57" t="s">
        <v>1046</v>
      </c>
      <c r="C36" s="58">
        <v>2682</v>
      </c>
      <c r="D36" s="4" t="s">
        <v>1186</v>
      </c>
      <c r="F36" s="6" t="s">
        <v>41</v>
      </c>
      <c r="G36" s="9" t="s">
        <v>46</v>
      </c>
      <c r="H36" s="8">
        <v>1420</v>
      </c>
      <c r="I36" s="4" t="str">
        <f ca="1">IFERROR(__xludf.DUMMYFUNCTION("REGEXEXTRACT(G36,""[A-Za-z]+"")"),"Waadhoeke")</f>
        <v>Waadhoeke</v>
      </c>
      <c r="M36" s="6" t="s">
        <v>92</v>
      </c>
      <c r="N36" s="9" t="s">
        <v>30</v>
      </c>
      <c r="O36" s="8">
        <v>3755</v>
      </c>
      <c r="P36" s="4" t="e">
        <f>VLOOKUP(N36,#REF!, 3, FALSE)</f>
        <v>#REF!</v>
      </c>
    </row>
    <row r="37" spans="1:16" ht="15.75" customHeight="1">
      <c r="A37" s="56" t="s">
        <v>74</v>
      </c>
      <c r="B37" s="57" t="s">
        <v>565</v>
      </c>
      <c r="C37" s="58">
        <v>2652</v>
      </c>
      <c r="D37" s="4" t="str">
        <f ca="1">IFERROR(__xludf.DUMMYFUNCTION("REGEXEXTRACT(B37,""[A-Za-z]+"")"),"Breda")</f>
        <v>Breda</v>
      </c>
      <c r="F37" s="6" t="s">
        <v>112</v>
      </c>
      <c r="G37" s="9" t="s">
        <v>135</v>
      </c>
      <c r="H37" s="8">
        <v>1391</v>
      </c>
      <c r="I37" s="4" t="str">
        <f ca="1">IFERROR(__xludf.DUMMYFUNCTION("REGEXEXTRACT(G37,""[A-Za-z]+"")"),"Delft")</f>
        <v>Delft</v>
      </c>
      <c r="M37" s="6" t="s">
        <v>4</v>
      </c>
      <c r="N37" s="9" t="s">
        <v>5</v>
      </c>
      <c r="O37" s="8">
        <v>3716</v>
      </c>
      <c r="P37" s="4" t="e">
        <f>VLOOKUP(N37,#REF!, 3, FALSE)</f>
        <v>#REF!</v>
      </c>
    </row>
    <row r="38" spans="1:16" ht="15.75" customHeight="1">
      <c r="A38" s="59" t="s">
        <v>92</v>
      </c>
      <c r="B38" s="57" t="s">
        <v>717</v>
      </c>
      <c r="C38" s="58">
        <v>2613</v>
      </c>
      <c r="D38" s="4" t="str">
        <f ca="1">IFERROR(__xludf.DUMMYFUNCTION("REGEXEXTRACT(B38,""[A-Za-z]+"")"),"Hoorn")</f>
        <v>Hoorn</v>
      </c>
      <c r="F38" s="6" t="s">
        <v>62</v>
      </c>
      <c r="G38" s="7" t="s">
        <v>70</v>
      </c>
      <c r="H38" s="8">
        <v>1318</v>
      </c>
      <c r="I38" s="4" t="str">
        <f ca="1">IFERROR(__xludf.DUMMYFUNCTION("REGEXEXTRACT(G38,""[A-Za-z]+"")"),"Venlo")</f>
        <v>Venlo</v>
      </c>
      <c r="M38" s="6" t="s">
        <v>50</v>
      </c>
      <c r="N38" s="9" t="s">
        <v>51</v>
      </c>
      <c r="O38" s="8">
        <v>2713</v>
      </c>
      <c r="P38" s="4" t="e">
        <f>VLOOKUP(N38,#REF!, 3, FALSE)</f>
        <v>#REF!</v>
      </c>
    </row>
    <row r="39" spans="1:16" ht="15.75" customHeight="1">
      <c r="A39" s="59" t="s">
        <v>92</v>
      </c>
      <c r="B39" s="57" t="s">
        <v>732</v>
      </c>
      <c r="C39" s="58">
        <v>2608</v>
      </c>
      <c r="D39" s="4" t="str">
        <f ca="1">IFERROR(__xludf.DUMMYFUNCTION("REGEXEXTRACT(B39,""[A-Za-z]+"")"),"Zaanstad")</f>
        <v>Zaanstad</v>
      </c>
      <c r="F39" s="6" t="s">
        <v>50</v>
      </c>
      <c r="G39" s="9" t="s">
        <v>51</v>
      </c>
      <c r="H39" s="8">
        <v>1275</v>
      </c>
      <c r="I39" s="4" t="str">
        <f ca="1">IFERROR(__xludf.DUMMYFUNCTION("REGEXEXTRACT(G39,""[A-Za-z]+"")"),"Westerkwartier")</f>
        <v>Westerkwartier</v>
      </c>
      <c r="M39" s="6" t="s">
        <v>92</v>
      </c>
      <c r="N39" s="9" t="s">
        <v>16</v>
      </c>
      <c r="O39" s="8">
        <v>2712</v>
      </c>
      <c r="P39" s="4" t="e">
        <f>VLOOKUP(N39,#REF!, 3, FALSE)</f>
        <v>#REF!</v>
      </c>
    </row>
    <row r="40" spans="1:16" ht="15.75" customHeight="1">
      <c r="A40" s="56" t="s">
        <v>74</v>
      </c>
      <c r="B40" s="57" t="s">
        <v>572</v>
      </c>
      <c r="C40" s="58">
        <v>2538</v>
      </c>
      <c r="D40" s="4" t="str">
        <f ca="1">IFERROR(__xludf.DUMMYFUNCTION("REGEXEXTRACT(B40,""[A-Za-z]+"")"),"Maashorst")</f>
        <v>Maashorst</v>
      </c>
      <c r="E40" s="65"/>
      <c r="F40" s="6" t="s">
        <v>74</v>
      </c>
      <c r="G40" s="9" t="s">
        <v>95</v>
      </c>
      <c r="H40" s="8">
        <v>1127</v>
      </c>
      <c r="I40" s="4" t="str">
        <f ca="1">IFERROR(__xludf.DUMMYFUNCTION("REGEXEXTRACT(G40,""[A-Za-z]+"")"),"Drimmelen")</f>
        <v>Drimmelen</v>
      </c>
      <c r="M40" s="6" t="s">
        <v>92</v>
      </c>
      <c r="N40" s="9" t="s">
        <v>8</v>
      </c>
      <c r="O40" s="8">
        <v>2414</v>
      </c>
      <c r="P40" s="4" t="e">
        <f>VLOOKUP(N40,#REF!, 3, FALSE)</f>
        <v>#REF!</v>
      </c>
    </row>
    <row r="41" spans="1:16" ht="15.75" customHeight="1">
      <c r="A41" s="59" t="s">
        <v>92</v>
      </c>
      <c r="B41" s="57" t="s">
        <v>714</v>
      </c>
      <c r="C41" s="58">
        <v>2249</v>
      </c>
      <c r="D41" s="4" t="str">
        <f ca="1">IFERROR(__xludf.DUMMYFUNCTION("REGEXEXTRACT(B41,""[A-Za-z]+"")"),"Haarlem")</f>
        <v>Haarlem</v>
      </c>
      <c r="F41" s="6" t="s">
        <v>4</v>
      </c>
      <c r="G41" s="9" t="s">
        <v>17</v>
      </c>
      <c r="H41" s="8">
        <v>1103</v>
      </c>
      <c r="I41" s="4" t="str">
        <f ca="1">IFERROR(__xludf.DUMMYFUNCTION("REGEXEXTRACT(G41,""[A-Za-z]+"")"),"Emmen")</f>
        <v>Emmen</v>
      </c>
      <c r="M41" s="6" t="s">
        <v>50</v>
      </c>
      <c r="N41" s="9" t="s">
        <v>54</v>
      </c>
      <c r="O41" s="8">
        <v>2146</v>
      </c>
      <c r="P41" s="4" t="e">
        <f>VLOOKUP(N41,#REF!, 3, FALSE)</f>
        <v>#REF!</v>
      </c>
    </row>
    <row r="42" spans="1:16" ht="15.75" customHeight="1">
      <c r="A42" s="56" t="s">
        <v>37</v>
      </c>
      <c r="B42" s="57" t="s">
        <v>398</v>
      </c>
      <c r="C42" s="58">
        <v>2159</v>
      </c>
      <c r="D42" s="4" t="str">
        <f ca="1">IFERROR(__xludf.DUMMYFUNCTION("REGEXEXTRACT(B42,""[A-Za-z]+"")"),"Westervoort")</f>
        <v>Westervoort</v>
      </c>
      <c r="F42" s="6" t="s">
        <v>102</v>
      </c>
      <c r="G42" s="9" t="s">
        <v>105</v>
      </c>
      <c r="H42" s="8">
        <v>1018</v>
      </c>
      <c r="I42" s="4" t="s">
        <v>121</v>
      </c>
      <c r="M42" s="6" t="s">
        <v>112</v>
      </c>
      <c r="N42" s="16" t="s">
        <v>123</v>
      </c>
      <c r="O42" s="8">
        <v>2094</v>
      </c>
      <c r="P42" s="17" t="s">
        <v>124</v>
      </c>
    </row>
    <row r="43" spans="1:16" ht="15.75" customHeight="1">
      <c r="A43" s="56" t="s">
        <v>37</v>
      </c>
      <c r="B43" s="57" t="s">
        <v>415</v>
      </c>
      <c r="C43" s="63">
        <v>2150</v>
      </c>
      <c r="D43" s="4" t="str">
        <f ca="1">IFERROR(__xludf.DUMMYFUNCTION("REGEXEXTRACT(B43,""[A-Za-z]+"")"),"Barneveld")</f>
        <v>Barneveld</v>
      </c>
      <c r="F43" s="6" t="s">
        <v>4</v>
      </c>
      <c r="G43" s="9" t="s">
        <v>13</v>
      </c>
      <c r="H43" s="8">
        <v>1017</v>
      </c>
      <c r="I43" s="4" t="str">
        <f ca="1">IFERROR(__xludf.DUMMYFUNCTION("REGEXEXTRACT(G43,""[A-Za-z]+"")"),"Tynaarlo")</f>
        <v>Tynaarlo</v>
      </c>
      <c r="M43" s="6" t="s">
        <v>74</v>
      </c>
      <c r="N43" s="9" t="s">
        <v>52</v>
      </c>
      <c r="O43" s="8">
        <v>2073</v>
      </c>
      <c r="P43" s="4" t="e">
        <f>VLOOKUP(N43,#REF!, 3, FALSE)</f>
        <v>#REF!</v>
      </c>
    </row>
    <row r="44" spans="1:16" ht="15.75" customHeight="1">
      <c r="A44" s="56" t="s">
        <v>102</v>
      </c>
      <c r="B44" s="57" t="s">
        <v>876</v>
      </c>
      <c r="C44" s="58">
        <v>2075</v>
      </c>
      <c r="D44" s="65" t="str">
        <f ca="1">IFERROR(__xludf.DUMMYFUNCTION("REGEXEXTRACT(B44,""[A-Za-z]+"")"),"Utrecht")</f>
        <v>Utrecht</v>
      </c>
      <c r="F44" s="6" t="s">
        <v>20</v>
      </c>
      <c r="G44" s="9" t="s">
        <v>34</v>
      </c>
      <c r="H44" s="8">
        <v>1000</v>
      </c>
      <c r="I44" s="4" t="str">
        <f ca="1">IFERROR(__xludf.DUMMYFUNCTION("REGEXEXTRACT(G44,""[A-Za-z]+"")"),"Noordoostpolder")</f>
        <v>Noordoostpolder</v>
      </c>
      <c r="M44" s="6" t="s">
        <v>92</v>
      </c>
      <c r="N44" s="9" t="s">
        <v>45</v>
      </c>
      <c r="O44" s="8">
        <v>1993</v>
      </c>
      <c r="P44" s="4" t="e">
        <f>VLOOKUP(N44,#REF!, 3, FALSE)</f>
        <v>#REF!</v>
      </c>
    </row>
    <row r="45" spans="1:16" ht="15.75" customHeight="1">
      <c r="A45" s="56" t="s">
        <v>74</v>
      </c>
      <c r="B45" s="57" t="s">
        <v>558</v>
      </c>
      <c r="C45" s="58">
        <v>1923</v>
      </c>
      <c r="D45" s="4" t="str">
        <f ca="1">IFERROR(__xludf.DUMMYFUNCTION("REGEXEXTRACT(B45,""[A-Za-z]+"")"),"Tilburg")</f>
        <v>Tilburg</v>
      </c>
      <c r="F45" s="6" t="s">
        <v>117</v>
      </c>
      <c r="G45" s="9" t="s">
        <v>118</v>
      </c>
      <c r="H45" s="10">
        <v>986</v>
      </c>
      <c r="I45" s="4" t="str">
        <f ca="1">IFERROR(__xludf.DUMMYFUNCTION("REGEXEXTRACT(G45,""[A-Za-z]+"")"),"Enschede")</f>
        <v>Enschede</v>
      </c>
      <c r="M45" s="42" t="s">
        <v>62</v>
      </c>
      <c r="N45" s="9" t="s">
        <v>69</v>
      </c>
      <c r="O45" s="8">
        <v>1938</v>
      </c>
      <c r="P45" s="4" t="e">
        <f>VLOOKUP(N45,#REF!, 3, FALSE)</f>
        <v>#REF!</v>
      </c>
    </row>
    <row r="46" spans="1:16" ht="15.75" customHeight="1">
      <c r="A46" s="56" t="s">
        <v>117</v>
      </c>
      <c r="B46" s="57" t="s">
        <v>832</v>
      </c>
      <c r="C46" s="58">
        <v>1912</v>
      </c>
      <c r="D46" s="4" t="str">
        <f ca="1">IFERROR(__xludf.DUMMYFUNCTION("REGEXEXTRACT(B46,""[A-Za-z]+"")"),"Deventer")</f>
        <v>Deventer</v>
      </c>
      <c r="F46" s="6" t="s">
        <v>62</v>
      </c>
      <c r="G46" s="9" t="s">
        <v>69</v>
      </c>
      <c r="H46" s="10">
        <v>933</v>
      </c>
      <c r="I46" s="4" t="str">
        <f ca="1">IFERROR(__xludf.DUMMYFUNCTION("REGEXEXTRACT(G46,""[A-Za-z]+"")"),"Heerlen")</f>
        <v>Heerlen</v>
      </c>
      <c r="M46" s="6" t="s">
        <v>74</v>
      </c>
      <c r="N46" s="9" t="s">
        <v>40</v>
      </c>
      <c r="O46" s="8">
        <v>1696</v>
      </c>
      <c r="P46" s="4" t="e">
        <f>VLOOKUP(N46,#REF!, 3, FALSE)</f>
        <v>#REF!</v>
      </c>
    </row>
    <row r="47" spans="1:16" ht="15.75" customHeight="1">
      <c r="A47" s="56" t="s">
        <v>20</v>
      </c>
      <c r="B47" s="57" t="s">
        <v>241</v>
      </c>
      <c r="C47" s="61">
        <v>1911</v>
      </c>
      <c r="D47" s="4" t="str">
        <f ca="1">IFERROR(__xludf.DUMMYFUNCTION("REGEXEXTRACT(B47,""[A-Za-z]+"")"),"Noordoostpolder")</f>
        <v>Noordoostpolder</v>
      </c>
      <c r="F47" s="6" t="s">
        <v>4</v>
      </c>
      <c r="G47" s="9" t="s">
        <v>9</v>
      </c>
      <c r="H47" s="10">
        <v>806</v>
      </c>
      <c r="I47" s="4" t="str">
        <f ca="1">IFERROR(__xludf.DUMMYFUNCTION("REGEXEXTRACT(G47,""[A-Za-z]+"")"),"Tynaarlo")</f>
        <v>Tynaarlo</v>
      </c>
      <c r="M47" s="6" t="s">
        <v>20</v>
      </c>
      <c r="N47" s="9" t="s">
        <v>29</v>
      </c>
      <c r="O47" s="8">
        <v>1606</v>
      </c>
      <c r="P47" s="4" t="e">
        <f>VLOOKUP(N47,#REF!, 3, FALSE)</f>
        <v>#REF!</v>
      </c>
    </row>
    <row r="48" spans="1:16" ht="15.75" customHeight="1">
      <c r="A48" s="56" t="s">
        <v>112</v>
      </c>
      <c r="B48" s="57" t="s">
        <v>1058</v>
      </c>
      <c r="C48" s="58">
        <v>1802</v>
      </c>
      <c r="D48" s="4" t="str">
        <f ca="1">IFERROR(__xludf.DUMMYFUNCTION("REGEXEXTRACT(B48,""[A-Za-z]+"")"),"Capelle")</f>
        <v>Capelle</v>
      </c>
      <c r="F48" s="6" t="s">
        <v>74</v>
      </c>
      <c r="G48" s="9" t="s">
        <v>94</v>
      </c>
      <c r="H48" s="10">
        <v>741</v>
      </c>
      <c r="I48" s="4" t="str">
        <f ca="1">IFERROR(__xludf.DUMMYFUNCTION("REGEXEXTRACT(G48,""[A-Za-z]+"")"),"Someren")</f>
        <v>Someren</v>
      </c>
      <c r="M48" s="6" t="s">
        <v>92</v>
      </c>
      <c r="N48" s="9" t="s">
        <v>22</v>
      </c>
      <c r="O48" s="8">
        <v>1560</v>
      </c>
      <c r="P48" s="4" t="e">
        <f>VLOOKUP(N48,#REF!, 3, FALSE)</f>
        <v>#REF!</v>
      </c>
    </row>
    <row r="49" spans="1:16" ht="15.75" customHeight="1">
      <c r="A49" s="56" t="s">
        <v>112</v>
      </c>
      <c r="B49" s="57" t="s">
        <v>1042</v>
      </c>
      <c r="C49" s="58">
        <v>1793</v>
      </c>
      <c r="D49" s="4" t="str">
        <f ca="1">IFERROR(__xludf.DUMMYFUNCTION("REGEXEXTRACT(B49,""[A-Za-z]+"")"),"Vlaardingen")</f>
        <v>Vlaardingen</v>
      </c>
      <c r="F49" s="6" t="s">
        <v>41</v>
      </c>
      <c r="G49" s="9" t="s">
        <v>42</v>
      </c>
      <c r="H49" s="10">
        <v>730</v>
      </c>
      <c r="I49" s="4" t="str">
        <f ca="1">IFERROR(__xludf.DUMMYFUNCTION("REGEXEXTRACT(G49,""[A-Za-z]+"")"),"Achtkarspelen")</f>
        <v>Achtkarspelen</v>
      </c>
      <c r="M49" s="6" t="s">
        <v>102</v>
      </c>
      <c r="N49" s="9" t="s">
        <v>105</v>
      </c>
      <c r="O49" s="8">
        <v>1181</v>
      </c>
      <c r="P49" s="4" t="e">
        <f>VLOOKUP(N49,#REF!, 3, FALSE)</f>
        <v>#REF!</v>
      </c>
    </row>
    <row r="50" spans="1:16" ht="15.75" customHeight="1">
      <c r="A50" s="56" t="s">
        <v>50</v>
      </c>
      <c r="B50" s="57" t="s">
        <v>443</v>
      </c>
      <c r="C50" s="58">
        <v>1751</v>
      </c>
      <c r="D50" s="4" t="str">
        <f ca="1">IFERROR(__xludf.DUMMYFUNCTION("REGEXEXTRACT(B50,""[A-Za-z]+"")"),"Groningen")</f>
        <v>Groningen</v>
      </c>
      <c r="F50" s="6" t="s">
        <v>20</v>
      </c>
      <c r="G50" s="9" t="s">
        <v>27</v>
      </c>
      <c r="H50" s="10">
        <v>721</v>
      </c>
      <c r="I50" s="4" t="str">
        <f ca="1">IFERROR(__xludf.DUMMYFUNCTION("REGEXEXTRACT(G50,""[A-Za-z]+"")"),"Almere")</f>
        <v>Almere</v>
      </c>
      <c r="M50" s="6" t="s">
        <v>62</v>
      </c>
      <c r="N50" s="9" t="s">
        <v>12</v>
      </c>
      <c r="O50" s="8">
        <v>1109</v>
      </c>
      <c r="P50" s="4" t="e">
        <f>VLOOKUP(N50,#REF!, 3, FALSE)</f>
        <v>#REF!</v>
      </c>
    </row>
    <row r="51" spans="1:16" ht="15.75" customHeight="1">
      <c r="A51" s="56" t="s">
        <v>117</v>
      </c>
      <c r="B51" s="57" t="s">
        <v>835</v>
      </c>
      <c r="C51" s="58">
        <v>1705</v>
      </c>
      <c r="D51" s="4" t="str">
        <f ca="1">IFERROR(__xludf.DUMMYFUNCTION("REGEXEXTRACT(B51,""[A-Za-z]+"")"),"Enschede")</f>
        <v>Enschede</v>
      </c>
      <c r="F51" s="6" t="s">
        <v>74</v>
      </c>
      <c r="G51" s="9" t="s">
        <v>66</v>
      </c>
      <c r="H51" s="10">
        <v>616</v>
      </c>
      <c r="I51" s="4" t="str">
        <f ca="1">IFERROR(__xludf.DUMMYFUNCTION("REGEXEXTRACT(G51,""[A-Za-z]+"")"),"Breda")</f>
        <v>Breda</v>
      </c>
      <c r="M51" s="6" t="s">
        <v>4</v>
      </c>
      <c r="N51" s="9" t="s">
        <v>14</v>
      </c>
      <c r="O51" s="8">
        <v>1068</v>
      </c>
      <c r="P51" s="4" t="s">
        <v>15</v>
      </c>
    </row>
    <row r="52" spans="1:16" ht="15.75" customHeight="1">
      <c r="A52" s="56" t="s">
        <v>62</v>
      </c>
      <c r="B52" s="57" t="s">
        <v>512</v>
      </c>
      <c r="C52" s="58">
        <v>1609</v>
      </c>
      <c r="D52" s="4" t="str">
        <f ca="1">IFERROR(__xludf.DUMMYFUNCTION("REGEXEXTRACT(B52,""[A-Za-z]+"")"),"Venlo")</f>
        <v>Venlo</v>
      </c>
      <c r="F52" s="6" t="s">
        <v>102</v>
      </c>
      <c r="G52" s="9" t="s">
        <v>103</v>
      </c>
      <c r="H52" s="10">
        <v>609</v>
      </c>
      <c r="I52" s="4" t="s">
        <v>121</v>
      </c>
      <c r="M52" s="42" t="s">
        <v>62</v>
      </c>
      <c r="N52" s="9" t="s">
        <v>64</v>
      </c>
      <c r="O52" s="8">
        <v>1055</v>
      </c>
      <c r="P52" s="4" t="s">
        <v>65</v>
      </c>
    </row>
    <row r="53" spans="1:16" ht="15.75" customHeight="1">
      <c r="A53" s="56" t="s">
        <v>244</v>
      </c>
      <c r="B53" s="57" t="s">
        <v>250</v>
      </c>
      <c r="C53" s="63">
        <v>1430</v>
      </c>
      <c r="D53" s="4" t="str">
        <f ca="1">IFERROR(__xludf.DUMMYFUNCTION("REGEXEXTRACT(B53,""[A-Za-z]+"")"),"Waadhoeke")</f>
        <v>Waadhoeke</v>
      </c>
      <c r="F53" s="6" t="s">
        <v>112</v>
      </c>
      <c r="G53" s="7" t="s">
        <v>120</v>
      </c>
      <c r="H53" s="10">
        <v>534</v>
      </c>
      <c r="I53" s="4" t="str">
        <f ca="1">IFERROR(__xludf.DUMMYFUNCTION("REGEXEXTRACT(G53,""[A-Za-z]+"")"),"Vlaardingen")</f>
        <v>Vlaardingen</v>
      </c>
      <c r="M53" s="6" t="s">
        <v>74</v>
      </c>
      <c r="N53" s="9" t="s">
        <v>77</v>
      </c>
      <c r="O53" s="8">
        <v>1014</v>
      </c>
      <c r="P53" s="4" t="e">
        <f>VLOOKUP(N53,#REF!, 3, FALSE)</f>
        <v>#REF!</v>
      </c>
    </row>
    <row r="54" spans="1:16" ht="15.75" customHeight="1">
      <c r="A54" s="56" t="s">
        <v>50</v>
      </c>
      <c r="B54" s="57" t="s">
        <v>441</v>
      </c>
      <c r="C54" s="58">
        <v>1428</v>
      </c>
      <c r="D54" s="4" t="str">
        <f ca="1">IFERROR(__xludf.DUMMYFUNCTION("REGEXEXTRACT(B54,""[A-Za-z]+"")"),"Midden")</f>
        <v>Midden</v>
      </c>
      <c r="F54" s="6" t="s">
        <v>92</v>
      </c>
      <c r="G54" s="9" t="s">
        <v>59</v>
      </c>
      <c r="H54" s="10">
        <v>478</v>
      </c>
      <c r="I54" s="4" t="str">
        <f ca="1">IFERROR(__xludf.DUMMYFUNCTION("REGEXEXTRACT(G54,""[A-Za-z]+"")"),"Hoorn")</f>
        <v>Hoorn</v>
      </c>
      <c r="M54" s="6" t="s">
        <v>92</v>
      </c>
      <c r="N54" s="9" t="s">
        <v>100</v>
      </c>
      <c r="O54" s="10">
        <v>979</v>
      </c>
      <c r="P54" s="4" t="e">
        <f>VLOOKUP(N54,#REF!, 3, FALSE)</f>
        <v>#REF!</v>
      </c>
    </row>
    <row r="55" spans="1:16" ht="15.75" customHeight="1">
      <c r="A55" s="56" t="s">
        <v>62</v>
      </c>
      <c r="B55" s="57" t="s">
        <v>510</v>
      </c>
      <c r="C55" s="58">
        <v>1426</v>
      </c>
      <c r="D55" s="4" t="str">
        <f ca="1">IFERROR(__xludf.DUMMYFUNCTION("REGEXEXTRACT(B55,""[A-Za-z]+"")"),"Heerlen")</f>
        <v>Heerlen</v>
      </c>
      <c r="F55" s="6" t="s">
        <v>92</v>
      </c>
      <c r="G55" s="7" t="s">
        <v>22</v>
      </c>
      <c r="H55" s="10">
        <v>434</v>
      </c>
      <c r="I55" s="4" t="str">
        <f ca="1">IFERROR(__xludf.DUMMYFUNCTION("REGEXEXTRACT(G55,""[A-Za-z]+"")"),"Haarlem")</f>
        <v>Haarlem</v>
      </c>
      <c r="M55" s="6" t="s">
        <v>92</v>
      </c>
      <c r="N55" s="9" t="s">
        <v>24</v>
      </c>
      <c r="O55" s="10">
        <v>878</v>
      </c>
      <c r="P55" s="4" t="s">
        <v>93</v>
      </c>
    </row>
    <row r="56" spans="1:16" ht="15.75" customHeight="1">
      <c r="A56" s="59" t="s">
        <v>92</v>
      </c>
      <c r="B56" s="57" t="s">
        <v>725</v>
      </c>
      <c r="C56" s="58">
        <v>1307</v>
      </c>
      <c r="D56" s="4" t="str">
        <f ca="1">IFERROR(__xludf.DUMMYFUNCTION("REGEXEXTRACT(B56,""[A-Za-z]+"")"),"Amsterdam")</f>
        <v>Amsterdam</v>
      </c>
      <c r="F56" s="6" t="s">
        <v>50</v>
      </c>
      <c r="G56" s="9" t="s">
        <v>54</v>
      </c>
      <c r="H56" s="10">
        <v>426</v>
      </c>
      <c r="I56" s="4" t="s">
        <v>67</v>
      </c>
      <c r="M56" s="6" t="s">
        <v>112</v>
      </c>
      <c r="N56" s="9" t="s">
        <v>120</v>
      </c>
      <c r="O56" s="10">
        <v>847</v>
      </c>
      <c r="P56" s="4" t="e">
        <f>VLOOKUP(N56,#REF!, 3, FALSE)</f>
        <v>#REF!</v>
      </c>
    </row>
    <row r="57" spans="1:16" ht="15.75" customHeight="1">
      <c r="A57" s="56" t="s">
        <v>244</v>
      </c>
      <c r="B57" s="57" t="s">
        <v>256</v>
      </c>
      <c r="C57" s="58">
        <v>1284</v>
      </c>
      <c r="D57" s="4" t="str">
        <f ca="1">IFERROR(__xludf.DUMMYFUNCTION("REGEXEXTRACT(B57,""[A-Za-z]+"")"),"Achtkarspelen")</f>
        <v>Achtkarspelen</v>
      </c>
      <c r="F57" s="6" t="s">
        <v>92</v>
      </c>
      <c r="G57" s="9" t="s">
        <v>30</v>
      </c>
      <c r="H57" s="10">
        <v>414</v>
      </c>
      <c r="I57" s="4" t="str">
        <f ca="1">IFERROR(__xludf.DUMMYFUNCTION("REGEXEXTRACT(G57,""[A-Za-z]+"")"),"Haarlem")</f>
        <v>Haarlem</v>
      </c>
      <c r="M57" s="6" t="s">
        <v>112</v>
      </c>
      <c r="N57" s="9" t="s">
        <v>19</v>
      </c>
      <c r="O57" s="10">
        <v>783</v>
      </c>
      <c r="P57" s="15" t="s">
        <v>114</v>
      </c>
    </row>
    <row r="58" spans="1:16" ht="15.75" customHeight="1">
      <c r="A58" s="59" t="s">
        <v>92</v>
      </c>
      <c r="B58" s="57" t="s">
        <v>726</v>
      </c>
      <c r="C58" s="58">
        <v>1231</v>
      </c>
      <c r="D58" s="4" t="str">
        <f ca="1">IFERROR(__xludf.DUMMYFUNCTION("REGEXEXTRACT(B58,""[A-Za-z]+"")"),"Amsterdam")</f>
        <v>Amsterdam</v>
      </c>
      <c r="F58" s="6" t="s">
        <v>92</v>
      </c>
      <c r="G58" s="9" t="s">
        <v>45</v>
      </c>
      <c r="H58" s="10">
        <v>406</v>
      </c>
      <c r="I58" s="4" t="str">
        <f ca="1">IFERROR(__xludf.DUMMYFUNCTION("REGEXEXTRACT(G58,""[A-Za-z]+"")"),"Amsterdam")</f>
        <v>Amsterdam</v>
      </c>
      <c r="M58" s="6" t="s">
        <v>74</v>
      </c>
      <c r="N58" s="9" t="s">
        <v>81</v>
      </c>
      <c r="O58" s="10">
        <v>739</v>
      </c>
      <c r="P58" s="4" t="e">
        <f>VLOOKUP(N58,#REF!, 3, FALSE)</f>
        <v>#REF!</v>
      </c>
    </row>
    <row r="59" spans="1:16" ht="15.75" customHeight="1">
      <c r="A59" s="59" t="s">
        <v>92</v>
      </c>
      <c r="B59" s="57" t="s">
        <v>734</v>
      </c>
      <c r="C59" s="58">
        <v>1187</v>
      </c>
      <c r="D59" s="4" t="str">
        <f ca="1">IFERROR(__xludf.DUMMYFUNCTION("REGEXEXTRACT(B59,""[A-Za-z]+"")"),"Zaanstad")</f>
        <v>Zaanstad</v>
      </c>
      <c r="F59" s="6" t="s">
        <v>102</v>
      </c>
      <c r="G59" s="9" t="s">
        <v>125</v>
      </c>
      <c r="H59" s="10">
        <v>370</v>
      </c>
      <c r="I59" s="4" t="s">
        <v>126</v>
      </c>
      <c r="M59" s="6" t="s">
        <v>4</v>
      </c>
      <c r="N59" s="9" t="s">
        <v>9</v>
      </c>
      <c r="O59" s="10">
        <v>537</v>
      </c>
      <c r="P59" s="4" t="e">
        <f>VLOOKUP(N59,#REF!, 3, FALSE)</f>
        <v>#REF!</v>
      </c>
    </row>
    <row r="60" spans="1:16" ht="15.75" customHeight="1">
      <c r="A60" s="56" t="s">
        <v>112</v>
      </c>
      <c r="B60" s="57" t="s">
        <v>1043</v>
      </c>
      <c r="C60" s="58">
        <v>1145</v>
      </c>
      <c r="D60" s="4" t="s">
        <v>1186</v>
      </c>
      <c r="F60" s="6" t="s">
        <v>62</v>
      </c>
      <c r="G60" s="9" t="s">
        <v>68</v>
      </c>
      <c r="H60" s="10">
        <v>345</v>
      </c>
      <c r="I60" s="4" t="str">
        <f ca="1">IFERROR(__xludf.DUMMYFUNCTION("REGEXEXTRACT(G60,""[A-Za-z]+"")"),"Roermond")</f>
        <v>Roermond</v>
      </c>
      <c r="M60" s="6" t="s">
        <v>92</v>
      </c>
      <c r="N60" s="9" t="s">
        <v>26</v>
      </c>
      <c r="O60" s="10">
        <v>461</v>
      </c>
      <c r="P60" s="4" t="e">
        <f>VLOOKUP(N60,#REF!, 3, FALSE)</f>
        <v>#REF!</v>
      </c>
    </row>
    <row r="61" spans="1:16" ht="15.75" customHeight="1">
      <c r="A61" s="56" t="s">
        <v>117</v>
      </c>
      <c r="B61" s="57" t="s">
        <v>839</v>
      </c>
      <c r="C61" s="58">
        <v>1085</v>
      </c>
      <c r="D61" s="4" t="str">
        <f ca="1">IFERROR(__xludf.DUMMYFUNCTION("REGEXEXTRACT(B61,""[A-Za-z]+"")"),"Enschede")</f>
        <v>Enschede</v>
      </c>
      <c r="F61" s="6" t="s">
        <v>20</v>
      </c>
      <c r="G61" s="7" t="s">
        <v>25</v>
      </c>
      <c r="H61" s="10">
        <v>334</v>
      </c>
      <c r="I61" s="4" t="str">
        <f ca="1">IFERROR(__xludf.DUMMYFUNCTION("REGEXEXTRACT(G61,""[A-Za-z]+"")"),"Noordoostpolder")</f>
        <v>Noordoostpolder</v>
      </c>
      <c r="M61" s="42" t="s">
        <v>62</v>
      </c>
      <c r="N61" s="9" t="s">
        <v>71</v>
      </c>
      <c r="O61" s="10">
        <v>367</v>
      </c>
      <c r="P61" s="4" t="e">
        <f>VLOOKUP(N61,#REF!, 3, FALSE)</f>
        <v>#REF!</v>
      </c>
    </row>
    <row r="62" spans="1:16" ht="15.75" customHeight="1">
      <c r="A62" s="56" t="s">
        <v>112</v>
      </c>
      <c r="B62" s="57" t="s">
        <v>1045</v>
      </c>
      <c r="C62" s="58">
        <v>1081</v>
      </c>
      <c r="D62" s="4" t="str">
        <f ca="1">IFERROR(__xludf.DUMMYFUNCTION("REGEXEXTRACT(B62,""[A-Za-z]+"")"),"Gouda")</f>
        <v>Gouda</v>
      </c>
      <c r="F62" s="6" t="s">
        <v>62</v>
      </c>
      <c r="G62" s="9" t="s">
        <v>71</v>
      </c>
      <c r="H62" s="10">
        <v>323</v>
      </c>
      <c r="I62" s="4" t="str">
        <f ca="1">IFERROR(__xludf.DUMMYFUNCTION("REGEXEXTRACT(G62,""[A-Za-z]+"")"),"Stein")</f>
        <v>Stein</v>
      </c>
      <c r="M62" s="6" t="s">
        <v>102</v>
      </c>
      <c r="N62" s="9" t="s">
        <v>48</v>
      </c>
      <c r="O62" s="10">
        <v>281</v>
      </c>
      <c r="P62" s="4" t="e">
        <f>VLOOKUP(N62,#REF!, 3, FALSE)</f>
        <v>#REF!</v>
      </c>
    </row>
    <row r="63" spans="1:16" ht="15.75" customHeight="1">
      <c r="A63" s="59" t="s">
        <v>92</v>
      </c>
      <c r="B63" s="56" t="s">
        <v>712</v>
      </c>
      <c r="C63" s="58">
        <v>1045</v>
      </c>
      <c r="D63" s="4" t="str">
        <f ca="1">IFERROR(__xludf.DUMMYFUNCTION("REGEXEXTRACT(B63,""[A-Za-z]+"")"),"Alkmaar")</f>
        <v>Alkmaar</v>
      </c>
      <c r="F63" s="6" t="s">
        <v>20</v>
      </c>
      <c r="G63" s="9" t="s">
        <v>29</v>
      </c>
      <c r="H63" s="10">
        <v>322</v>
      </c>
      <c r="I63" s="4" t="str">
        <f ca="1">IFERROR(__xludf.DUMMYFUNCTION("REGEXEXTRACT(G63,""[A-Za-z]+"")"),"Lelystad")</f>
        <v>Lelystad</v>
      </c>
      <c r="M63" s="6" t="s">
        <v>4</v>
      </c>
      <c r="N63" s="9" t="s">
        <v>7</v>
      </c>
      <c r="O63" s="10">
        <v>225</v>
      </c>
      <c r="P63" s="4" t="e">
        <f>VLOOKUP(N63,#REF!, 3, FALSE)</f>
        <v>#REF!</v>
      </c>
    </row>
    <row r="64" spans="1:16" ht="15.75" customHeight="1">
      <c r="A64" s="56" t="s">
        <v>244</v>
      </c>
      <c r="B64" s="57" t="s">
        <v>252</v>
      </c>
      <c r="C64" s="58">
        <v>995</v>
      </c>
      <c r="D64" s="4" t="str">
        <f ca="1">IFERROR(__xludf.DUMMYFUNCTION("REGEXEXTRACT(B64,""[A-Za-z]+"")"),"Achtkarspelen")</f>
        <v>Achtkarspelen</v>
      </c>
      <c r="F64" s="6" t="s">
        <v>92</v>
      </c>
      <c r="G64" s="7" t="s">
        <v>8</v>
      </c>
      <c r="H64" s="10">
        <v>303</v>
      </c>
      <c r="I64" s="4" t="str">
        <f ca="1">IFERROR(__xludf.DUMMYFUNCTION("REGEXEXTRACT(G64,""[A-Za-z]+"")"),"Bloemendaal")</f>
        <v>Bloemendaal</v>
      </c>
      <c r="M64" s="9"/>
      <c r="N64" s="7"/>
      <c r="O64" s="10"/>
    </row>
    <row r="65" spans="1:15" ht="15.75" customHeight="1">
      <c r="A65" s="56" t="s">
        <v>112</v>
      </c>
      <c r="B65" s="57" t="s">
        <v>1057</v>
      </c>
      <c r="C65" s="58">
        <v>954</v>
      </c>
      <c r="D65" s="4" t="str">
        <f ca="1">IFERROR(__xludf.DUMMYFUNCTION("REGEXEXTRACT(B65,""[A-Za-z]+"")"),"Rotterdam")</f>
        <v>Rotterdam</v>
      </c>
      <c r="F65" s="6" t="s">
        <v>92</v>
      </c>
      <c r="G65" s="9" t="s">
        <v>99</v>
      </c>
      <c r="H65" s="10">
        <v>252</v>
      </c>
      <c r="I65" s="4" t="str">
        <f ca="1">IFERROR(__xludf.DUMMYFUNCTION("REGEXEXTRACT(G65,""[A-Za-z]+"")"),"Zaanstad")</f>
        <v>Zaanstad</v>
      </c>
      <c r="M65" s="66" t="s">
        <v>1607</v>
      </c>
      <c r="N65" s="6"/>
      <c r="O65" s="18">
        <v>472287</v>
      </c>
    </row>
    <row r="66" spans="1:15" ht="15.75" customHeight="1">
      <c r="A66" s="56" t="s">
        <v>102</v>
      </c>
      <c r="B66" s="57" t="s">
        <v>879</v>
      </c>
      <c r="C66" s="58">
        <v>931</v>
      </c>
      <c r="D66" s="4" t="s">
        <v>126</v>
      </c>
      <c r="F66" s="6" t="s">
        <v>92</v>
      </c>
      <c r="G66" s="9" t="s">
        <v>16</v>
      </c>
      <c r="H66" s="10">
        <v>235</v>
      </c>
      <c r="I66" s="4" t="str">
        <f ca="1">IFERROR(__xludf.DUMMYFUNCTION("REGEXEXTRACT(G66,""[A-Za-z]+"")"),"Alkmaar")</f>
        <v>Alkmaar</v>
      </c>
    </row>
    <row r="67" spans="1:15" ht="15.75" customHeight="1">
      <c r="A67" s="59" t="s">
        <v>92</v>
      </c>
      <c r="B67" s="57" t="s">
        <v>720</v>
      </c>
      <c r="C67" s="58">
        <v>856</v>
      </c>
      <c r="D67" s="4" t="str">
        <f ca="1">IFERROR(__xludf.DUMMYFUNCTION("REGEXEXTRACT(B67,""[A-Za-z]+"")"),"Amsterdam")</f>
        <v>Amsterdam</v>
      </c>
      <c r="F67" s="6" t="s">
        <v>74</v>
      </c>
      <c r="G67" s="9" t="s">
        <v>81</v>
      </c>
      <c r="H67" s="10">
        <v>212</v>
      </c>
      <c r="I67" s="4" t="str">
        <f ca="1">IFERROR(__xludf.DUMMYFUNCTION("REGEXEXTRACT(G67,""[A-Za-z]+"")"),"Meierijstad")</f>
        <v>Meierijstad</v>
      </c>
    </row>
    <row r="68" spans="1:15" ht="15.75" customHeight="1">
      <c r="A68" s="56" t="s">
        <v>74</v>
      </c>
      <c r="B68" s="57" t="s">
        <v>577</v>
      </c>
      <c r="C68" s="58">
        <v>841</v>
      </c>
      <c r="D68" s="4" t="str">
        <f ca="1">IFERROR(__xludf.DUMMYFUNCTION("REGEXEXTRACT(B68,""[A-Za-z]+"")"),"Drimmelen")</f>
        <v>Drimmelen</v>
      </c>
      <c r="F68" s="6" t="s">
        <v>62</v>
      </c>
      <c r="G68" s="9" t="s">
        <v>55</v>
      </c>
      <c r="H68" s="10">
        <v>181</v>
      </c>
      <c r="I68" s="4" t="str">
        <f ca="1">IFERROR(__xludf.DUMMYFUNCTION("REGEXEXTRACT(G68,""[A-Za-z]+"")"),"Maasgouw")</f>
        <v>Maasgouw</v>
      </c>
    </row>
    <row r="69" spans="1:15" ht="15.75" customHeight="1">
      <c r="A69" s="56" t="s">
        <v>4</v>
      </c>
      <c r="B69" s="57" t="s">
        <v>173</v>
      </c>
      <c r="C69" s="61">
        <v>803</v>
      </c>
      <c r="D69" s="4" t="str">
        <f ca="1">IFERROR(__xludf.DUMMYFUNCTION("REGEXEXTRACT(B69,""[A-Za-z]+"")"),"Hoogeveen")</f>
        <v>Hoogeveen</v>
      </c>
      <c r="F69" s="6" t="s">
        <v>74</v>
      </c>
      <c r="G69" s="16" t="s">
        <v>40</v>
      </c>
      <c r="H69" s="10">
        <v>167</v>
      </c>
      <c r="I69" s="14" t="s">
        <v>78</v>
      </c>
    </row>
    <row r="70" spans="1:15" ht="15.75" customHeight="1">
      <c r="A70" s="56" t="s">
        <v>62</v>
      </c>
      <c r="B70" s="57" t="s">
        <v>509</v>
      </c>
      <c r="C70" s="58">
        <v>785</v>
      </c>
      <c r="D70" s="4" t="str">
        <f ca="1">IFERROR(__xludf.DUMMYFUNCTION("REGEXEXTRACT(B70,""[A-Za-z]+"")"),"Roermond")</f>
        <v>Roermond</v>
      </c>
      <c r="F70" s="6" t="s">
        <v>74</v>
      </c>
      <c r="G70" s="9" t="s">
        <v>77</v>
      </c>
      <c r="H70" s="10">
        <v>162</v>
      </c>
      <c r="I70" s="14" t="s">
        <v>78</v>
      </c>
    </row>
    <row r="71" spans="1:15" ht="15.75" customHeight="1">
      <c r="A71" s="56" t="s">
        <v>112</v>
      </c>
      <c r="B71" s="57" t="s">
        <v>1044</v>
      </c>
      <c r="C71" s="58">
        <v>783</v>
      </c>
      <c r="D71" s="4" t="str">
        <f ca="1">IFERROR(__xludf.DUMMYFUNCTION("REGEXEXTRACT(B71,""[A-Za-z]+"")"),"Vlaardingen")</f>
        <v>Vlaardingen</v>
      </c>
      <c r="F71" s="6" t="s">
        <v>62</v>
      </c>
      <c r="G71" s="9" t="s">
        <v>12</v>
      </c>
      <c r="H71" s="10">
        <v>142</v>
      </c>
      <c r="I71" s="4" t="str">
        <f ca="1">IFERROR(__xludf.DUMMYFUNCTION("REGEXEXTRACT(G71,""[A-Za-z]+"")"),"Landgraaf")</f>
        <v>Landgraaf</v>
      </c>
    </row>
    <row r="72" spans="1:15" ht="15.75" customHeight="1">
      <c r="A72" s="56" t="s">
        <v>50</v>
      </c>
      <c r="B72" s="57" t="s">
        <v>438</v>
      </c>
      <c r="C72" s="58">
        <v>776</v>
      </c>
      <c r="D72" s="4" t="str">
        <f ca="1">IFERROR(__xludf.DUMMYFUNCTION("REGEXEXTRACT(B72,""[A-Za-z]+"")"),"Westerwolde")</f>
        <v>Westerwolde</v>
      </c>
      <c r="F72" s="6" t="s">
        <v>92</v>
      </c>
      <c r="G72" s="9" t="s">
        <v>26</v>
      </c>
      <c r="H72" s="10">
        <v>112</v>
      </c>
      <c r="I72" s="4" t="str">
        <f ca="1">IFERROR(__xludf.DUMMYFUNCTION("REGEXEXTRACT(G72,""[A-Za-z]+"")"),"Amsterdam")</f>
        <v>Amsterdam</v>
      </c>
    </row>
    <row r="73" spans="1:15" ht="15.75" customHeight="1">
      <c r="A73" s="56" t="s">
        <v>74</v>
      </c>
      <c r="B73" s="57" t="s">
        <v>556</v>
      </c>
      <c r="C73" s="58">
        <v>766</v>
      </c>
      <c r="D73" s="4" t="str">
        <f ca="1">IFERROR(__xludf.DUMMYFUNCTION("REGEXEXTRACT(B73,""[A-Za-z]+"")"),"Bergen")</f>
        <v>Bergen</v>
      </c>
      <c r="F73" s="6" t="s">
        <v>112</v>
      </c>
      <c r="G73" s="9" t="s">
        <v>136</v>
      </c>
      <c r="H73" s="10">
        <v>107</v>
      </c>
      <c r="I73" s="4" t="str">
        <f ca="1">IFERROR(__xludf.DUMMYFUNCTION("REGEXEXTRACT(G73,""[A-Za-z]+"")"),"Delft")</f>
        <v>Delft</v>
      </c>
    </row>
    <row r="74" spans="1:15" ht="15.75" customHeight="1">
      <c r="A74" s="56" t="s">
        <v>74</v>
      </c>
      <c r="B74" s="57" t="s">
        <v>569</v>
      </c>
      <c r="C74" s="58">
        <v>749</v>
      </c>
      <c r="D74" s="4" t="str">
        <f ca="1">IFERROR(__xludf.DUMMYFUNCTION("REGEXEXTRACT(B74,""[A-Za-z]+"")"),"Oosterhout")</f>
        <v>Oosterhout</v>
      </c>
      <c r="F74" s="6" t="s">
        <v>4</v>
      </c>
      <c r="G74" s="9" t="s">
        <v>7</v>
      </c>
      <c r="H74" s="10">
        <v>105</v>
      </c>
      <c r="I74" s="4" t="str">
        <f ca="1">IFERROR(__xludf.DUMMYFUNCTION("REGEXEXTRACT(G74,""[A-Za-z]+"")"),"Assen")</f>
        <v>Assen</v>
      </c>
    </row>
    <row r="75" spans="1:15" ht="15.75" customHeight="1">
      <c r="A75" s="56" t="s">
        <v>112</v>
      </c>
      <c r="B75" s="57" t="s">
        <v>1047</v>
      </c>
      <c r="C75" s="61">
        <v>714</v>
      </c>
      <c r="D75" s="4" t="str">
        <f ca="1">IFERROR(__xludf.DUMMYFUNCTION("REGEXEXTRACT(B75,""[A-Za-z]+"")"),"Delft")</f>
        <v>Delft</v>
      </c>
      <c r="F75" s="6" t="s">
        <v>74</v>
      </c>
      <c r="G75" s="9" t="s">
        <v>52</v>
      </c>
      <c r="H75" s="10">
        <v>88</v>
      </c>
      <c r="I75" s="4" t="str">
        <f ca="1">IFERROR(__xludf.DUMMYFUNCTION("REGEXEXTRACT(G75,""[A-Za-z]+"")"),"Bergen")</f>
        <v>Bergen</v>
      </c>
    </row>
    <row r="76" spans="1:15" ht="15.75" customHeight="1">
      <c r="A76" s="59" t="s">
        <v>92</v>
      </c>
      <c r="B76" s="57" t="s">
        <v>705</v>
      </c>
      <c r="C76" s="58">
        <v>706</v>
      </c>
      <c r="D76" s="4" t="str">
        <f ca="1">IFERROR(__xludf.DUMMYFUNCTION("REGEXEXTRACT(B76,""[A-Za-z]+"")"),"Bloemendaal")</f>
        <v>Bloemendaal</v>
      </c>
      <c r="F76" s="6" t="s">
        <v>102</v>
      </c>
      <c r="G76" s="9" t="s">
        <v>48</v>
      </c>
      <c r="H76" s="10">
        <v>39</v>
      </c>
      <c r="I76" s="4" t="str">
        <f ca="1">IFERROR(__xludf.DUMMYFUNCTION("REGEXEXTRACT(G76,""[A-Za-z]+"")"),"Soest")</f>
        <v>Soest</v>
      </c>
    </row>
    <row r="77" spans="1:15" ht="15.75" customHeight="1">
      <c r="A77" s="56" t="s">
        <v>37</v>
      </c>
      <c r="B77" s="57" t="s">
        <v>403</v>
      </c>
      <c r="C77" s="58">
        <v>685</v>
      </c>
      <c r="D77" s="4" t="str">
        <f ca="1">IFERROR(__xludf.DUMMYFUNCTION("REGEXEXTRACT(B77,""[A-Za-z]+"")"),"Lingewaard")</f>
        <v>Lingewaard</v>
      </c>
      <c r="F77" s="6" t="s">
        <v>112</v>
      </c>
      <c r="G77" s="9" t="s">
        <v>139</v>
      </c>
      <c r="H77" s="10">
        <v>12</v>
      </c>
      <c r="I77" s="4" t="str">
        <f ca="1">IFERROR(__xludf.DUMMYFUNCTION("REGEXEXTRACT(G77,""[A-Za-z]+"")"),"Rotterdam")</f>
        <v>Rotterdam</v>
      </c>
    </row>
    <row r="78" spans="1:15" ht="15.75" customHeight="1">
      <c r="A78" s="56" t="s">
        <v>20</v>
      </c>
      <c r="B78" s="57" t="s">
        <v>239</v>
      </c>
      <c r="C78" s="58">
        <v>614</v>
      </c>
      <c r="D78" s="4" t="str">
        <f ca="1">IFERROR(__xludf.DUMMYFUNCTION("REGEXEXTRACT(B78,""[A-Za-z]+"")"),"Lelystad")</f>
        <v>Lelystad</v>
      </c>
      <c r="F78" s="6" t="s">
        <v>112</v>
      </c>
      <c r="G78" s="67" t="s">
        <v>137</v>
      </c>
      <c r="H78" s="68">
        <v>11</v>
      </c>
      <c r="I78" s="4" t="str">
        <f ca="1">IFERROR(__xludf.DUMMYFUNCTION("REGEXEXTRACT(G78,""[A-Za-z]+"")"),"Rijswijk")</f>
        <v>Rijswijk</v>
      </c>
    </row>
    <row r="79" spans="1:15" ht="15.75" customHeight="1">
      <c r="A79" s="59" t="s">
        <v>92</v>
      </c>
      <c r="B79" s="57" t="s">
        <v>715</v>
      </c>
      <c r="C79" s="58">
        <v>594</v>
      </c>
      <c r="D79" s="4" t="str">
        <f ca="1">IFERROR(__xludf.DUMMYFUNCTION("REGEXEXTRACT(B79,""[A-Za-z]+"")"),"Amsterdam")</f>
        <v>Amsterdam</v>
      </c>
    </row>
    <row r="80" spans="1:15" ht="15.75" customHeight="1">
      <c r="A80" s="56" t="s">
        <v>62</v>
      </c>
      <c r="B80" s="57" t="s">
        <v>513</v>
      </c>
      <c r="C80" s="58">
        <v>580</v>
      </c>
      <c r="D80" s="4" t="str">
        <f ca="1">IFERROR(__xludf.DUMMYFUNCTION("REGEXEXTRACT(B80,""[A-Za-z]+"")"),"Stein")</f>
        <v>Stein</v>
      </c>
    </row>
    <row r="81" spans="1:4" ht="15.75" customHeight="1">
      <c r="A81" s="56" t="s">
        <v>74</v>
      </c>
      <c r="B81" s="57" t="s">
        <v>561</v>
      </c>
      <c r="C81" s="58">
        <v>518</v>
      </c>
      <c r="D81" s="4" t="str">
        <f ca="1">IFERROR(__xludf.DUMMYFUNCTION("REGEXEXTRACT(B81,""[A-Za-z]+"")"),"Breda")</f>
        <v>Breda</v>
      </c>
    </row>
    <row r="82" spans="1:4" ht="13">
      <c r="A82" s="56" t="s">
        <v>4</v>
      </c>
      <c r="B82" s="57" t="s">
        <v>181</v>
      </c>
      <c r="C82" s="58">
        <v>489</v>
      </c>
      <c r="D82" s="4" t="str">
        <f ca="1">IFERROR(__xludf.DUMMYFUNCTION("REGEXEXTRACT(B82,""[A-Za-z]+"")"),"Tynaarlo")</f>
        <v>Tynaarlo</v>
      </c>
    </row>
    <row r="83" spans="1:4" ht="13">
      <c r="A83" s="56" t="s">
        <v>102</v>
      </c>
      <c r="B83" s="57" t="s">
        <v>883</v>
      </c>
      <c r="C83" s="58">
        <v>472</v>
      </c>
      <c r="D83" s="4" t="str">
        <f ca="1">IFERROR(__xludf.DUMMYFUNCTION("REGEXEXTRACT(B83,""[A-Za-z]+"")"),"Woerden")</f>
        <v>Woerden</v>
      </c>
    </row>
    <row r="84" spans="1:4" ht="13">
      <c r="A84" s="56" t="s">
        <v>50</v>
      </c>
      <c r="B84" s="57" t="s">
        <v>440</v>
      </c>
      <c r="C84" s="61">
        <v>447</v>
      </c>
      <c r="D84" s="4" t="str">
        <f ca="1">IFERROR(__xludf.DUMMYFUNCTION("REGEXEXTRACT(B84,""[A-Za-z]+"")"),"Westerkwartier")</f>
        <v>Westerkwartier</v>
      </c>
    </row>
    <row r="85" spans="1:4" ht="13">
      <c r="A85" s="56" t="s">
        <v>112</v>
      </c>
      <c r="B85" s="57" t="s">
        <v>1061</v>
      </c>
      <c r="C85" s="58">
        <v>402</v>
      </c>
      <c r="D85" s="4" t="str">
        <f ca="1">IFERROR(__xludf.DUMMYFUNCTION("REGEXEXTRACT(B85,""[A-Za-z]+"")"),"Westland")</f>
        <v>Westland</v>
      </c>
    </row>
    <row r="86" spans="1:4" ht="13">
      <c r="A86" s="56" t="s">
        <v>112</v>
      </c>
      <c r="B86" s="57" t="s">
        <v>1052</v>
      </c>
      <c r="C86" s="58">
        <v>377</v>
      </c>
      <c r="D86" s="4" t="str">
        <f ca="1">IFERROR(__xludf.DUMMYFUNCTION("REGEXEXTRACT(B86,""[A-Za-z]+"")"),"Westland")</f>
        <v>Westland</v>
      </c>
    </row>
    <row r="87" spans="1:4" ht="13">
      <c r="A87" s="56" t="s">
        <v>244</v>
      </c>
      <c r="B87" s="57" t="s">
        <v>246</v>
      </c>
      <c r="C87" s="61">
        <v>369</v>
      </c>
      <c r="D87" s="4" t="str">
        <f ca="1">IFERROR(__xludf.DUMMYFUNCTION("REGEXEXTRACT(B87,""[A-Za-z]+"")"),"Achtkarspelen")</f>
        <v>Achtkarspelen</v>
      </c>
    </row>
    <row r="88" spans="1:4" ht="13">
      <c r="A88" s="56" t="s">
        <v>74</v>
      </c>
      <c r="B88" s="57" t="s">
        <v>574</v>
      </c>
      <c r="C88" s="58">
        <v>350</v>
      </c>
      <c r="D88" s="4" t="str">
        <f ca="1">IFERROR(__xludf.DUMMYFUNCTION("REGEXEXTRACT(B88,""[A-Za-z]+"")"),"Bladel")</f>
        <v>Bladel</v>
      </c>
    </row>
    <row r="89" spans="1:4" ht="13">
      <c r="A89" s="59" t="s">
        <v>92</v>
      </c>
      <c r="B89" s="57" t="s">
        <v>706</v>
      </c>
      <c r="C89" s="58">
        <v>347</v>
      </c>
      <c r="D89" s="4" t="str">
        <f ca="1">IFERROR(__xludf.DUMMYFUNCTION("REGEXEXTRACT(B89,""[A-Za-z]+"")"),"Alkmaar")</f>
        <v>Alkmaar</v>
      </c>
    </row>
    <row r="90" spans="1:4" ht="13">
      <c r="A90" s="56" t="s">
        <v>50</v>
      </c>
      <c r="B90" s="57" t="s">
        <v>435</v>
      </c>
      <c r="C90" s="58">
        <v>329</v>
      </c>
      <c r="D90" s="4" t="s">
        <v>67</v>
      </c>
    </row>
    <row r="91" spans="1:4" ht="13">
      <c r="A91" s="56" t="s">
        <v>74</v>
      </c>
      <c r="B91" s="57" t="s">
        <v>554</v>
      </c>
      <c r="C91" s="58">
        <v>303</v>
      </c>
      <c r="D91" s="4" t="s">
        <v>1203</v>
      </c>
    </row>
    <row r="92" spans="1:4" ht="13">
      <c r="A92" s="56" t="s">
        <v>62</v>
      </c>
      <c r="B92" s="57" t="s">
        <v>502</v>
      </c>
      <c r="C92" s="58">
        <v>290</v>
      </c>
      <c r="D92" s="4" t="str">
        <f ca="1">IFERROR(__xludf.DUMMYFUNCTION("REGEXEXTRACT(B92,""[A-Za-z]+"")"),"Landgraaf")</f>
        <v>Landgraaf</v>
      </c>
    </row>
    <row r="93" spans="1:4" ht="13">
      <c r="A93" s="56" t="s">
        <v>20</v>
      </c>
      <c r="B93" s="57" t="s">
        <v>231</v>
      </c>
      <c r="C93" s="58">
        <v>282</v>
      </c>
      <c r="D93" s="4" t="str">
        <f ca="1">IFERROR(__xludf.DUMMYFUNCTION("REGEXEXTRACT(B93,""[A-Za-z]+"")"),"Noordoostpolder")</f>
        <v>Noordoostpolder</v>
      </c>
    </row>
    <row r="94" spans="1:4" ht="13">
      <c r="A94" s="56" t="s">
        <v>62</v>
      </c>
      <c r="B94" s="57" t="s">
        <v>504</v>
      </c>
      <c r="C94" s="58">
        <v>258</v>
      </c>
      <c r="D94" s="4" t="str">
        <f ca="1">IFERROR(__xludf.DUMMYFUNCTION("REGEXEXTRACT(B94,""[A-Za-z]+"")"),"Maasgouw")</f>
        <v>Maasgouw</v>
      </c>
    </row>
    <row r="95" spans="1:4" ht="13">
      <c r="A95" s="56" t="s">
        <v>37</v>
      </c>
      <c r="B95" s="57" t="s">
        <v>400</v>
      </c>
      <c r="C95" s="58">
        <v>250</v>
      </c>
      <c r="D95" s="4" t="str">
        <f ca="1">IFERROR(__xludf.DUMMYFUNCTION("REGEXEXTRACT(B95,""[A-Za-z]+"")"),"Harderwijk")</f>
        <v>Harderwijk</v>
      </c>
    </row>
    <row r="96" spans="1:4" ht="13">
      <c r="A96" s="56" t="s">
        <v>112</v>
      </c>
      <c r="B96" s="57" t="s">
        <v>1048</v>
      </c>
      <c r="C96" s="58">
        <v>239</v>
      </c>
      <c r="D96" s="4" t="str">
        <f ca="1">IFERROR(__xludf.DUMMYFUNCTION("REGEXEXTRACT(B96,""[A-Za-z]+"")"),"Delft")</f>
        <v>Delft</v>
      </c>
    </row>
    <row r="97" spans="1:4" ht="13">
      <c r="A97" s="56" t="s">
        <v>20</v>
      </c>
      <c r="B97" s="57" t="s">
        <v>228</v>
      </c>
      <c r="C97" s="58">
        <v>235</v>
      </c>
      <c r="D97" s="4" t="str">
        <f ca="1">IFERROR(__xludf.DUMMYFUNCTION("REGEXEXTRACT(B97,""[A-Za-z]+"")"),"Dronten")</f>
        <v>Dronten</v>
      </c>
    </row>
    <row r="98" spans="1:4" ht="13">
      <c r="A98" s="56" t="s">
        <v>102</v>
      </c>
      <c r="B98" s="57" t="s">
        <v>877</v>
      </c>
      <c r="C98" s="58">
        <v>226</v>
      </c>
      <c r="D98" s="4" t="str">
        <f ca="1">IFERROR(__xludf.DUMMYFUNCTION("REGEXEXTRACT(B98,""[A-Za-z]+"")"),"Utrecht")</f>
        <v>Utrecht</v>
      </c>
    </row>
    <row r="99" spans="1:4" ht="13">
      <c r="A99" s="56" t="s">
        <v>117</v>
      </c>
      <c r="B99" s="57" t="s">
        <v>834</v>
      </c>
      <c r="C99" s="58">
        <v>213</v>
      </c>
      <c r="D99" s="4" t="str">
        <f ca="1">IFERROR(__xludf.DUMMYFUNCTION("REGEXEXTRACT(B99,""[A-Za-z]+"")"),"Hengelo")</f>
        <v>Hengelo</v>
      </c>
    </row>
    <row r="100" spans="1:4" ht="13">
      <c r="A100" s="59" t="s">
        <v>92</v>
      </c>
      <c r="B100" s="57" t="s">
        <v>711</v>
      </c>
      <c r="C100" s="58">
        <v>172</v>
      </c>
      <c r="D100" s="4" t="str">
        <f ca="1">IFERROR(__xludf.DUMMYFUNCTION("REGEXEXTRACT(B100,""[A-Za-z]+"")"),"Amsterdam")</f>
        <v>Amsterdam</v>
      </c>
    </row>
    <row r="101" spans="1:4" ht="13">
      <c r="A101" s="56" t="s">
        <v>112</v>
      </c>
      <c r="B101" s="56" t="s">
        <v>1053</v>
      </c>
      <c r="C101" s="58">
        <v>136</v>
      </c>
      <c r="D101" s="4" t="str">
        <f ca="1">IFERROR(__xludf.DUMMYFUNCTION("REGEXEXTRACT(B101,""[A-Za-z]+"")"),"Hoeksche")</f>
        <v>Hoeksche</v>
      </c>
    </row>
    <row r="102" spans="1:4" ht="13">
      <c r="A102" s="59" t="s">
        <v>92</v>
      </c>
      <c r="B102" s="57" t="s">
        <v>708</v>
      </c>
      <c r="C102" s="58">
        <v>127</v>
      </c>
      <c r="D102" s="4" t="str">
        <f ca="1">IFERROR(__xludf.DUMMYFUNCTION("REGEXEXTRACT(B102,""[A-Za-z]+"")"),"Haarlem")</f>
        <v>Haarlem</v>
      </c>
    </row>
    <row r="103" spans="1:4" ht="13">
      <c r="A103" s="56" t="s">
        <v>4</v>
      </c>
      <c r="B103" s="57" t="s">
        <v>176</v>
      </c>
      <c r="C103" s="58">
        <v>86</v>
      </c>
      <c r="D103" s="4" t="str">
        <f ca="1">IFERROR(__xludf.DUMMYFUNCTION("REGEXEXTRACT(B103,""[A-Za-z]+"")"),"Assen")</f>
        <v>Assen</v>
      </c>
    </row>
    <row r="104" spans="1:4" ht="13">
      <c r="A104" s="56" t="s">
        <v>102</v>
      </c>
      <c r="B104" s="57" t="s">
        <v>865</v>
      </c>
      <c r="C104" s="58">
        <v>60</v>
      </c>
      <c r="D104" s="4" t="str">
        <f ca="1">IFERROR(__xludf.DUMMYFUNCTION("REGEXEXTRACT(B104,""[A-Za-z]+"")"),"Soest")</f>
        <v>Soest</v>
      </c>
    </row>
    <row r="105" spans="1:4" ht="13">
      <c r="A105" s="56" t="s">
        <v>74</v>
      </c>
      <c r="B105" s="57" t="s">
        <v>566</v>
      </c>
      <c r="C105" s="58">
        <v>35</v>
      </c>
      <c r="D105" s="4" t="str">
        <f ca="1">IFERROR(__xludf.DUMMYFUNCTION("REGEXEXTRACT(B105,""[A-Za-z]+"")"),"Meierijstad")</f>
        <v>Meierijstad</v>
      </c>
    </row>
    <row r="106" spans="1:4" ht="13">
      <c r="A106" s="56" t="s">
        <v>102</v>
      </c>
      <c r="B106" s="57" t="s">
        <v>882</v>
      </c>
      <c r="C106" s="58">
        <v>32</v>
      </c>
      <c r="D106" s="4" t="str">
        <f ca="1">IFERROR(__xludf.DUMMYFUNCTION("REGEXEXTRACT(B106,""[A-Za-z]+"")"),"Woerden")</f>
        <v>Woerden</v>
      </c>
    </row>
    <row r="107" spans="1:4" ht="13">
      <c r="A107" s="56" t="s">
        <v>102</v>
      </c>
      <c r="B107" s="57" t="s">
        <v>880</v>
      </c>
      <c r="C107" s="58">
        <v>19</v>
      </c>
      <c r="D107" s="4" t="s">
        <v>126</v>
      </c>
    </row>
    <row r="108" spans="1:4" ht="13">
      <c r="A108" s="56" t="s">
        <v>112</v>
      </c>
      <c r="B108" s="57" t="s">
        <v>1049</v>
      </c>
      <c r="C108" s="61">
        <v>13</v>
      </c>
      <c r="D108" s="4" t="str">
        <f ca="1">IFERROR(__xludf.DUMMYFUNCTION("REGEXEXTRACT(B108,""[A-Za-z]+"")"),"Rijswijk")</f>
        <v>Rijswijk</v>
      </c>
    </row>
    <row r="109" spans="1:4" ht="13">
      <c r="A109" s="56" t="s">
        <v>74</v>
      </c>
      <c r="B109" s="56" t="s">
        <v>571</v>
      </c>
      <c r="C109" s="58">
        <v>3</v>
      </c>
      <c r="D109" s="4" t="str">
        <f ca="1">IFERROR(__xludf.DUMMYFUNCTION("REGEXEXTRACT(B109,""[A-Za-z]+"")"),"Maashorst")</f>
        <v>Maashorst</v>
      </c>
    </row>
  </sheetData>
  <autoFilter ref="A2:D109" xr:uid="{00000000-0009-0000-0000-00000C000000}">
    <sortState xmlns:xlrd2="http://schemas.microsoft.com/office/spreadsheetml/2017/richdata2" ref="A2:D109">
      <sortCondition descending="1" ref="C2:C109"/>
      <sortCondition descending="1" ref="A2:A109"/>
    </sortState>
  </autoFilter>
  <mergeCells count="1">
    <mergeCell ref="F2:G2"/>
  </mergeCells>
  <conditionalFormatting sqref="X2:X14">
    <cfRule type="colorScale" priority="1">
      <colorScale>
        <cfvo type="min"/>
        <cfvo type="percentile" val="50"/>
        <cfvo type="max"/>
        <color rgb="FFE67C73"/>
        <color rgb="FFFFFFFF"/>
        <color rgb="FF57BB8A"/>
      </colorScale>
    </cfRule>
  </conditionalFormatting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outlinePr summaryBelow="0" summaryRight="0"/>
  </sheetPr>
  <dimension ref="A1:O47"/>
  <sheetViews>
    <sheetView showGridLines="0" workbookViewId="0">
      <selection activeCell="D11" sqref="D11"/>
    </sheetView>
  </sheetViews>
  <sheetFormatPr baseColWidth="10" defaultColWidth="12.6640625" defaultRowHeight="15.75" customHeight="1"/>
  <cols>
    <col min="1" max="1" width="45.6640625" bestFit="1" customWidth="1"/>
    <col min="2" max="15" width="16" bestFit="1" customWidth="1"/>
  </cols>
  <sheetData>
    <row r="1" spans="1:15" s="114" customFormat="1" ht="13">
      <c r="B1" s="115" t="s">
        <v>4</v>
      </c>
      <c r="C1" s="115" t="s">
        <v>20</v>
      </c>
      <c r="D1" s="115" t="s">
        <v>41</v>
      </c>
      <c r="E1" s="115" t="s">
        <v>37</v>
      </c>
      <c r="F1" s="115" t="s">
        <v>50</v>
      </c>
      <c r="G1" s="115" t="s">
        <v>62</v>
      </c>
      <c r="H1" s="115" t="s">
        <v>74</v>
      </c>
      <c r="I1" s="115" t="s">
        <v>92</v>
      </c>
      <c r="J1" s="115" t="s">
        <v>117</v>
      </c>
      <c r="K1" s="115" t="s">
        <v>102</v>
      </c>
      <c r="L1" s="115" t="s">
        <v>109</v>
      </c>
      <c r="M1" s="115" t="s">
        <v>112</v>
      </c>
      <c r="N1" s="115" t="s">
        <v>151</v>
      </c>
      <c r="O1" s="116"/>
    </row>
    <row r="2" spans="1:15" ht="13">
      <c r="A2" s="102" t="s">
        <v>1350</v>
      </c>
      <c r="B2" s="102">
        <v>1257</v>
      </c>
      <c r="C2" s="102">
        <v>2603</v>
      </c>
      <c r="D2" s="102">
        <v>1963</v>
      </c>
      <c r="E2" s="102">
        <v>4658</v>
      </c>
      <c r="F2" s="102">
        <v>1157</v>
      </c>
      <c r="G2" s="102">
        <v>2070</v>
      </c>
      <c r="H2" s="102">
        <v>4940</v>
      </c>
      <c r="I2" s="102">
        <v>5061</v>
      </c>
      <c r="J2" s="102">
        <v>2307</v>
      </c>
      <c r="K2" s="102">
        <v>3742</v>
      </c>
      <c r="L2" s="102">
        <v>1444</v>
      </c>
      <c r="M2" s="102">
        <v>7061</v>
      </c>
      <c r="N2" s="102">
        <v>38263</v>
      </c>
      <c r="O2" s="20"/>
    </row>
    <row r="3" spans="1:15" ht="13">
      <c r="A3" s="103" t="s">
        <v>151</v>
      </c>
      <c r="B3" s="103">
        <v>102101</v>
      </c>
      <c r="C3" s="103">
        <v>183251</v>
      </c>
      <c r="D3" s="103">
        <v>107267</v>
      </c>
      <c r="E3" s="103">
        <v>748137</v>
      </c>
      <c r="F3" s="103">
        <v>155477</v>
      </c>
      <c r="G3" s="103">
        <v>410397</v>
      </c>
      <c r="H3" s="103">
        <v>673307</v>
      </c>
      <c r="I3" s="103">
        <v>954930</v>
      </c>
      <c r="J3" s="103">
        <v>255960</v>
      </c>
      <c r="K3" s="103">
        <v>1169170</v>
      </c>
      <c r="L3" s="103">
        <v>139778</v>
      </c>
      <c r="M3" s="103">
        <v>1686564</v>
      </c>
      <c r="N3" s="103">
        <v>6586339</v>
      </c>
      <c r="O3" s="20"/>
    </row>
    <row r="4" spans="1:15" ht="13">
      <c r="A4" s="102" t="s">
        <v>1608</v>
      </c>
      <c r="B4" s="104">
        <v>1.55E-2</v>
      </c>
      <c r="C4" s="104">
        <v>2.7799999999999998E-2</v>
      </c>
      <c r="D4" s="104">
        <v>1.6299999999999999E-2</v>
      </c>
      <c r="E4" s="104">
        <v>0.11360000000000001</v>
      </c>
      <c r="F4" s="104">
        <v>2.3599999999999999E-2</v>
      </c>
      <c r="G4" s="104">
        <v>6.2300000000000001E-2</v>
      </c>
      <c r="H4" s="104">
        <v>0.1022</v>
      </c>
      <c r="I4" s="104">
        <v>0.14499999999999999</v>
      </c>
      <c r="J4" s="104">
        <v>3.8899999999999997E-2</v>
      </c>
      <c r="K4" s="104">
        <v>0.17749999999999999</v>
      </c>
      <c r="L4" s="104">
        <v>2.12E-2</v>
      </c>
      <c r="M4" s="104">
        <v>0.25609999999999999</v>
      </c>
      <c r="N4" s="104">
        <v>1</v>
      </c>
      <c r="O4" s="20"/>
    </row>
    <row r="5" spans="1:15" ht="13">
      <c r="A5" s="102" t="s">
        <v>1634</v>
      </c>
      <c r="B5" s="102">
        <v>8.9</v>
      </c>
      <c r="C5" s="102">
        <v>9.1999999999999993</v>
      </c>
      <c r="D5" s="102">
        <v>8.6999999999999993</v>
      </c>
      <c r="E5" s="102">
        <v>8.5</v>
      </c>
      <c r="F5" s="102">
        <v>8.1</v>
      </c>
      <c r="G5" s="102">
        <v>8.1</v>
      </c>
      <c r="H5" s="102">
        <v>7.9</v>
      </c>
      <c r="I5" s="102">
        <v>8.1999999999999993</v>
      </c>
      <c r="J5" s="102">
        <v>8.6</v>
      </c>
      <c r="K5" s="102">
        <v>8.3000000000000007</v>
      </c>
      <c r="L5" s="102">
        <v>8.1</v>
      </c>
      <c r="M5" s="102">
        <v>7.9</v>
      </c>
      <c r="N5" s="102">
        <v>8.1999999999999993</v>
      </c>
      <c r="O5" s="20"/>
    </row>
    <row r="6" spans="1:15" ht="13">
      <c r="A6" s="102" t="s">
        <v>1609</v>
      </c>
      <c r="B6" s="104">
        <v>1.23E-2</v>
      </c>
      <c r="C6" s="104">
        <v>1.4200000000000001E-2</v>
      </c>
      <c r="D6" s="104">
        <v>1.83E-2</v>
      </c>
      <c r="E6" s="104">
        <v>6.1999999999999998E-3</v>
      </c>
      <c r="F6" s="104">
        <v>7.4000000000000003E-3</v>
      </c>
      <c r="G6" s="104">
        <v>5.0000000000000001E-3</v>
      </c>
      <c r="H6" s="104">
        <v>7.3000000000000001E-3</v>
      </c>
      <c r="I6" s="104">
        <v>5.3E-3</v>
      </c>
      <c r="J6" s="104">
        <v>8.9999999999999993E-3</v>
      </c>
      <c r="K6" s="104">
        <v>3.2000000000000002E-3</v>
      </c>
      <c r="L6" s="104">
        <v>1.03E-2</v>
      </c>
      <c r="M6" s="104">
        <v>4.1999999999999997E-3</v>
      </c>
      <c r="N6" s="104">
        <v>5.7999999999999996E-3</v>
      </c>
      <c r="O6" s="20"/>
    </row>
    <row r="7" spans="1:15" ht="13">
      <c r="A7" s="102" t="s">
        <v>1610</v>
      </c>
      <c r="B7" s="102">
        <v>44547</v>
      </c>
      <c r="C7" s="102">
        <v>109174</v>
      </c>
      <c r="D7" s="102">
        <v>9152</v>
      </c>
      <c r="E7" s="102">
        <v>454632</v>
      </c>
      <c r="F7" s="102">
        <v>108435</v>
      </c>
      <c r="G7" s="102">
        <v>219877</v>
      </c>
      <c r="H7" s="102">
        <v>390984</v>
      </c>
      <c r="I7" s="102">
        <v>336756</v>
      </c>
      <c r="J7" s="102">
        <v>122736</v>
      </c>
      <c r="K7" s="102">
        <v>267659</v>
      </c>
      <c r="L7" s="102">
        <v>91818</v>
      </c>
      <c r="M7" s="102">
        <v>1084193</v>
      </c>
      <c r="N7" s="102">
        <v>3239963</v>
      </c>
      <c r="O7" s="20"/>
    </row>
    <row r="8" spans="1:15" ht="13">
      <c r="A8" s="102" t="s">
        <v>1611</v>
      </c>
      <c r="B8" s="104">
        <v>0.43630000000000002</v>
      </c>
      <c r="C8" s="104">
        <v>0.5958</v>
      </c>
      <c r="D8" s="104">
        <v>8.5300000000000001E-2</v>
      </c>
      <c r="E8" s="104">
        <v>0.60770000000000002</v>
      </c>
      <c r="F8" s="104">
        <v>0.69740000000000002</v>
      </c>
      <c r="G8" s="104">
        <v>0.53580000000000005</v>
      </c>
      <c r="H8" s="104">
        <v>0.58069999999999999</v>
      </c>
      <c r="I8" s="104">
        <v>0.35260000000000002</v>
      </c>
      <c r="J8" s="104">
        <v>0.47949999999999998</v>
      </c>
      <c r="K8" s="104">
        <v>0.22889999999999999</v>
      </c>
      <c r="L8" s="104">
        <v>0.65690000000000004</v>
      </c>
      <c r="M8" s="104">
        <v>0.64280000000000004</v>
      </c>
      <c r="N8" s="104">
        <v>0.4919</v>
      </c>
      <c r="O8" s="20"/>
    </row>
    <row r="9" spans="1:15" s="103" customFormat="1" ht="13">
      <c r="A9" s="103" t="s">
        <v>1612</v>
      </c>
      <c r="B9" s="31">
        <v>14108</v>
      </c>
      <c r="C9" s="31">
        <v>42465</v>
      </c>
      <c r="D9" s="31">
        <v>0</v>
      </c>
      <c r="E9" s="31">
        <v>129576</v>
      </c>
      <c r="F9" s="31">
        <v>10936</v>
      </c>
      <c r="G9" s="31">
        <v>17627</v>
      </c>
      <c r="H9" s="31">
        <v>89261</v>
      </c>
      <c r="I9" s="31">
        <v>53756</v>
      </c>
      <c r="J9" s="31">
        <v>0</v>
      </c>
      <c r="K9" s="31">
        <v>6201</v>
      </c>
      <c r="L9" s="31">
        <v>20306</v>
      </c>
      <c r="M9" s="31">
        <v>88051</v>
      </c>
      <c r="N9" s="31">
        <v>472287</v>
      </c>
      <c r="O9" s="106"/>
    </row>
    <row r="10" spans="1:15" ht="13">
      <c r="A10" s="102" t="s">
        <v>1613</v>
      </c>
      <c r="B10" s="104">
        <v>0.13819999999999999</v>
      </c>
      <c r="C10" s="104">
        <v>0.23169999999999999</v>
      </c>
      <c r="D10" s="104">
        <v>0</v>
      </c>
      <c r="E10" s="104">
        <v>0.17319999999999999</v>
      </c>
      <c r="F10" s="104">
        <v>7.0300000000000001E-2</v>
      </c>
      <c r="G10" s="104">
        <v>4.2999999999999997E-2</v>
      </c>
      <c r="H10" s="104">
        <v>0.1326</v>
      </c>
      <c r="I10" s="104">
        <v>5.6300000000000003E-2</v>
      </c>
      <c r="J10" s="104">
        <v>0</v>
      </c>
      <c r="K10" s="104">
        <v>5.3E-3</v>
      </c>
      <c r="L10" s="104">
        <v>0.14530000000000001</v>
      </c>
      <c r="M10" s="104">
        <v>5.2200000000000003E-2</v>
      </c>
      <c r="N10" s="104">
        <v>7.17E-2</v>
      </c>
      <c r="O10" s="20"/>
    </row>
    <row r="11" spans="1:15" ht="13">
      <c r="A11" s="102" t="s">
        <v>1614</v>
      </c>
      <c r="B11" s="104">
        <v>0.31669999999999998</v>
      </c>
      <c r="C11" s="104">
        <v>0.38900000000000001</v>
      </c>
      <c r="D11" s="104">
        <v>0</v>
      </c>
      <c r="E11" s="104">
        <v>0.28499999999999998</v>
      </c>
      <c r="F11" s="104">
        <v>0.1009</v>
      </c>
      <c r="G11" s="104">
        <v>8.0199999999999994E-2</v>
      </c>
      <c r="H11" s="104">
        <v>0.2283</v>
      </c>
      <c r="I11" s="104">
        <v>0.15959999999999999</v>
      </c>
      <c r="J11" s="104">
        <v>0</v>
      </c>
      <c r="K11" s="104">
        <v>2.3199999999999998E-2</v>
      </c>
      <c r="L11" s="104">
        <v>0.22120000000000001</v>
      </c>
      <c r="M11" s="104">
        <v>8.1199999999999994E-2</v>
      </c>
      <c r="N11" s="104">
        <v>0.14580000000000001</v>
      </c>
      <c r="O11" s="20"/>
    </row>
    <row r="12" spans="1:15" ht="13">
      <c r="A12" s="102" t="s">
        <v>1615</v>
      </c>
      <c r="B12" s="102">
        <v>0</v>
      </c>
      <c r="C12" s="105">
        <v>15623</v>
      </c>
      <c r="D12" s="105">
        <v>47033</v>
      </c>
      <c r="E12" s="105">
        <v>1758</v>
      </c>
      <c r="F12" s="102">
        <v>0</v>
      </c>
      <c r="G12" s="105">
        <v>62625</v>
      </c>
      <c r="H12" s="105">
        <v>150125</v>
      </c>
      <c r="I12" s="105">
        <v>430146</v>
      </c>
      <c r="J12" s="105">
        <v>9632</v>
      </c>
      <c r="K12" s="105">
        <v>714468</v>
      </c>
      <c r="L12" s="105">
        <v>31841</v>
      </c>
      <c r="M12" s="105">
        <v>401151</v>
      </c>
      <c r="N12" s="105">
        <v>1864402</v>
      </c>
      <c r="O12" s="20"/>
    </row>
    <row r="13" spans="1:15" ht="13">
      <c r="A13" s="102" t="s">
        <v>1615</v>
      </c>
      <c r="B13" s="104">
        <v>0</v>
      </c>
      <c r="C13" s="104">
        <v>8.5300000000000001E-2</v>
      </c>
      <c r="D13" s="104">
        <v>0.4385</v>
      </c>
      <c r="E13" s="104">
        <v>2.3E-3</v>
      </c>
      <c r="F13" s="104">
        <v>0</v>
      </c>
      <c r="G13" s="104">
        <v>0.15260000000000001</v>
      </c>
      <c r="H13" s="104">
        <v>0.223</v>
      </c>
      <c r="I13" s="104">
        <v>0.45040000000000002</v>
      </c>
      <c r="J13" s="104">
        <v>3.7600000000000001E-2</v>
      </c>
      <c r="K13" s="104">
        <v>0.61109999999999998</v>
      </c>
      <c r="L13" s="104">
        <v>0.2278</v>
      </c>
      <c r="M13" s="104">
        <v>0.2379</v>
      </c>
      <c r="N13" s="104">
        <v>0.28310000000000002</v>
      </c>
      <c r="O13" s="20"/>
    </row>
    <row r="14" spans="1:15" ht="13">
      <c r="A14" s="102" t="s">
        <v>1616</v>
      </c>
      <c r="B14" s="104">
        <v>0.43630000000000002</v>
      </c>
      <c r="C14" s="104">
        <v>0.68100000000000005</v>
      </c>
      <c r="D14" s="104">
        <v>0.52380000000000004</v>
      </c>
      <c r="E14" s="104">
        <v>0.61</v>
      </c>
      <c r="F14" s="104">
        <v>0.69740000000000002</v>
      </c>
      <c r="G14" s="104">
        <v>0.68840000000000001</v>
      </c>
      <c r="H14" s="104">
        <v>0.80369999999999997</v>
      </c>
      <c r="I14" s="104">
        <v>0.80310000000000004</v>
      </c>
      <c r="J14" s="104">
        <v>0.5171</v>
      </c>
      <c r="K14" s="104">
        <v>0.84</v>
      </c>
      <c r="L14" s="104">
        <v>0.88470000000000004</v>
      </c>
      <c r="M14" s="104">
        <v>0.88070000000000004</v>
      </c>
      <c r="N14" s="104">
        <v>0.77500000000000002</v>
      </c>
      <c r="O14" s="20"/>
    </row>
    <row r="15" spans="1:15" ht="13">
      <c r="A15" s="102" t="s">
        <v>1617</v>
      </c>
      <c r="B15" s="104">
        <v>0.56369999999999998</v>
      </c>
      <c r="C15" s="104">
        <v>0.31900000000000001</v>
      </c>
      <c r="D15" s="104">
        <v>0.47620000000000001</v>
      </c>
      <c r="E15" s="104">
        <v>0.39</v>
      </c>
      <c r="F15" s="104">
        <v>0.30259999999999998</v>
      </c>
      <c r="G15" s="104">
        <v>0.31159999999999999</v>
      </c>
      <c r="H15" s="104">
        <v>0.1963</v>
      </c>
      <c r="I15" s="104">
        <v>0.19689999999999999</v>
      </c>
      <c r="J15" s="104">
        <v>0.4829</v>
      </c>
      <c r="K15" s="104">
        <v>0.16</v>
      </c>
      <c r="L15" s="104">
        <v>0.1153</v>
      </c>
      <c r="M15" s="104">
        <v>0.1193</v>
      </c>
      <c r="N15" s="104">
        <v>0.22500000000000001</v>
      </c>
      <c r="O15" s="20"/>
    </row>
    <row r="16" spans="1:15" ht="13">
      <c r="O16" s="20"/>
    </row>
    <row r="17" spans="15:15" ht="13">
      <c r="O17" s="20"/>
    </row>
    <row r="18" spans="15:15" ht="13">
      <c r="O18" s="20"/>
    </row>
    <row r="19" spans="15:15" ht="13">
      <c r="O19" s="20"/>
    </row>
    <row r="20" spans="15:15" ht="13">
      <c r="O20" s="20"/>
    </row>
    <row r="21" spans="15:15" ht="13">
      <c r="O21" s="20"/>
    </row>
    <row r="22" spans="15:15" ht="13">
      <c r="O22" s="20"/>
    </row>
    <row r="23" spans="15:15" ht="13">
      <c r="O23" s="20"/>
    </row>
    <row r="24" spans="15:15" ht="13">
      <c r="O24" s="20"/>
    </row>
    <row r="25" spans="15:15" ht="13">
      <c r="O25" s="20"/>
    </row>
    <row r="26" spans="15:15" ht="13">
      <c r="O26" s="20"/>
    </row>
    <row r="27" spans="15:15" ht="13">
      <c r="O27" s="20"/>
    </row>
    <row r="28" spans="15:15" ht="13">
      <c r="O28" s="20"/>
    </row>
    <row r="29" spans="15:15" ht="13">
      <c r="O29" s="20"/>
    </row>
    <row r="30" spans="15:15" ht="13">
      <c r="O30" s="20"/>
    </row>
    <row r="31" spans="15:15" ht="13">
      <c r="O31" s="20"/>
    </row>
    <row r="32" spans="15:15" ht="13">
      <c r="O32" s="69"/>
    </row>
    <row r="33" spans="1:15" ht="13"/>
    <row r="34" spans="1:15" ht="13">
      <c r="A34" s="107"/>
      <c r="B34" s="108"/>
      <c r="C34" s="108"/>
      <c r="D34" s="108"/>
      <c r="E34" s="108"/>
      <c r="F34" s="108"/>
      <c r="G34" s="108"/>
      <c r="H34" s="108"/>
      <c r="I34" s="108"/>
      <c r="J34" s="108"/>
      <c r="K34" s="108"/>
      <c r="L34" s="108"/>
      <c r="M34" s="108"/>
      <c r="N34" s="108"/>
      <c r="O34" s="109"/>
    </row>
    <row r="35" spans="1:15" ht="13">
      <c r="A35" s="107"/>
      <c r="B35" s="110"/>
      <c r="C35" s="110"/>
      <c r="D35" s="110"/>
      <c r="E35" s="110"/>
      <c r="F35" s="110"/>
      <c r="G35" s="110"/>
      <c r="H35" s="110"/>
      <c r="I35" s="110"/>
      <c r="J35" s="110"/>
      <c r="K35" s="110"/>
      <c r="L35" s="110"/>
      <c r="M35" s="110"/>
      <c r="N35" s="110"/>
      <c r="O35" s="109"/>
    </row>
    <row r="36" spans="1:15" ht="13">
      <c r="A36" s="107"/>
      <c r="B36" s="108"/>
      <c r="C36" s="108"/>
      <c r="D36" s="108"/>
      <c r="E36" s="108"/>
      <c r="F36" s="108"/>
      <c r="G36" s="108"/>
      <c r="H36" s="108"/>
      <c r="I36" s="108"/>
      <c r="J36" s="108"/>
      <c r="K36" s="108"/>
      <c r="L36" s="108"/>
      <c r="M36" s="108"/>
      <c r="N36" s="108"/>
      <c r="O36" s="109"/>
    </row>
    <row r="37" spans="1:15" ht="15.75" customHeight="1">
      <c r="A37" s="109"/>
      <c r="B37" s="109"/>
      <c r="C37" s="109"/>
      <c r="D37" s="109"/>
      <c r="E37" s="109"/>
      <c r="F37" s="109"/>
      <c r="G37" s="109"/>
      <c r="H37" s="109"/>
      <c r="I37" s="109"/>
      <c r="J37" s="109"/>
      <c r="K37" s="109"/>
      <c r="L37" s="109"/>
      <c r="M37" s="109"/>
      <c r="N37" s="109"/>
      <c r="O37" s="109"/>
    </row>
    <row r="38" spans="1:15" ht="13">
      <c r="A38" s="107"/>
      <c r="B38" s="107"/>
      <c r="C38" s="107"/>
      <c r="D38" s="107"/>
      <c r="E38" s="107"/>
      <c r="F38" s="107"/>
      <c r="G38" s="107"/>
      <c r="H38" s="107"/>
      <c r="I38" s="107"/>
      <c r="J38" s="107"/>
      <c r="K38" s="107"/>
      <c r="L38" s="107"/>
      <c r="M38" s="107"/>
      <c r="N38" s="107"/>
      <c r="O38" s="109"/>
    </row>
    <row r="39" spans="1:15" ht="13">
      <c r="A39" s="107"/>
      <c r="B39" s="107"/>
      <c r="C39" s="107"/>
      <c r="D39" s="107"/>
      <c r="E39" s="107"/>
      <c r="F39" s="107"/>
      <c r="G39" s="107"/>
      <c r="H39" s="107"/>
      <c r="I39" s="107"/>
      <c r="J39" s="107"/>
      <c r="K39" s="107"/>
      <c r="L39" s="107"/>
      <c r="M39" s="107"/>
      <c r="N39" s="107"/>
      <c r="O39" s="109"/>
    </row>
    <row r="40" spans="1:15" ht="13">
      <c r="A40" s="107"/>
      <c r="B40" s="108"/>
      <c r="C40" s="108"/>
      <c r="D40" s="108"/>
      <c r="E40" s="108"/>
      <c r="F40" s="108"/>
      <c r="G40" s="108"/>
      <c r="H40" s="108"/>
      <c r="I40" s="108"/>
      <c r="J40" s="108"/>
      <c r="K40" s="108"/>
      <c r="L40" s="108"/>
      <c r="M40" s="108"/>
      <c r="N40" s="108"/>
      <c r="O40" s="107"/>
    </row>
    <row r="41" spans="1:15" ht="13">
      <c r="A41" s="107"/>
      <c r="B41" s="111"/>
      <c r="C41" s="111"/>
      <c r="D41" s="107"/>
      <c r="E41" s="112"/>
      <c r="F41" s="112"/>
      <c r="G41" s="112"/>
      <c r="H41" s="112"/>
      <c r="I41" s="112"/>
      <c r="J41" s="107"/>
      <c r="K41" s="112"/>
      <c r="L41" s="112"/>
      <c r="M41" s="112"/>
      <c r="N41" s="112"/>
      <c r="O41" s="109"/>
    </row>
    <row r="42" spans="1:15" ht="13">
      <c r="A42" s="107"/>
      <c r="B42" s="108"/>
      <c r="C42" s="108"/>
      <c r="D42" s="108"/>
      <c r="E42" s="108"/>
      <c r="F42" s="108"/>
      <c r="G42" s="108"/>
      <c r="H42" s="108"/>
      <c r="I42" s="108"/>
      <c r="J42" s="108"/>
      <c r="K42" s="108"/>
      <c r="L42" s="108"/>
      <c r="M42" s="108"/>
      <c r="N42" s="108"/>
      <c r="O42" s="107"/>
    </row>
    <row r="43" spans="1:15" ht="13">
      <c r="A43" s="107"/>
      <c r="B43" s="108"/>
      <c r="C43" s="108"/>
      <c r="D43" s="108"/>
      <c r="E43" s="108"/>
      <c r="F43" s="108"/>
      <c r="G43" s="108"/>
      <c r="H43" s="108"/>
      <c r="I43" s="108"/>
      <c r="J43" s="108"/>
      <c r="K43" s="108"/>
      <c r="L43" s="108"/>
      <c r="M43" s="108"/>
      <c r="N43" s="108"/>
      <c r="O43" s="107"/>
    </row>
    <row r="44" spans="1:15" ht="13">
      <c r="A44" s="107"/>
      <c r="B44" s="107"/>
      <c r="C44" s="113"/>
      <c r="D44" s="113"/>
      <c r="E44" s="113"/>
      <c r="F44" s="107"/>
      <c r="G44" s="113"/>
      <c r="H44" s="113"/>
      <c r="I44" s="113"/>
      <c r="J44" s="113"/>
      <c r="K44" s="113"/>
      <c r="L44" s="113"/>
      <c r="M44" s="113"/>
      <c r="N44" s="113"/>
      <c r="O44" s="109"/>
    </row>
    <row r="45" spans="1:15" ht="13">
      <c r="A45" s="107"/>
      <c r="B45" s="108"/>
      <c r="C45" s="108"/>
      <c r="D45" s="108"/>
      <c r="E45" s="108"/>
      <c r="F45" s="108"/>
      <c r="G45" s="108"/>
      <c r="H45" s="108"/>
      <c r="I45" s="108"/>
      <c r="J45" s="108"/>
      <c r="K45" s="108"/>
      <c r="L45" s="108"/>
      <c r="M45" s="108"/>
      <c r="N45" s="108"/>
      <c r="O45" s="109"/>
    </row>
    <row r="46" spans="1:15" ht="13">
      <c r="A46" s="107"/>
      <c r="B46" s="108"/>
      <c r="C46" s="108"/>
      <c r="D46" s="108"/>
      <c r="E46" s="108"/>
      <c r="F46" s="108"/>
      <c r="G46" s="108"/>
      <c r="H46" s="108"/>
      <c r="I46" s="108"/>
      <c r="J46" s="108"/>
      <c r="K46" s="108"/>
      <c r="L46" s="108"/>
      <c r="M46" s="108"/>
      <c r="N46" s="108"/>
      <c r="O46" s="109"/>
    </row>
    <row r="47" spans="1:15" ht="13">
      <c r="A47" s="107"/>
      <c r="B47" s="108"/>
      <c r="C47" s="108"/>
      <c r="D47" s="108"/>
      <c r="E47" s="108"/>
      <c r="F47" s="108"/>
      <c r="G47" s="108"/>
      <c r="H47" s="108"/>
      <c r="I47" s="108"/>
      <c r="J47" s="108"/>
      <c r="K47" s="108"/>
      <c r="L47" s="108"/>
      <c r="M47" s="108"/>
      <c r="N47" s="108"/>
      <c r="O47" s="10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7</vt:i4>
      </vt:variant>
    </vt:vector>
  </HeadingPairs>
  <TitlesOfParts>
    <vt:vector size="7" baseType="lpstr">
      <vt:lpstr>Flitspalen 2024</vt:lpstr>
      <vt:lpstr>Flitspalen per provincie enkel </vt:lpstr>
      <vt:lpstr>Gemiddeld. overtrding per gemee</vt:lpstr>
      <vt:lpstr>Flitspalen per gemeente 23-24</vt:lpstr>
      <vt:lpstr>Trajectcontrole</vt:lpstr>
      <vt:lpstr>Flex flitpalen vergelijk jaar e</vt:lpstr>
      <vt:lpstr>Alle boetes provincie 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Ivo Wiegersma</cp:lastModifiedBy>
  <dcterms:modified xsi:type="dcterms:W3CDTF">2024-11-13T16:25:37Z</dcterms:modified>
</cp:coreProperties>
</file>