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tps\Desktop\Projekter\GF Dyrekærgård - vejrenovering\Tilbud\"/>
    </mc:Choice>
  </mc:AlternateContent>
  <xr:revisionPtr revIDLastSave="0" documentId="13_ncr:1_{3D4B14F9-189F-4614-987B-0C1CEBCEF220}" xr6:coauthVersionLast="47" xr6:coauthVersionMax="47" xr10:uidLastSave="{00000000-0000-0000-0000-000000000000}"/>
  <bookViews>
    <workbookView xWindow="28770" yWindow="30" windowWidth="21600" windowHeight="1726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N7" i="1"/>
  <c r="N6" i="1"/>
  <c r="N5" i="1"/>
  <c r="N4" i="1"/>
  <c r="N3" i="1"/>
  <c r="N13" i="1"/>
  <c r="N12" i="1"/>
  <c r="N11" i="1"/>
  <c r="N18" i="1"/>
  <c r="N17" i="1"/>
  <c r="N27" i="1"/>
  <c r="N22" i="1"/>
  <c r="N33" i="1"/>
  <c r="N32" i="1"/>
  <c r="N37" i="1"/>
  <c r="N43" i="1"/>
  <c r="N42" i="1"/>
  <c r="N50" i="1"/>
  <c r="N49" i="1"/>
  <c r="N48" i="1"/>
  <c r="K7" i="1"/>
  <c r="K6" i="1"/>
  <c r="K5" i="1"/>
  <c r="K4" i="1"/>
  <c r="K3" i="1"/>
  <c r="K13" i="1"/>
  <c r="K12" i="1"/>
  <c r="K11" i="1"/>
  <c r="K18" i="1"/>
  <c r="K17" i="1"/>
  <c r="K27" i="1"/>
  <c r="K22" i="1"/>
  <c r="K33" i="1"/>
  <c r="K32" i="1"/>
  <c r="K43" i="1"/>
  <c r="K42" i="1"/>
  <c r="K50" i="1"/>
  <c r="K49" i="1"/>
  <c r="K48" i="1"/>
  <c r="H7" i="1"/>
  <c r="H6" i="1"/>
  <c r="H5" i="1"/>
  <c r="H4" i="1"/>
  <c r="H3" i="1"/>
  <c r="H13" i="1"/>
  <c r="H12" i="1"/>
  <c r="H11" i="1"/>
  <c r="H18" i="1"/>
  <c r="H17" i="1"/>
  <c r="H27" i="1"/>
  <c r="H22" i="1"/>
  <c r="H33" i="1"/>
  <c r="H32" i="1"/>
  <c r="H37" i="1"/>
  <c r="H43" i="1"/>
  <c r="H42" i="1"/>
  <c r="H50" i="1"/>
  <c r="H49" i="1"/>
  <c r="H48" i="1"/>
  <c r="M51" i="1"/>
  <c r="M44" i="1"/>
  <c r="M38" i="1"/>
  <c r="M34" i="1"/>
  <c r="M28" i="1"/>
  <c r="M19" i="1"/>
  <c r="M14" i="1"/>
  <c r="M8" i="1"/>
  <c r="G51" i="1"/>
  <c r="G44" i="1"/>
  <c r="G38" i="1"/>
  <c r="G34" i="1"/>
  <c r="G28" i="1"/>
  <c r="G19" i="1"/>
  <c r="G14" i="1"/>
  <c r="G8" i="1"/>
  <c r="J51" i="1"/>
  <c r="J44" i="1"/>
  <c r="J38" i="1"/>
  <c r="J34" i="1"/>
  <c r="J28" i="1"/>
  <c r="J19" i="1"/>
  <c r="J14" i="1"/>
  <c r="J8" i="1"/>
  <c r="D51" i="1"/>
  <c r="D44" i="1"/>
  <c r="D38" i="1"/>
  <c r="D34" i="1"/>
  <c r="D28" i="1"/>
  <c r="D19" i="1"/>
  <c r="D14" i="1"/>
  <c r="N14" i="1" s="1"/>
  <c r="D8" i="1"/>
  <c r="K38" i="1" l="1"/>
  <c r="K19" i="1"/>
  <c r="H19" i="1"/>
  <c r="N28" i="1"/>
  <c r="H44" i="1"/>
  <c r="K44" i="1"/>
  <c r="H51" i="1"/>
  <c r="H14" i="1"/>
  <c r="K34" i="1"/>
  <c r="H34" i="1"/>
  <c r="K51" i="1"/>
  <c r="H8" i="1"/>
  <c r="H38" i="1"/>
  <c r="N38" i="1"/>
  <c r="N44" i="1"/>
  <c r="N34" i="1"/>
  <c r="N8" i="1"/>
  <c r="K14" i="1"/>
  <c r="N51" i="1"/>
  <c r="K8" i="1"/>
  <c r="N19" i="1"/>
  <c r="K28" i="1"/>
  <c r="H28" i="1"/>
  <c r="J53" i="1"/>
  <c r="J55" i="1" s="1"/>
  <c r="M53" i="1"/>
  <c r="G53" i="1"/>
  <c r="D53" i="1"/>
  <c r="M55" i="1" l="1"/>
  <c r="G55" i="1"/>
  <c r="N53" i="1"/>
  <c r="H53" i="1"/>
  <c r="K53" i="1"/>
</calcChain>
</file>

<file path=xl/sharedStrings.xml><?xml version="1.0" encoding="utf-8"?>
<sst xmlns="http://schemas.openxmlformats.org/spreadsheetml/2006/main" count="124" uniqueCount="33">
  <si>
    <t>Hovedpost - Rivedalen</t>
  </si>
  <si>
    <t>01. ARBEJDSPLADS</t>
  </si>
  <si>
    <t>kr</t>
  </si>
  <si>
    <t>02. FÆRDSELSREGULERENDE FORANSTALTNINGER</t>
  </si>
  <si>
    <t>11. JORDARBEJDER</t>
  </si>
  <si>
    <t>14. AFVANDINGSARBEJDER</t>
  </si>
  <si>
    <t>21. VEJBELÆGNINGER</t>
  </si>
  <si>
    <t>Anlægssum ekskl. moms.</t>
  </si>
  <si>
    <t>Hovedpost - Helenevangen</t>
  </si>
  <si>
    <t>Hovedpost - Helenevangen/Dyrekærgårdsvej</t>
  </si>
  <si>
    <t>Tillægspost</t>
  </si>
  <si>
    <t>1092. ARBEJDSLØN VED REGNINGSARBEJDER</t>
  </si>
  <si>
    <t>1093. MATERIELLEJE PRISER</t>
  </si>
  <si>
    <t>OPTION 1- Vigepligt, primærvej</t>
  </si>
  <si>
    <t>31. AFMÆRKNINGSMATERIEL</t>
  </si>
  <si>
    <t>38. KØREBANEAFMÆRKNING</t>
  </si>
  <si>
    <t>OPTION 1.1- Vigepligt, alle sideveje</t>
  </si>
  <si>
    <t>OPTION 2- 2 minus 1 vej</t>
  </si>
  <si>
    <t>OPTION 3- Bump</t>
  </si>
  <si>
    <t>27. BUMP</t>
  </si>
  <si>
    <t>I alt excl. moms. - Primærvej + OPTIONER</t>
  </si>
  <si>
    <t>Colas</t>
  </si>
  <si>
    <t>Beløb</t>
  </si>
  <si>
    <t>NCC</t>
  </si>
  <si>
    <t>Munck</t>
  </si>
  <si>
    <t>Pankas</t>
  </si>
  <si>
    <t>Forskel i samlet pris - billigst til dyrest</t>
  </si>
  <si>
    <t>NCC, må helt åbenlyst have misforstået denne post,
ellers er lønniveau ikke ift. almen satser</t>
  </si>
  <si>
    <t>Arbejdsløn ved regningsarbejder, formænd</t>
  </si>
  <si>
    <t>Arbejdsløn ved regningsarbejder, arbejdsmænd</t>
  </si>
  <si>
    <t xml:space="preserve">Tillæg  til arbejdsløn for regningsarbejder </t>
  </si>
  <si>
    <t>Tillæg til arbejdsløn for regningsarbejder for natarbejde</t>
  </si>
  <si>
    <t>pr.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</si>
</sst>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7" formatCode="_(* #,##0.00_);_(* \(\ #,##0.00\ \);_(* &quot;-&quot;??_);_(\ @_ \)"/>
    <numFmt numFmtId="168" formatCode="_ * #,##0.00_ ;_ * \-#,##0.00_ ;_ * &quot;-&quot;??_ ;_ @_ "/>
    <numFmt numFmtId="169" formatCode="#,##0\ &quot;kr.&quot;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sz val="9"/>
      <color theme="1"/>
      <name val="Calibri"/>
      <family val="2"/>
      <scheme val="minor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4506668294322"/>
        <bgColor indexed="64"/>
      </patternFill>
    </fill>
  </fills>
  <borders count="25">
    <border>
      <left/>
      <right/>
      <top/>
      <bottom/>
      <diagonal/>
    </border>
    <border diagonalUp="1" diagonalDown="1"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 diagonalUp="1" diagonalDown="1">
      <left/>
      <right/>
      <top/>
      <bottom style="thin">
        <color indexed="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 diagonalUp="1" diagonalDown="1">
      <left style="medium">
        <color indexed="64"/>
      </left>
      <right style="thin">
        <color indexed="0"/>
      </right>
      <top/>
      <bottom style="thin">
        <color indexed="0"/>
      </bottom>
      <diagonal/>
    </border>
    <border diagonalUp="1" diagonalDown="1"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 diagonalUp="1" diagonalDown="1"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 diagonalUp="1" diagonalDown="1">
      <left style="thin">
        <color indexed="0"/>
      </left>
      <right/>
      <top style="thin">
        <color indexed="0"/>
      </top>
      <bottom style="medium">
        <color auto="1"/>
      </bottom>
      <diagonal/>
    </border>
    <border diagonalUp="1" diagonalDown="1">
      <left style="thin">
        <color indexed="0"/>
      </left>
      <right/>
      <top style="medium">
        <color indexed="64"/>
      </top>
      <bottom style="thin">
        <color indexed="0"/>
      </bottom>
      <diagonal/>
    </border>
    <border diagonalUp="1" diagonalDown="1">
      <left style="thin">
        <color indexed="0"/>
      </left>
      <right/>
      <top/>
      <bottom style="thin">
        <color indexed="0"/>
      </bottom>
      <diagonal/>
    </border>
    <border diagonalUp="1" diagonalDown="1">
      <left style="thin">
        <color indexed="0"/>
      </left>
      <right/>
      <top style="thin">
        <color indexed="0"/>
      </top>
      <bottom style="thin">
        <color indexed="0"/>
      </bottom>
      <diagonal/>
    </border>
    <border diagonalUp="1" diagonalDown="1">
      <left/>
      <right style="medium">
        <color indexed="64"/>
      </right>
      <top style="medium">
        <color indexed="64"/>
      </top>
      <bottom style="thin">
        <color indexed="0"/>
      </bottom>
      <diagonal/>
    </border>
    <border diagonalUp="1" diagonalDown="1">
      <left/>
      <right style="medium">
        <color indexed="64"/>
      </right>
      <top/>
      <bottom style="thin">
        <color indexed="0"/>
      </bottom>
      <diagonal/>
    </border>
    <border diagonalUp="1" diagonalDown="1">
      <left/>
      <right style="medium">
        <color indexed="64"/>
      </right>
      <top style="thin">
        <color indexed="0"/>
      </top>
      <bottom style="thin">
        <color indexed="0"/>
      </bottom>
      <diagonal/>
    </border>
    <border diagonalUp="1" diagonalDown="1"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thin">
        <color indexed="0"/>
      </bottom>
      <diagonal/>
    </border>
    <border diagonalUp="1" diagonalDown="1">
      <left/>
      <right/>
      <top style="thin">
        <color indexed="0"/>
      </top>
      <bottom style="thin">
        <color indexed="0"/>
      </bottom>
      <diagonal/>
    </border>
    <border diagonalUp="1" diagonalDown="1">
      <left/>
      <right/>
      <top style="thin">
        <color indexed="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/>
    <xf numFmtId="0" fontId="5" fillId="0" borderId="0" xfId="2" applyFont="1"/>
    <xf numFmtId="0" fontId="4" fillId="0" borderId="0" xfId="2" applyFont="1" applyFill="1" applyBorder="1"/>
    <xf numFmtId="0" fontId="4" fillId="0" borderId="7" xfId="4" applyBorder="1"/>
    <xf numFmtId="0" fontId="4" fillId="0" borderId="7" xfId="4" applyFont="1" applyBorder="1"/>
    <xf numFmtId="4" fontId="4" fillId="5" borderId="8" xfId="4" applyNumberFormat="1" applyFont="1" applyFill="1" applyBorder="1"/>
    <xf numFmtId="4" fontId="4" fillId="4" borderId="8" xfId="4" applyNumberFormat="1" applyFont="1" applyFill="1" applyBorder="1"/>
    <xf numFmtId="4" fontId="4" fillId="4" borderId="9" xfId="4" applyNumberFormat="1" applyFont="1" applyFill="1" applyBorder="1"/>
    <xf numFmtId="4" fontId="4" fillId="5" borderId="6" xfId="4" applyNumberFormat="1" applyFont="1" applyFill="1" applyBorder="1"/>
    <xf numFmtId="4" fontId="4" fillId="3" borderId="6" xfId="4" applyNumberFormat="1" applyFont="1" applyFill="1" applyBorder="1"/>
    <xf numFmtId="4" fontId="4" fillId="3" borderId="8" xfId="4" applyNumberFormat="1" applyFont="1" applyFill="1" applyBorder="1"/>
    <xf numFmtId="4" fontId="4" fillId="6" borderId="9" xfId="5" applyNumberFormat="1" applyFill="1" applyBorder="1"/>
    <xf numFmtId="4" fontId="4" fillId="6" borderId="10" xfId="5" applyNumberFormat="1" applyFill="1" applyBorder="1"/>
    <xf numFmtId="4" fontId="4" fillId="3" borderId="6" xfId="4" applyNumberFormat="1" applyFont="1" applyFill="1" applyBorder="1" applyAlignment="1">
      <alignment wrapText="1"/>
    </xf>
    <xf numFmtId="4" fontId="4" fillId="5" borderId="13" xfId="4" applyNumberFormat="1" applyFill="1" applyBorder="1"/>
    <xf numFmtId="0" fontId="4" fillId="0" borderId="12" xfId="4" applyFont="1" applyBorder="1"/>
    <xf numFmtId="0" fontId="4" fillId="0" borderId="12" xfId="4" applyBorder="1"/>
    <xf numFmtId="4" fontId="4" fillId="5" borderId="11" xfId="4" applyNumberFormat="1" applyFill="1" applyBorder="1"/>
    <xf numFmtId="4" fontId="4" fillId="4" borderId="13" xfId="4" applyNumberFormat="1" applyFill="1" applyBorder="1"/>
    <xf numFmtId="0" fontId="3" fillId="0" borderId="0" xfId="2"/>
    <xf numFmtId="0" fontId="3" fillId="0" borderId="0" xfId="2" applyFill="1" applyBorder="1"/>
    <xf numFmtId="169" fontId="3" fillId="0" borderId="0" xfId="3" applyNumberFormat="1" applyFont="1" applyAlignment="1">
      <alignment horizontal="right" vertical="top"/>
    </xf>
    <xf numFmtId="4" fontId="4" fillId="4" borderId="10" xfId="4" applyNumberFormat="1" applyFill="1" applyBorder="1"/>
    <xf numFmtId="4" fontId="4" fillId="3" borderId="11" xfId="4" applyNumberFormat="1" applyFill="1" applyBorder="1"/>
    <xf numFmtId="4" fontId="4" fillId="3" borderId="13" xfId="4" applyNumberFormat="1" applyFill="1" applyBorder="1"/>
    <xf numFmtId="4" fontId="4" fillId="5" borderId="14" xfId="4" applyNumberFormat="1" applyFill="1" applyBorder="1" applyAlignment="1">
      <alignment horizontal="right"/>
    </xf>
    <xf numFmtId="4" fontId="4" fillId="0" borderId="15" xfId="4" applyNumberFormat="1" applyBorder="1" applyAlignment="1">
      <alignment horizontal="right"/>
    </xf>
    <xf numFmtId="4" fontId="4" fillId="5" borderId="16" xfId="4" applyNumberFormat="1" applyFill="1" applyBorder="1" applyAlignment="1">
      <alignment horizontal="right"/>
    </xf>
    <xf numFmtId="4" fontId="4" fillId="4" borderId="16" xfId="4" applyNumberFormat="1" applyFill="1" applyBorder="1" applyAlignment="1">
      <alignment horizontal="right"/>
    </xf>
    <xf numFmtId="4" fontId="4" fillId="4" borderId="17" xfId="4" applyNumberFormat="1" applyFill="1" applyBorder="1" applyAlignment="1">
      <alignment horizontal="right"/>
    </xf>
    <xf numFmtId="4" fontId="4" fillId="3" borderId="14" xfId="4" applyNumberFormat="1" applyFill="1" applyBorder="1" applyAlignment="1">
      <alignment horizontal="right"/>
    </xf>
    <xf numFmtId="4" fontId="4" fillId="3" borderId="16" xfId="4" applyNumberFormat="1" applyFill="1" applyBorder="1" applyAlignment="1">
      <alignment horizontal="right"/>
    </xf>
    <xf numFmtId="4" fontId="4" fillId="6" borderId="18" xfId="5" applyNumberFormat="1" applyFill="1" applyBorder="1" applyAlignment="1">
      <alignment horizontal="right"/>
    </xf>
    <xf numFmtId="0" fontId="0" fillId="0" borderId="0" xfId="0" applyFill="1" applyBorder="1"/>
    <xf numFmtId="4" fontId="4" fillId="0" borderId="0" xfId="4" applyNumberFormat="1" applyFill="1" applyBorder="1"/>
    <xf numFmtId="0" fontId="4" fillId="0" borderId="0" xfId="4" applyFill="1" applyBorder="1"/>
    <xf numFmtId="4" fontId="4" fillId="0" borderId="0" xfId="5" applyNumberFormat="1" applyFill="1" applyBorder="1"/>
    <xf numFmtId="170" fontId="6" fillId="0" borderId="0" xfId="0" applyNumberFormat="1" applyFont="1"/>
    <xf numFmtId="170" fontId="7" fillId="6" borderId="18" xfId="5" applyNumberFormat="1" applyFont="1" applyFill="1" applyBorder="1" applyAlignment="1">
      <alignment horizontal="right"/>
    </xf>
    <xf numFmtId="4" fontId="4" fillId="5" borderId="19" xfId="4" applyNumberFormat="1" applyFill="1" applyBorder="1" applyAlignment="1">
      <alignment horizontal="right"/>
    </xf>
    <xf numFmtId="4" fontId="4" fillId="0" borderId="4" xfId="4" applyNumberFormat="1" applyBorder="1" applyAlignment="1">
      <alignment horizontal="right"/>
    </xf>
    <xf numFmtId="4" fontId="4" fillId="5" borderId="20" xfId="4" applyNumberFormat="1" applyFill="1" applyBorder="1" applyAlignment="1">
      <alignment horizontal="right"/>
    </xf>
    <xf numFmtId="4" fontId="4" fillId="4" borderId="20" xfId="4" applyNumberFormat="1" applyFill="1" applyBorder="1" applyAlignment="1">
      <alignment horizontal="right"/>
    </xf>
    <xf numFmtId="4" fontId="4" fillId="4" borderId="21" xfId="4" applyNumberFormat="1" applyFill="1" applyBorder="1" applyAlignment="1">
      <alignment horizontal="right"/>
    </xf>
    <xf numFmtId="4" fontId="4" fillId="3" borderId="19" xfId="4" applyNumberFormat="1" applyFill="1" applyBorder="1" applyAlignment="1">
      <alignment horizontal="right"/>
    </xf>
    <xf numFmtId="4" fontId="4" fillId="3" borderId="20" xfId="4" applyNumberFormat="1" applyFill="1" applyBorder="1" applyAlignment="1">
      <alignment horizontal="right"/>
    </xf>
    <xf numFmtId="4" fontId="4" fillId="6" borderId="22" xfId="5" applyNumberFormat="1" applyFill="1" applyBorder="1" applyAlignment="1">
      <alignment horizontal="right"/>
    </xf>
    <xf numFmtId="170" fontId="6" fillId="0" borderId="0" xfId="1" applyNumberFormat="1" applyFont="1" applyFill="1"/>
    <xf numFmtId="170" fontId="7" fillId="0" borderId="5" xfId="1" applyNumberFormat="1" applyFont="1" applyFill="1" applyBorder="1" applyAlignment="1">
      <alignment horizontal="right"/>
    </xf>
    <xf numFmtId="170" fontId="7" fillId="0" borderId="2" xfId="1" applyNumberFormat="1" applyFont="1" applyFill="1" applyBorder="1" applyAlignment="1">
      <alignment horizontal="right"/>
    </xf>
    <xf numFmtId="170" fontId="7" fillId="0" borderId="0" xfId="1" applyNumberFormat="1" applyFont="1" applyFill="1"/>
    <xf numFmtId="170" fontId="7" fillId="0" borderId="0" xfId="1" applyNumberFormat="1" applyFont="1" applyFill="1" applyAlignment="1">
      <alignment horizontal="right" vertical="top"/>
    </xf>
    <xf numFmtId="170" fontId="7" fillId="0" borderId="3" xfId="1" applyNumberFormat="1" applyFont="1" applyFill="1" applyBorder="1" applyAlignment="1">
      <alignment horizontal="right"/>
    </xf>
    <xf numFmtId="170" fontId="7" fillId="0" borderId="0" xfId="1" applyNumberFormat="1" applyFont="1" applyFill="1" applyBorder="1" applyAlignment="1">
      <alignment horizontal="right"/>
    </xf>
    <xf numFmtId="170" fontId="7" fillId="0" borderId="23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4" xfId="0" applyBorder="1"/>
    <xf numFmtId="0" fontId="0" fillId="0" borderId="24" xfId="0" applyFill="1" applyBorder="1"/>
    <xf numFmtId="170" fontId="6" fillId="0" borderId="24" xfId="0" applyNumberFormat="1" applyFont="1" applyBorder="1"/>
    <xf numFmtId="4" fontId="0" fillId="0" borderId="24" xfId="0" applyNumberFormat="1" applyBorder="1"/>
    <xf numFmtId="170" fontId="6" fillId="0" borderId="24" xfId="1" applyNumberFormat="1" applyFont="1" applyFill="1" applyBorder="1"/>
    <xf numFmtId="4" fontId="4" fillId="2" borderId="15" xfId="4" applyNumberFormat="1" applyFill="1" applyBorder="1" applyAlignment="1">
      <alignment horizontal="right"/>
    </xf>
    <xf numFmtId="0" fontId="4" fillId="2" borderId="12" xfId="4" applyFont="1" applyFill="1" applyBorder="1"/>
    <xf numFmtId="0" fontId="4" fillId="2" borderId="1" xfId="4" applyFill="1" applyBorder="1" applyAlignment="1">
      <alignment wrapText="1"/>
    </xf>
    <xf numFmtId="4" fontId="4" fillId="2" borderId="4" xfId="4" applyNumberFormat="1" applyFill="1" applyBorder="1" applyAlignment="1">
      <alignment horizontal="right"/>
    </xf>
    <xf numFmtId="0" fontId="4" fillId="2" borderId="1" xfId="4" applyFill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7">
    <cellStyle name="Komma 2" xfId="3" xr:uid="{2EB1275A-6350-494A-97A7-F1F59A6A16AD}"/>
    <cellStyle name="Komma 5" xfId="6" xr:uid="{71B3EED1-BADA-4AA8-8C9C-99C53ABA24FF}"/>
    <cellStyle name="Normal" xfId="0" builtinId="0"/>
    <cellStyle name="Normal 2" xfId="2" xr:uid="{95B691E5-0823-49C4-A5E6-F4F90F95C6B8}"/>
    <cellStyle name="Normal 3" xfId="4" xr:uid="{FB06DE17-001F-44C9-A113-2462F41A3B41}"/>
    <cellStyle name="Normal 3 2" xfId="5" xr:uid="{337EB04B-7581-4745-B53F-1FFF4060737D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topLeftCell="A13" zoomScale="90" zoomScaleNormal="90" workbookViewId="0">
      <selection activeCell="P34" sqref="P34"/>
    </sheetView>
  </sheetViews>
  <sheetFormatPr defaultRowHeight="15" x14ac:dyDescent="0.25"/>
  <cols>
    <col min="1" max="1" width="49.140625" customWidth="1"/>
    <col min="3" max="3" width="3" style="34" customWidth="1"/>
    <col min="4" max="4" width="11.7109375" bestFit="1" customWidth="1"/>
    <col min="5" max="5" width="7.28515625" style="38" bestFit="1" customWidth="1"/>
    <col min="6" max="6" width="4.5703125" style="38" customWidth="1"/>
    <col min="7" max="7" width="13" bestFit="1" customWidth="1"/>
    <col min="8" max="8" width="7.28515625" style="48" bestFit="1" customWidth="1"/>
    <col min="9" max="9" width="3.7109375" style="48" customWidth="1"/>
    <col min="10" max="10" width="13" bestFit="1" customWidth="1"/>
    <col min="11" max="11" width="7.28515625" style="48" bestFit="1" customWidth="1"/>
    <col min="12" max="12" width="3.7109375" style="48" customWidth="1"/>
    <col min="13" max="13" width="13" bestFit="1" customWidth="1"/>
    <col min="14" max="14" width="7.28515625" style="48" bestFit="1" customWidth="1"/>
    <col min="16" max="16" width="44.7109375" customWidth="1"/>
  </cols>
  <sheetData>
    <row r="1" spans="1:14" ht="15.75" thickBot="1" x14ac:dyDescent="0.3">
      <c r="D1" t="s">
        <v>23</v>
      </c>
      <c r="G1" s="56" t="s">
        <v>24</v>
      </c>
      <c r="H1" s="56"/>
      <c r="J1" s="57" t="s">
        <v>21</v>
      </c>
      <c r="K1" s="57"/>
      <c r="M1" s="56" t="s">
        <v>25</v>
      </c>
      <c r="N1" s="56"/>
    </row>
    <row r="2" spans="1:14" x14ac:dyDescent="0.25">
      <c r="A2" s="9" t="s">
        <v>0</v>
      </c>
      <c r="B2" s="18"/>
      <c r="C2" s="35"/>
      <c r="D2" s="26" t="s">
        <v>22</v>
      </c>
      <c r="G2" s="40" t="s">
        <v>22</v>
      </c>
      <c r="H2" s="49"/>
      <c r="I2" s="53"/>
      <c r="J2" s="26" t="s">
        <v>22</v>
      </c>
      <c r="K2" s="49"/>
      <c r="L2" s="53"/>
      <c r="M2" s="26" t="s">
        <v>22</v>
      </c>
      <c r="N2" s="49"/>
    </row>
    <row r="3" spans="1:14" x14ac:dyDescent="0.25">
      <c r="A3" s="4" t="s">
        <v>1</v>
      </c>
      <c r="B3" s="17" t="s">
        <v>2</v>
      </c>
      <c r="C3" s="36"/>
      <c r="D3" s="27">
        <v>8500</v>
      </c>
      <c r="G3" s="41">
        <v>10000</v>
      </c>
      <c r="H3" s="50">
        <f t="shared" ref="H3:H8" si="0">G3/D3</f>
        <v>1.1764705882352942</v>
      </c>
      <c r="I3" s="54"/>
      <c r="J3" s="27">
        <v>52000</v>
      </c>
      <c r="K3" s="50">
        <f t="shared" ref="K3:K8" si="1">J3/D3</f>
        <v>6.117647058823529</v>
      </c>
      <c r="L3" s="54"/>
      <c r="M3" s="27">
        <v>25000</v>
      </c>
      <c r="N3" s="50">
        <f t="shared" ref="N3:N8" si="2">M3/D3</f>
        <v>2.9411764705882355</v>
      </c>
    </row>
    <row r="4" spans="1:14" x14ac:dyDescent="0.25">
      <c r="A4" s="4" t="s">
        <v>3</v>
      </c>
      <c r="B4" s="17" t="s">
        <v>2</v>
      </c>
      <c r="C4" s="36"/>
      <c r="D4" s="27">
        <v>29000</v>
      </c>
      <c r="G4" s="41">
        <v>7500</v>
      </c>
      <c r="H4" s="50">
        <f t="shared" si="0"/>
        <v>0.25862068965517243</v>
      </c>
      <c r="I4" s="54"/>
      <c r="J4" s="27">
        <v>17800</v>
      </c>
      <c r="K4" s="50">
        <f t="shared" si="1"/>
        <v>0.61379310344827587</v>
      </c>
      <c r="L4" s="54"/>
      <c r="M4" s="27">
        <v>50000</v>
      </c>
      <c r="N4" s="50">
        <f t="shared" si="2"/>
        <v>1.7241379310344827</v>
      </c>
    </row>
    <row r="5" spans="1:14" x14ac:dyDescent="0.25">
      <c r="A5" s="4" t="s">
        <v>4</v>
      </c>
      <c r="B5" s="17" t="s">
        <v>2</v>
      </c>
      <c r="C5" s="36"/>
      <c r="D5" s="27">
        <v>73390.399999999994</v>
      </c>
      <c r="G5" s="41">
        <v>91592</v>
      </c>
      <c r="H5" s="50">
        <f t="shared" si="0"/>
        <v>1.2480106389936561</v>
      </c>
      <c r="I5" s="54"/>
      <c r="J5" s="27">
        <v>136492.79999999999</v>
      </c>
      <c r="K5" s="50">
        <f t="shared" si="1"/>
        <v>1.8598181778543244</v>
      </c>
      <c r="L5" s="54"/>
      <c r="M5" s="27">
        <v>231356</v>
      </c>
      <c r="N5" s="50">
        <f t="shared" si="2"/>
        <v>3.1524014039983435</v>
      </c>
    </row>
    <row r="6" spans="1:14" x14ac:dyDescent="0.25">
      <c r="A6" s="4" t="s">
        <v>5</v>
      </c>
      <c r="B6" s="17" t="s">
        <v>2</v>
      </c>
      <c r="C6" s="36"/>
      <c r="D6" s="27">
        <v>27100</v>
      </c>
      <c r="G6" s="41">
        <v>59000</v>
      </c>
      <c r="H6" s="50">
        <f t="shared" si="0"/>
        <v>2.177121771217712</v>
      </c>
      <c r="I6" s="54"/>
      <c r="J6" s="27">
        <v>10707</v>
      </c>
      <c r="K6" s="50">
        <f t="shared" si="1"/>
        <v>0.39509225092250921</v>
      </c>
      <c r="L6" s="54"/>
      <c r="M6" s="27">
        <v>39500</v>
      </c>
      <c r="N6" s="50">
        <f t="shared" si="2"/>
        <v>1.4575645756457565</v>
      </c>
    </row>
    <row r="7" spans="1:14" x14ac:dyDescent="0.25">
      <c r="A7" s="5" t="s">
        <v>6</v>
      </c>
      <c r="B7" s="17" t="s">
        <v>2</v>
      </c>
      <c r="C7" s="36"/>
      <c r="D7" s="27">
        <v>316177</v>
      </c>
      <c r="G7" s="41">
        <v>349120</v>
      </c>
      <c r="H7" s="50">
        <f t="shared" si="0"/>
        <v>1.1041916394930689</v>
      </c>
      <c r="I7" s="54"/>
      <c r="J7" s="27">
        <v>326927</v>
      </c>
      <c r="K7" s="50">
        <f t="shared" si="1"/>
        <v>1.0339999430698628</v>
      </c>
      <c r="L7" s="54"/>
      <c r="M7" s="27">
        <v>348820</v>
      </c>
      <c r="N7" s="50">
        <f t="shared" si="2"/>
        <v>1.1032428038725144</v>
      </c>
    </row>
    <row r="8" spans="1:14" x14ac:dyDescent="0.25">
      <c r="A8" s="6" t="s">
        <v>7</v>
      </c>
      <c r="B8" s="15" t="s">
        <v>2</v>
      </c>
      <c r="C8" s="35"/>
      <c r="D8" s="28">
        <f>SUM(D3:D7)</f>
        <v>454167.4</v>
      </c>
      <c r="G8" s="42">
        <f>SUM(G3:G7)</f>
        <v>517212</v>
      </c>
      <c r="H8" s="50">
        <f t="shared" si="0"/>
        <v>1.1388135740257888</v>
      </c>
      <c r="I8" s="54"/>
      <c r="J8" s="28">
        <f>SUM(J3:J7)</f>
        <v>543926.80000000005</v>
      </c>
      <c r="K8" s="50">
        <f t="shared" si="1"/>
        <v>1.1976350570296328</v>
      </c>
      <c r="L8" s="54"/>
      <c r="M8" s="28">
        <f>SUM(M3:M7)</f>
        <v>694676</v>
      </c>
      <c r="N8" s="50">
        <f t="shared" si="2"/>
        <v>1.5295593651151536</v>
      </c>
    </row>
    <row r="9" spans="1:14" ht="15.75" thickBot="1" x14ac:dyDescent="0.3">
      <c r="A9" s="1"/>
      <c r="B9" s="1"/>
      <c r="C9" s="21"/>
      <c r="D9" s="20"/>
      <c r="G9" s="20"/>
      <c r="H9" s="51"/>
      <c r="I9" s="51"/>
      <c r="J9" s="20"/>
      <c r="K9" s="51"/>
      <c r="L9" s="51"/>
      <c r="M9" s="20"/>
      <c r="N9" s="51"/>
    </row>
    <row r="10" spans="1:14" x14ac:dyDescent="0.25">
      <c r="A10" s="9" t="s">
        <v>8</v>
      </c>
      <c r="B10" s="18"/>
      <c r="C10" s="35"/>
      <c r="D10" s="26" t="s">
        <v>22</v>
      </c>
      <c r="G10" s="40" t="s">
        <v>22</v>
      </c>
      <c r="H10" s="49"/>
      <c r="I10" s="53"/>
      <c r="J10" s="26" t="s">
        <v>22</v>
      </c>
      <c r="K10" s="49"/>
      <c r="L10" s="53"/>
      <c r="M10" s="26" t="s">
        <v>22</v>
      </c>
      <c r="N10" s="49"/>
    </row>
    <row r="11" spans="1:14" x14ac:dyDescent="0.25">
      <c r="A11" s="4" t="s">
        <v>4</v>
      </c>
      <c r="B11" s="17" t="s">
        <v>2</v>
      </c>
      <c r="C11" s="36"/>
      <c r="D11" s="27">
        <v>29910</v>
      </c>
      <c r="G11" s="41">
        <v>30684</v>
      </c>
      <c r="H11" s="50">
        <f t="shared" ref="H11:H14" si="3">G11/D11</f>
        <v>1.025877632898696</v>
      </c>
      <c r="I11" s="54"/>
      <c r="J11" s="27">
        <v>45845.600000000006</v>
      </c>
      <c r="K11" s="50">
        <f t="shared" ref="K11:K14" si="4">J11/D11</f>
        <v>1.5327850217318624</v>
      </c>
      <c r="L11" s="54"/>
      <c r="M11" s="27">
        <v>77312</v>
      </c>
      <c r="N11" s="50">
        <f t="shared" ref="N11:N14" si="5">M11/D11</f>
        <v>2.5848211300568371</v>
      </c>
    </row>
    <row r="12" spans="1:14" x14ac:dyDescent="0.25">
      <c r="A12" s="4" t="s">
        <v>5</v>
      </c>
      <c r="B12" s="17" t="s">
        <v>2</v>
      </c>
      <c r="C12" s="36"/>
      <c r="D12" s="27">
        <v>2200</v>
      </c>
      <c r="G12" s="41">
        <v>7000</v>
      </c>
      <c r="H12" s="50">
        <f t="shared" si="3"/>
        <v>3.1818181818181817</v>
      </c>
      <c r="I12" s="54"/>
      <c r="J12" s="27">
        <v>1292</v>
      </c>
      <c r="K12" s="50">
        <f t="shared" si="4"/>
        <v>0.58727272727272728</v>
      </c>
      <c r="L12" s="54"/>
      <c r="M12" s="27">
        <v>5000</v>
      </c>
      <c r="N12" s="50">
        <f t="shared" si="5"/>
        <v>2.2727272727272729</v>
      </c>
    </row>
    <row r="13" spans="1:14" x14ac:dyDescent="0.25">
      <c r="A13" s="5" t="s">
        <v>6</v>
      </c>
      <c r="B13" s="17" t="s">
        <v>2</v>
      </c>
      <c r="C13" s="36"/>
      <c r="D13" s="27">
        <v>93357</v>
      </c>
      <c r="G13" s="41">
        <v>93950</v>
      </c>
      <c r="H13" s="50">
        <f t="shared" si="3"/>
        <v>1.0063519607528091</v>
      </c>
      <c r="I13" s="54"/>
      <c r="J13" s="27">
        <v>98479</v>
      </c>
      <c r="K13" s="50">
        <f t="shared" si="4"/>
        <v>1.05486465931853</v>
      </c>
      <c r="L13" s="54"/>
      <c r="M13" s="27">
        <v>113980</v>
      </c>
      <c r="N13" s="50">
        <f t="shared" si="5"/>
        <v>1.2209046991655688</v>
      </c>
    </row>
    <row r="14" spans="1:14" x14ac:dyDescent="0.25">
      <c r="A14" s="6" t="s">
        <v>7</v>
      </c>
      <c r="B14" s="15" t="s">
        <v>2</v>
      </c>
      <c r="C14" s="35"/>
      <c r="D14" s="28">
        <f>SUM(D11:D13)</f>
        <v>125467</v>
      </c>
      <c r="G14" s="42">
        <f>SUM(G11:G13)</f>
        <v>131634</v>
      </c>
      <c r="H14" s="50">
        <f t="shared" si="3"/>
        <v>1.0491523667577929</v>
      </c>
      <c r="I14" s="54"/>
      <c r="J14" s="28">
        <f>SUM(J11:J13)</f>
        <v>145616.6</v>
      </c>
      <c r="K14" s="50">
        <f t="shared" si="4"/>
        <v>1.1605968103166571</v>
      </c>
      <c r="L14" s="54"/>
      <c r="M14" s="28">
        <f>SUM(M11:M13)</f>
        <v>196292</v>
      </c>
      <c r="N14" s="50">
        <f t="shared" si="5"/>
        <v>1.5644910613946297</v>
      </c>
    </row>
    <row r="15" spans="1:14" ht="15.75" thickBot="1" x14ac:dyDescent="0.3">
      <c r="A15" s="1"/>
      <c r="B15" s="1"/>
      <c r="C15" s="21"/>
      <c r="D15" s="20"/>
      <c r="G15" s="20"/>
      <c r="H15" s="51"/>
      <c r="I15" s="51"/>
      <c r="J15" s="20"/>
      <c r="K15" s="51"/>
      <c r="L15" s="51"/>
      <c r="M15" s="20"/>
      <c r="N15" s="51"/>
    </row>
    <row r="16" spans="1:14" x14ac:dyDescent="0.25">
      <c r="A16" s="9" t="s">
        <v>9</v>
      </c>
      <c r="B16" s="18"/>
      <c r="C16" s="35"/>
      <c r="D16" s="26" t="s">
        <v>22</v>
      </c>
      <c r="G16" s="40" t="s">
        <v>22</v>
      </c>
      <c r="H16" s="49"/>
      <c r="I16" s="53"/>
      <c r="J16" s="26" t="s">
        <v>22</v>
      </c>
      <c r="K16" s="49"/>
      <c r="L16" s="53"/>
      <c r="M16" s="26" t="s">
        <v>22</v>
      </c>
      <c r="N16" s="49"/>
    </row>
    <row r="17" spans="1:16" x14ac:dyDescent="0.25">
      <c r="A17" s="4" t="s">
        <v>4</v>
      </c>
      <c r="B17" s="17" t="s">
        <v>2</v>
      </c>
      <c r="C17" s="36"/>
      <c r="D17" s="27">
        <v>14531.6</v>
      </c>
      <c r="G17" s="41">
        <v>22540</v>
      </c>
      <c r="H17" s="50">
        <f t="shared" ref="H17:H19" si="6">G17/D17</f>
        <v>1.5511024250598695</v>
      </c>
      <c r="I17" s="54"/>
      <c r="J17" s="27">
        <v>32921.199999999997</v>
      </c>
      <c r="K17" s="50">
        <f t="shared" ref="K17:K19" si="7">J17/D17</f>
        <v>2.2654903795865557</v>
      </c>
      <c r="L17" s="54"/>
      <c r="M17" s="27">
        <v>31624</v>
      </c>
      <c r="N17" s="50">
        <f t="shared" ref="N17:N19" si="8">M17/D17</f>
        <v>2.1762228522667839</v>
      </c>
    </row>
    <row r="18" spans="1:16" x14ac:dyDescent="0.25">
      <c r="A18" s="5" t="s">
        <v>6</v>
      </c>
      <c r="B18" s="17" t="s">
        <v>2</v>
      </c>
      <c r="C18" s="36"/>
      <c r="D18" s="27">
        <v>55448</v>
      </c>
      <c r="G18" s="41">
        <v>56600</v>
      </c>
      <c r="H18" s="50">
        <f t="shared" si="6"/>
        <v>1.0207762227672774</v>
      </c>
      <c r="I18" s="54"/>
      <c r="J18" s="27">
        <v>80334</v>
      </c>
      <c r="K18" s="50">
        <f t="shared" si="7"/>
        <v>1.4488169095368633</v>
      </c>
      <c r="L18" s="54"/>
      <c r="M18" s="27">
        <v>77708</v>
      </c>
      <c r="N18" s="50">
        <f t="shared" si="8"/>
        <v>1.4014572211802048</v>
      </c>
    </row>
    <row r="19" spans="1:16" x14ac:dyDescent="0.25">
      <c r="A19" s="6" t="s">
        <v>7</v>
      </c>
      <c r="B19" s="15" t="s">
        <v>2</v>
      </c>
      <c r="C19" s="35"/>
      <c r="D19" s="28">
        <f>SUM(D17:D18)</f>
        <v>69979.600000000006</v>
      </c>
      <c r="G19" s="42">
        <f>SUM(G17:G18)</f>
        <v>79140</v>
      </c>
      <c r="H19" s="50">
        <f t="shared" si="6"/>
        <v>1.1309010054358697</v>
      </c>
      <c r="I19" s="54"/>
      <c r="J19" s="28">
        <f>SUM(J17:J18)</f>
        <v>113255.2</v>
      </c>
      <c r="K19" s="50">
        <f t="shared" si="7"/>
        <v>1.6184030774682905</v>
      </c>
      <c r="L19" s="54"/>
      <c r="M19" s="28">
        <f>SUM(M17:M18)</f>
        <v>109332</v>
      </c>
      <c r="N19" s="50">
        <f t="shared" si="8"/>
        <v>1.5623410250987428</v>
      </c>
    </row>
    <row r="21" spans="1:16" x14ac:dyDescent="0.25">
      <c r="A21" s="7" t="s">
        <v>10</v>
      </c>
      <c r="B21" s="19"/>
      <c r="C21" s="35"/>
      <c r="D21" s="29" t="s">
        <v>22</v>
      </c>
      <c r="G21" s="43" t="s">
        <v>22</v>
      </c>
      <c r="H21" s="49"/>
      <c r="I21" s="53"/>
      <c r="J21" s="29" t="s">
        <v>22</v>
      </c>
      <c r="K21" s="49"/>
      <c r="L21" s="53"/>
      <c r="M21" s="29" t="s">
        <v>22</v>
      </c>
      <c r="N21" s="49"/>
      <c r="P21" s="68" t="s">
        <v>27</v>
      </c>
    </row>
    <row r="22" spans="1:16" x14ac:dyDescent="0.25">
      <c r="A22" s="5" t="s">
        <v>11</v>
      </c>
      <c r="B22" s="16" t="s">
        <v>2</v>
      </c>
      <c r="C22" s="35"/>
      <c r="D22" s="27">
        <v>17000</v>
      </c>
      <c r="G22" s="41">
        <v>27000</v>
      </c>
      <c r="H22" s="50">
        <f t="shared" ref="H22:H28" si="9">G22/D22</f>
        <v>1.588235294117647</v>
      </c>
      <c r="I22" s="53"/>
      <c r="J22" s="27">
        <v>24700</v>
      </c>
      <c r="K22" s="50">
        <f t="shared" ref="K22:K28" si="10">J22/D22</f>
        <v>1.4529411764705882</v>
      </c>
      <c r="L22" s="53"/>
      <c r="M22" s="27">
        <v>27000</v>
      </c>
      <c r="N22" s="50">
        <f t="shared" ref="N22:N28" si="11">M22/D22</f>
        <v>1.588235294117647</v>
      </c>
      <c r="P22" s="69"/>
    </row>
    <row r="23" spans="1:16" x14ac:dyDescent="0.25">
      <c r="A23" s="65" t="s">
        <v>28</v>
      </c>
      <c r="B23" s="64"/>
      <c r="C23" s="35"/>
      <c r="D23" s="66" t="s">
        <v>32</v>
      </c>
      <c r="E23" s="63">
        <v>250</v>
      </c>
      <c r="G23" s="66" t="s">
        <v>32</v>
      </c>
      <c r="H23" s="66">
        <v>550</v>
      </c>
      <c r="I23" s="53"/>
      <c r="J23" s="66" t="s">
        <v>32</v>
      </c>
      <c r="K23" s="63">
        <v>520</v>
      </c>
      <c r="L23" s="53"/>
      <c r="M23" s="66" t="s">
        <v>32</v>
      </c>
      <c r="N23" s="63">
        <v>450</v>
      </c>
      <c r="P23" s="69"/>
    </row>
    <row r="24" spans="1:16" x14ac:dyDescent="0.25">
      <c r="A24" s="65" t="s">
        <v>29</v>
      </c>
      <c r="B24" s="64"/>
      <c r="C24" s="35"/>
      <c r="D24" s="66" t="s">
        <v>32</v>
      </c>
      <c r="E24" s="63">
        <v>250</v>
      </c>
      <c r="G24" s="66" t="s">
        <v>32</v>
      </c>
      <c r="H24" s="66">
        <v>450</v>
      </c>
      <c r="I24" s="53"/>
      <c r="J24" s="66" t="s">
        <v>32</v>
      </c>
      <c r="K24" s="63">
        <v>385</v>
      </c>
      <c r="L24" s="53"/>
      <c r="M24" s="66" t="s">
        <v>32</v>
      </c>
      <c r="N24" s="63">
        <v>400</v>
      </c>
      <c r="P24" s="69"/>
    </row>
    <row r="25" spans="1:16" x14ac:dyDescent="0.25">
      <c r="A25" s="67" t="s">
        <v>30</v>
      </c>
      <c r="B25" s="64"/>
      <c r="C25" s="35"/>
      <c r="D25" s="66" t="s">
        <v>32</v>
      </c>
      <c r="E25" s="63">
        <v>150</v>
      </c>
      <c r="G25" s="66" t="s">
        <v>32</v>
      </c>
      <c r="H25" s="66">
        <v>100</v>
      </c>
      <c r="I25" s="53"/>
      <c r="J25" s="66" t="s">
        <v>32</v>
      </c>
      <c r="K25" s="63">
        <v>165</v>
      </c>
      <c r="L25" s="53"/>
      <c r="M25" s="66" t="s">
        <v>32</v>
      </c>
      <c r="N25" s="63">
        <v>100</v>
      </c>
      <c r="P25" s="69"/>
    </row>
    <row r="26" spans="1:16" x14ac:dyDescent="0.25">
      <c r="A26" s="67" t="s">
        <v>31</v>
      </c>
      <c r="B26" s="64"/>
      <c r="C26" s="35"/>
      <c r="D26" s="66" t="s">
        <v>32</v>
      </c>
      <c r="E26" s="63">
        <v>200</v>
      </c>
      <c r="G26" s="66" t="s">
        <v>32</v>
      </c>
      <c r="H26" s="66">
        <v>250</v>
      </c>
      <c r="I26" s="53"/>
      <c r="J26" s="66" t="s">
        <v>32</v>
      </c>
      <c r="K26" s="63">
        <v>165</v>
      </c>
      <c r="L26" s="53"/>
      <c r="M26" s="66" t="s">
        <v>32</v>
      </c>
      <c r="N26" s="63">
        <v>400</v>
      </c>
      <c r="P26" s="69"/>
    </row>
    <row r="27" spans="1:16" x14ac:dyDescent="0.25">
      <c r="A27" s="5" t="s">
        <v>12</v>
      </c>
      <c r="B27" s="16" t="s">
        <v>2</v>
      </c>
      <c r="C27" s="35"/>
      <c r="D27" s="27">
        <v>71660</v>
      </c>
      <c r="G27" s="41">
        <v>95000</v>
      </c>
      <c r="H27" s="50">
        <f t="shared" si="9"/>
        <v>1.3257047167178342</v>
      </c>
      <c r="I27" s="53"/>
      <c r="J27" s="27">
        <v>158120</v>
      </c>
      <c r="K27" s="50">
        <f t="shared" si="10"/>
        <v>2.2065308400781469</v>
      </c>
      <c r="L27" s="53"/>
      <c r="M27" s="27">
        <v>157500</v>
      </c>
      <c r="N27" s="50">
        <f t="shared" si="11"/>
        <v>2.1978788724532516</v>
      </c>
      <c r="P27" s="69"/>
    </row>
    <row r="28" spans="1:16" ht="15.75" thickBot="1" x14ac:dyDescent="0.3">
      <c r="A28" s="8" t="s">
        <v>7</v>
      </c>
      <c r="B28" s="23" t="s">
        <v>2</v>
      </c>
      <c r="C28" s="35"/>
      <c r="D28" s="30">
        <f>SUM(D22:D27)</f>
        <v>88660</v>
      </c>
      <c r="G28" s="44">
        <f>SUM(G22:G27)</f>
        <v>122000</v>
      </c>
      <c r="H28" s="50">
        <f t="shared" si="9"/>
        <v>1.3760433115271824</v>
      </c>
      <c r="I28" s="54"/>
      <c r="J28" s="30">
        <f>SUM(J22:J27)</f>
        <v>182820</v>
      </c>
      <c r="K28" s="50">
        <f t="shared" si="10"/>
        <v>2.0620347394540941</v>
      </c>
      <c r="L28" s="54"/>
      <c r="M28" s="30">
        <f>SUM(M22:M27)</f>
        <v>184500</v>
      </c>
      <c r="N28" s="50">
        <f t="shared" si="11"/>
        <v>2.0809835325964356</v>
      </c>
      <c r="P28" s="69"/>
    </row>
    <row r="29" spans="1:16" x14ac:dyDescent="0.25">
      <c r="A29" s="2"/>
      <c r="B29" s="1"/>
      <c r="C29" s="21"/>
      <c r="D29" s="20"/>
      <c r="G29" s="20"/>
      <c r="H29" s="51"/>
      <c r="I29" s="51"/>
      <c r="J29" s="20"/>
      <c r="K29" s="51"/>
      <c r="L29" s="51"/>
      <c r="M29" s="20"/>
      <c r="N29" s="51"/>
    </row>
    <row r="30" spans="1:16" ht="15.75" thickBot="1" x14ac:dyDescent="0.3">
      <c r="A30" s="1"/>
      <c r="B30" s="1"/>
      <c r="C30" s="21"/>
      <c r="D30" s="20"/>
      <c r="G30" s="20"/>
      <c r="H30" s="51"/>
      <c r="I30" s="51"/>
      <c r="J30" s="20"/>
      <c r="K30" s="51"/>
      <c r="L30" s="51"/>
      <c r="M30" s="20"/>
      <c r="N30" s="51"/>
    </row>
    <row r="31" spans="1:16" x14ac:dyDescent="0.25">
      <c r="A31" s="14" t="s">
        <v>13</v>
      </c>
      <c r="B31" s="24"/>
      <c r="C31" s="35"/>
      <c r="D31" s="31" t="s">
        <v>22</v>
      </c>
      <c r="G31" s="45" t="s">
        <v>22</v>
      </c>
      <c r="H31" s="49"/>
      <c r="I31" s="53"/>
      <c r="J31" s="31" t="s">
        <v>22</v>
      </c>
      <c r="K31" s="49"/>
      <c r="L31" s="53"/>
      <c r="M31" s="31" t="s">
        <v>22</v>
      </c>
      <c r="N31" s="49"/>
    </row>
    <row r="32" spans="1:16" x14ac:dyDescent="0.25">
      <c r="A32" s="5" t="s">
        <v>14</v>
      </c>
      <c r="B32" s="17" t="s">
        <v>2</v>
      </c>
      <c r="C32" s="36"/>
      <c r="D32" s="27">
        <v>21000</v>
      </c>
      <c r="G32" s="41">
        <v>10000</v>
      </c>
      <c r="H32" s="50">
        <f t="shared" ref="H32:H34" si="12">G32/D32</f>
        <v>0.47619047619047616</v>
      </c>
      <c r="I32" s="54"/>
      <c r="J32" s="27">
        <v>6830</v>
      </c>
      <c r="K32" s="50">
        <f t="shared" ref="K32:K34" si="13">J32/D32</f>
        <v>0.32523809523809522</v>
      </c>
      <c r="L32" s="54"/>
      <c r="M32" s="27">
        <v>18000</v>
      </c>
      <c r="N32" s="50">
        <f t="shared" ref="N32:N34" si="14">M32/D32</f>
        <v>0.8571428571428571</v>
      </c>
    </row>
    <row r="33" spans="1:14" x14ac:dyDescent="0.25">
      <c r="A33" s="5" t="s">
        <v>15</v>
      </c>
      <c r="B33" s="17" t="s">
        <v>2</v>
      </c>
      <c r="C33" s="36"/>
      <c r="D33" s="27">
        <v>17476</v>
      </c>
      <c r="G33" s="41">
        <v>16501</v>
      </c>
      <c r="H33" s="50">
        <f t="shared" si="12"/>
        <v>0.94420920119020368</v>
      </c>
      <c r="I33" s="54"/>
      <c r="J33" s="27">
        <v>13804</v>
      </c>
      <c r="K33" s="50">
        <f t="shared" si="13"/>
        <v>0.78988326848249024</v>
      </c>
      <c r="L33" s="54"/>
      <c r="M33" s="27">
        <v>20199.5</v>
      </c>
      <c r="N33" s="50">
        <f t="shared" si="14"/>
        <v>1.1558422980086975</v>
      </c>
    </row>
    <row r="34" spans="1:14" x14ac:dyDescent="0.25">
      <c r="A34" s="11" t="s">
        <v>7</v>
      </c>
      <c r="B34" s="25" t="s">
        <v>2</v>
      </c>
      <c r="C34" s="35"/>
      <c r="D34" s="32">
        <f>SUM(D32:D33)</f>
        <v>38476</v>
      </c>
      <c r="G34" s="46">
        <f>SUM(G32:G33)</f>
        <v>26501</v>
      </c>
      <c r="H34" s="50">
        <f t="shared" si="12"/>
        <v>0.68876702359912678</v>
      </c>
      <c r="I34" s="54"/>
      <c r="J34" s="32">
        <f>SUM(J32:J33)</f>
        <v>20634</v>
      </c>
      <c r="K34" s="50">
        <f t="shared" si="13"/>
        <v>0.53628235783345457</v>
      </c>
      <c r="L34" s="54"/>
      <c r="M34" s="32">
        <f>SUM(M32:M33)</f>
        <v>38199.5</v>
      </c>
      <c r="N34" s="50">
        <f t="shared" si="14"/>
        <v>0.99281370204802999</v>
      </c>
    </row>
    <row r="35" spans="1:14" ht="15.75" thickBot="1" x14ac:dyDescent="0.3">
      <c r="A35" s="3"/>
      <c r="B35" s="1"/>
      <c r="C35" s="21"/>
      <c r="D35" s="22"/>
      <c r="G35" s="22"/>
      <c r="H35" s="52"/>
      <c r="I35" s="52"/>
      <c r="J35" s="22"/>
      <c r="K35" s="52"/>
      <c r="L35" s="52"/>
      <c r="M35" s="22"/>
      <c r="N35" s="52"/>
    </row>
    <row r="36" spans="1:14" x14ac:dyDescent="0.25">
      <c r="A36" s="10" t="s">
        <v>16</v>
      </c>
      <c r="B36" s="24"/>
      <c r="C36" s="35"/>
      <c r="D36" s="31" t="s">
        <v>22</v>
      </c>
      <c r="G36" s="45" t="s">
        <v>22</v>
      </c>
      <c r="H36" s="49"/>
      <c r="I36" s="53"/>
      <c r="J36" s="31" t="s">
        <v>22</v>
      </c>
      <c r="K36" s="49"/>
      <c r="L36" s="53"/>
      <c r="M36" s="31" t="s">
        <v>22</v>
      </c>
      <c r="N36" s="49"/>
    </row>
    <row r="37" spans="1:14" x14ac:dyDescent="0.25">
      <c r="A37" s="5" t="s">
        <v>15</v>
      </c>
      <c r="B37" s="17" t="s">
        <v>2</v>
      </c>
      <c r="C37" s="36"/>
      <c r="D37" s="27">
        <v>12719</v>
      </c>
      <c r="G37" s="41">
        <v>15295</v>
      </c>
      <c r="H37" s="50">
        <f t="shared" ref="H37:H38" si="15">G37/D37</f>
        <v>1.2025316455696202</v>
      </c>
      <c r="I37" s="54"/>
      <c r="J37" s="27">
        <v>12397</v>
      </c>
      <c r="K37" s="50">
        <f t="shared" ref="K37:K38" si="16">J37/D37</f>
        <v>0.97468354430379744</v>
      </c>
      <c r="L37" s="54"/>
      <c r="M37" s="27">
        <v>15375.5</v>
      </c>
      <c r="N37" s="50">
        <f t="shared" ref="N37:N38" si="17">M37/D37</f>
        <v>1.2088607594936709</v>
      </c>
    </row>
    <row r="38" spans="1:14" x14ac:dyDescent="0.25">
      <c r="A38" s="11" t="s">
        <v>7</v>
      </c>
      <c r="B38" s="25" t="s">
        <v>2</v>
      </c>
      <c r="C38" s="35"/>
      <c r="D38" s="32">
        <f>SUM(D37)</f>
        <v>12719</v>
      </c>
      <c r="G38" s="46">
        <f>SUM(G37)</f>
        <v>15295</v>
      </c>
      <c r="H38" s="50">
        <f t="shared" si="15"/>
        <v>1.2025316455696202</v>
      </c>
      <c r="I38" s="54"/>
      <c r="J38" s="32">
        <f>SUM(J37)</f>
        <v>12397</v>
      </c>
      <c r="K38" s="50">
        <f t="shared" si="16"/>
        <v>0.97468354430379744</v>
      </c>
      <c r="L38" s="54"/>
      <c r="M38" s="32">
        <f>SUM(M37)</f>
        <v>15375.5</v>
      </c>
      <c r="N38" s="50">
        <f t="shared" si="17"/>
        <v>1.2088607594936709</v>
      </c>
    </row>
    <row r="40" spans="1:14" ht="15.75" thickBot="1" x14ac:dyDescent="0.3">
      <c r="A40" s="1"/>
      <c r="B40" s="1"/>
      <c r="C40" s="21"/>
      <c r="D40" s="20"/>
      <c r="G40" s="20"/>
      <c r="H40" s="51"/>
      <c r="I40" s="51"/>
      <c r="J40" s="20"/>
      <c r="K40" s="51"/>
      <c r="L40" s="51"/>
      <c r="M40" s="20"/>
      <c r="N40" s="51"/>
    </row>
    <row r="41" spans="1:14" x14ac:dyDescent="0.25">
      <c r="A41" s="10" t="s">
        <v>17</v>
      </c>
      <c r="B41" s="24"/>
      <c r="C41" s="35"/>
      <c r="D41" s="31" t="s">
        <v>22</v>
      </c>
      <c r="G41" s="45" t="s">
        <v>22</v>
      </c>
      <c r="H41" s="49"/>
      <c r="I41" s="53"/>
      <c r="J41" s="31" t="s">
        <v>22</v>
      </c>
      <c r="K41" s="49"/>
      <c r="L41" s="53"/>
      <c r="M41" s="31" t="s">
        <v>22</v>
      </c>
      <c r="N41" s="50"/>
    </row>
    <row r="42" spans="1:14" x14ac:dyDescent="0.25">
      <c r="A42" s="5" t="s">
        <v>14</v>
      </c>
      <c r="B42" s="17" t="s">
        <v>2</v>
      </c>
      <c r="C42" s="36"/>
      <c r="D42" s="27">
        <v>32000</v>
      </c>
      <c r="G42" s="41">
        <v>12000</v>
      </c>
      <c r="H42" s="50">
        <f t="shared" ref="H42:H44" si="18">G42/D42</f>
        <v>0.375</v>
      </c>
      <c r="I42" s="54"/>
      <c r="J42" s="27">
        <v>9700</v>
      </c>
      <c r="K42" s="50">
        <f t="shared" ref="K42:K44" si="19">J42/D42</f>
        <v>0.30312499999999998</v>
      </c>
      <c r="L42" s="54"/>
      <c r="M42" s="27">
        <v>23000</v>
      </c>
      <c r="N42" s="50">
        <f>M42/D42</f>
        <v>0.71875</v>
      </c>
    </row>
    <row r="43" spans="1:14" x14ac:dyDescent="0.25">
      <c r="A43" s="5" t="s">
        <v>15</v>
      </c>
      <c r="B43" s="17" t="s">
        <v>2</v>
      </c>
      <c r="C43" s="36"/>
      <c r="D43" s="27">
        <v>56754.5</v>
      </c>
      <c r="G43" s="41">
        <v>32305</v>
      </c>
      <c r="H43" s="50">
        <f t="shared" si="18"/>
        <v>0.56920596604674523</v>
      </c>
      <c r="I43" s="54"/>
      <c r="J43" s="27">
        <v>42458</v>
      </c>
      <c r="K43" s="50">
        <f t="shared" si="19"/>
        <v>0.74809926966143658</v>
      </c>
      <c r="L43" s="54"/>
      <c r="M43" s="27">
        <v>48919</v>
      </c>
      <c r="N43" s="50">
        <f>M43/D43</f>
        <v>0.86194046287078563</v>
      </c>
    </row>
    <row r="44" spans="1:14" x14ac:dyDescent="0.25">
      <c r="A44" s="11" t="s">
        <v>7</v>
      </c>
      <c r="B44" s="25" t="s">
        <v>2</v>
      </c>
      <c r="C44" s="35"/>
      <c r="D44" s="32">
        <f>SUM(D42:D43)</f>
        <v>88754.5</v>
      </c>
      <c r="G44" s="46">
        <f>SUM(G42:G43)</f>
        <v>44305</v>
      </c>
      <c r="H44" s="50">
        <f t="shared" si="18"/>
        <v>0.49918595676838923</v>
      </c>
      <c r="I44" s="54"/>
      <c r="J44" s="32">
        <f>SUM(J42:J43)</f>
        <v>52158</v>
      </c>
      <c r="K44" s="50">
        <f t="shared" si="19"/>
        <v>0.58766597749973237</v>
      </c>
      <c r="L44" s="54"/>
      <c r="M44" s="32">
        <f>SUM(M42:M43)</f>
        <v>71919</v>
      </c>
      <c r="N44" s="50">
        <f>M44/D44</f>
        <v>0.81031384324175115</v>
      </c>
    </row>
    <row r="46" spans="1:14" ht="15.75" thickBot="1" x14ac:dyDescent="0.3">
      <c r="A46" s="1"/>
      <c r="B46" s="1"/>
      <c r="C46" s="21"/>
      <c r="D46" s="20"/>
      <c r="G46" s="20"/>
      <c r="H46" s="51"/>
      <c r="I46" s="51"/>
      <c r="J46" s="20"/>
      <c r="K46" s="51"/>
      <c r="L46" s="51"/>
      <c r="M46" s="20"/>
      <c r="N46" s="51"/>
    </row>
    <row r="47" spans="1:14" x14ac:dyDescent="0.25">
      <c r="A47" s="10" t="s">
        <v>18</v>
      </c>
      <c r="B47" s="24"/>
      <c r="C47" s="35"/>
      <c r="D47" s="31" t="s">
        <v>22</v>
      </c>
      <c r="G47" s="45" t="s">
        <v>22</v>
      </c>
      <c r="H47" s="49"/>
      <c r="I47" s="53"/>
      <c r="J47" s="31" t="s">
        <v>22</v>
      </c>
      <c r="K47" s="49"/>
      <c r="L47" s="53"/>
      <c r="M47" s="31" t="s">
        <v>22</v>
      </c>
      <c r="N47" s="50"/>
    </row>
    <row r="48" spans="1:14" x14ac:dyDescent="0.25">
      <c r="A48" s="5" t="s">
        <v>19</v>
      </c>
      <c r="B48" s="17" t="s">
        <v>2</v>
      </c>
      <c r="C48" s="36"/>
      <c r="D48" s="27">
        <v>67500</v>
      </c>
      <c r="G48" s="41">
        <v>85500</v>
      </c>
      <c r="H48" s="50">
        <f t="shared" ref="H48:H51" si="20">G48/D48</f>
        <v>1.2666666666666666</v>
      </c>
      <c r="I48" s="54"/>
      <c r="J48" s="27">
        <v>69360</v>
      </c>
      <c r="K48" s="50">
        <f t="shared" ref="K48:K51" si="21">J48/D48</f>
        <v>1.0275555555555556</v>
      </c>
      <c r="L48" s="54"/>
      <c r="M48" s="27">
        <v>75000</v>
      </c>
      <c r="N48" s="50">
        <f>M48/D48</f>
        <v>1.1111111111111112</v>
      </c>
    </row>
    <row r="49" spans="1:14" x14ac:dyDescent="0.25">
      <c r="A49" s="5" t="s">
        <v>14</v>
      </c>
      <c r="B49" s="17" t="s">
        <v>2</v>
      </c>
      <c r="C49" s="36"/>
      <c r="D49" s="27">
        <v>32000</v>
      </c>
      <c r="G49" s="41">
        <v>12000</v>
      </c>
      <c r="H49" s="50">
        <f t="shared" si="20"/>
        <v>0.375</v>
      </c>
      <c r="I49" s="54"/>
      <c r="J49" s="27">
        <v>9698</v>
      </c>
      <c r="K49" s="50">
        <f t="shared" si="21"/>
        <v>0.30306250000000001</v>
      </c>
      <c r="L49" s="54"/>
      <c r="M49" s="27">
        <v>23000</v>
      </c>
      <c r="N49" s="50">
        <f>M49/D49</f>
        <v>0.71875</v>
      </c>
    </row>
    <row r="50" spans="1:14" x14ac:dyDescent="0.25">
      <c r="A50" s="5" t="s">
        <v>15</v>
      </c>
      <c r="B50" s="17" t="s">
        <v>2</v>
      </c>
      <c r="C50" s="36"/>
      <c r="D50" s="27">
        <v>6804</v>
      </c>
      <c r="G50" s="41">
        <v>3990</v>
      </c>
      <c r="H50" s="50">
        <f t="shared" si="20"/>
        <v>0.5864197530864198</v>
      </c>
      <c r="I50" s="54"/>
      <c r="J50" s="27">
        <v>4452</v>
      </c>
      <c r="K50" s="50">
        <f t="shared" si="21"/>
        <v>0.65432098765432101</v>
      </c>
      <c r="L50" s="54"/>
      <c r="M50" s="27">
        <v>8484</v>
      </c>
      <c r="N50" s="50">
        <f>M50/D50</f>
        <v>1.2469135802469136</v>
      </c>
    </row>
    <row r="51" spans="1:14" x14ac:dyDescent="0.25">
      <c r="A51" s="11" t="s">
        <v>7</v>
      </c>
      <c r="B51" s="25" t="s">
        <v>2</v>
      </c>
      <c r="C51" s="35"/>
      <c r="D51" s="32">
        <f>SUM(D48:D50)</f>
        <v>106304</v>
      </c>
      <c r="G51" s="46">
        <f>SUM(G48:G50)</f>
        <v>101490</v>
      </c>
      <c r="H51" s="50">
        <f t="shared" si="20"/>
        <v>0.95471478025285972</v>
      </c>
      <c r="I51" s="54"/>
      <c r="J51" s="32">
        <f>SUM(J48:J50)</f>
        <v>83510</v>
      </c>
      <c r="K51" s="50">
        <f t="shared" si="21"/>
        <v>0.78557721252257673</v>
      </c>
      <c r="L51" s="54"/>
      <c r="M51" s="32">
        <f>SUM(M48:M50)</f>
        <v>106484</v>
      </c>
      <c r="N51" s="50">
        <f>M51/D51</f>
        <v>1.0016932570740518</v>
      </c>
    </row>
    <row r="53" spans="1:14" ht="15.75" thickBot="1" x14ac:dyDescent="0.3">
      <c r="A53" s="12" t="s">
        <v>20</v>
      </c>
      <c r="B53" s="13" t="s">
        <v>2</v>
      </c>
      <c r="C53" s="37"/>
      <c r="D53" s="33">
        <f>SUM(D2:D51)/2</f>
        <v>984527.50000000012</v>
      </c>
      <c r="E53" s="39">
        <v>1</v>
      </c>
      <c r="G53" s="47">
        <f>SUM(G2:G51)/2</f>
        <v>1037577</v>
      </c>
      <c r="H53" s="50">
        <f>G53/D53</f>
        <v>1.0538832079347706</v>
      </c>
      <c r="I53" s="55"/>
      <c r="J53" s="33">
        <f>SUM(J2:J51)/2</f>
        <v>1154317.6000000001</v>
      </c>
      <c r="K53" s="50">
        <f>J53/D53</f>
        <v>1.172458463577706</v>
      </c>
      <c r="L53" s="55"/>
      <c r="M53" s="33">
        <f>SUM(M2:M51)/2</f>
        <v>1416778</v>
      </c>
      <c r="N53" s="50">
        <f>M53/D53</f>
        <v>1.4390436021340185</v>
      </c>
    </row>
    <row r="55" spans="1:14" x14ac:dyDescent="0.25">
      <c r="A55" s="58" t="s">
        <v>26</v>
      </c>
      <c r="B55" s="58"/>
      <c r="C55" s="59"/>
      <c r="D55" s="61">
        <v>0</v>
      </c>
      <c r="E55" s="60"/>
      <c r="F55" s="60"/>
      <c r="G55" s="61">
        <f>G53-D53</f>
        <v>53049.499999999884</v>
      </c>
      <c r="H55" s="62"/>
      <c r="I55" s="62"/>
      <c r="J55" s="61">
        <f>J53-D53</f>
        <v>169790.09999999998</v>
      </c>
      <c r="K55" s="62"/>
      <c r="L55" s="62"/>
      <c r="M55" s="61">
        <f>M53-D53</f>
        <v>432250.49999999988</v>
      </c>
      <c r="N55" s="62"/>
    </row>
  </sheetData>
  <mergeCells count="4">
    <mergeCell ref="G1:H1"/>
    <mergeCell ref="J1:K1"/>
    <mergeCell ref="M1:N1"/>
    <mergeCell ref="P21:P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Michael Palis Sørensen</dc:creator>
  <cp:lastModifiedBy>Thomas Michael Palis Sørensen</cp:lastModifiedBy>
  <dcterms:created xsi:type="dcterms:W3CDTF">2015-06-05T18:19:34Z</dcterms:created>
  <dcterms:modified xsi:type="dcterms:W3CDTF">2021-12-13T13:13:40Z</dcterms:modified>
</cp:coreProperties>
</file>