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arne\Desktop\"/>
    </mc:Choice>
  </mc:AlternateContent>
  <xr:revisionPtr revIDLastSave="0" documentId="8_{9E09777F-616B-4FAB-AB2A-F7F90D327E73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Regnskap2021" sheetId="1" state="hidden" r:id="rId1"/>
    <sheet name="Resultat" sheetId="2" state="hidden" r:id="rId2"/>
    <sheet name="Budsjett 2021" sheetId="3" r:id="rId3"/>
    <sheet name="Oppfølging_budsjett" sheetId="4" r:id="rId4"/>
    <sheet name="2021 Budsjettoppfølging" sheetId="6" state="hidden" r:id="rId5"/>
  </sheets>
  <externalReferences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3" l="1"/>
  <c r="E23" i="3"/>
  <c r="C25" i="3" s="1"/>
  <c r="F22" i="3"/>
  <c r="F21" i="3"/>
  <c r="F20" i="3"/>
  <c r="F19" i="3"/>
  <c r="F18" i="3"/>
  <c r="F17" i="3"/>
  <c r="F16" i="3"/>
  <c r="F15" i="3"/>
  <c r="F14" i="3"/>
  <c r="F13" i="3"/>
  <c r="D12" i="3"/>
  <c r="D11" i="3"/>
  <c r="D9" i="3"/>
  <c r="D8" i="3"/>
  <c r="G202" i="1" l="1"/>
  <c r="E9" i="2"/>
  <c r="P203" i="1"/>
  <c r="P202" i="1"/>
  <c r="AC24" i="1" l="1"/>
  <c r="AC23" i="1"/>
  <c r="E42" i="2" l="1"/>
  <c r="J202" i="1"/>
  <c r="J203" i="1" s="1"/>
  <c r="E41" i="2" s="1"/>
  <c r="C48" i="2" l="1"/>
  <c r="G55" i="2"/>
  <c r="AC113" i="1"/>
  <c r="AC5" i="1" l="1"/>
  <c r="AC6" i="1"/>
  <c r="AC59" i="1" l="1"/>
  <c r="AC9" i="1"/>
  <c r="AC11" i="1"/>
  <c r="AC15" i="1"/>
  <c r="AC19" i="1"/>
  <c r="AC20" i="1"/>
  <c r="AC21" i="1"/>
  <c r="AC22" i="1"/>
  <c r="AC25" i="1"/>
  <c r="AC26" i="1"/>
  <c r="AC27" i="1"/>
  <c r="AC28" i="1"/>
  <c r="AC29" i="1"/>
  <c r="AC30" i="1"/>
  <c r="AC31" i="1"/>
  <c r="AC33" i="1"/>
  <c r="AC34" i="1"/>
  <c r="AC37" i="1"/>
  <c r="AC38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4" i="1"/>
  <c r="AC115" i="1"/>
  <c r="AC116" i="1"/>
  <c r="AC117" i="1"/>
  <c r="AC118" i="1"/>
  <c r="AC119" i="1"/>
  <c r="AC120" i="1"/>
  <c r="AC121" i="1"/>
  <c r="AC122" i="1"/>
  <c r="AC123" i="1"/>
  <c r="E4" i="4" l="1"/>
  <c r="AC189" i="1" l="1"/>
  <c r="AC190" i="1"/>
  <c r="AC191" i="1"/>
  <c r="AC192" i="1"/>
  <c r="AC193" i="1"/>
  <c r="AC194" i="1"/>
  <c r="AC195" i="1"/>
  <c r="AC196" i="1"/>
  <c r="AC197" i="1"/>
  <c r="AC198" i="1"/>
  <c r="AC199" i="1" l="1"/>
  <c r="AC185" i="1"/>
  <c r="AC186" i="1"/>
  <c r="AC187" i="1"/>
  <c r="AC188" i="1"/>
  <c r="AC200" i="1"/>
  <c r="AC180" i="1" l="1"/>
  <c r="AC181" i="1"/>
  <c r="AC182" i="1"/>
  <c r="AC183" i="1"/>
  <c r="AC184" i="1"/>
  <c r="AC173" i="1" l="1"/>
  <c r="AC174" i="1" l="1"/>
  <c r="AC175" i="1"/>
  <c r="AC176" i="1"/>
  <c r="AC177" i="1"/>
  <c r="AC178" i="1"/>
  <c r="AC171" i="1" l="1"/>
  <c r="AC172" i="1"/>
  <c r="AC179" i="1"/>
  <c r="AC147" i="1" l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 l="1"/>
  <c r="AC162" i="1"/>
  <c r="AC163" i="1"/>
  <c r="AC164" i="1"/>
  <c r="AC165" i="1"/>
  <c r="AC166" i="1"/>
  <c r="AC167" i="1"/>
  <c r="AC168" i="1"/>
  <c r="AC169" i="1"/>
  <c r="AC170" i="1"/>
  <c r="Y202" i="1" l="1"/>
  <c r="Y203" i="1" s="1"/>
  <c r="AC141" i="1" l="1"/>
  <c r="AC142" i="1"/>
  <c r="AC143" i="1"/>
  <c r="AC144" i="1"/>
  <c r="AC145" i="1"/>
  <c r="AC146" i="1"/>
  <c r="AC124" i="1" l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G18" i="4" l="1"/>
  <c r="G17" i="4"/>
  <c r="G16" i="4"/>
  <c r="G15" i="4"/>
  <c r="G14" i="4"/>
  <c r="G13" i="4"/>
  <c r="G12" i="4"/>
  <c r="G11" i="4"/>
  <c r="G10" i="4"/>
  <c r="G9" i="4"/>
  <c r="E8" i="4"/>
  <c r="E7" i="4"/>
  <c r="E6" i="4"/>
  <c r="E5" i="4"/>
  <c r="E40" i="2"/>
  <c r="E38" i="2"/>
  <c r="E36" i="2"/>
  <c r="E34" i="2"/>
  <c r="E32" i="2"/>
  <c r="E30" i="2"/>
  <c r="E28" i="2"/>
  <c r="AB202" i="1"/>
  <c r="AB203" i="1" s="1"/>
  <c r="AA202" i="1"/>
  <c r="AA203" i="1" s="1"/>
  <c r="G21" i="2" s="1"/>
  <c r="Z202" i="1"/>
  <c r="Z203" i="1" s="1"/>
  <c r="G20" i="2" s="1"/>
  <c r="X202" i="1"/>
  <c r="W202" i="1"/>
  <c r="V202" i="1"/>
  <c r="U202" i="1"/>
  <c r="U203" i="1" s="1"/>
  <c r="G15" i="2" s="1"/>
  <c r="T202" i="1"/>
  <c r="S202" i="1"/>
  <c r="R202" i="1"/>
  <c r="R203" i="1" s="1"/>
  <c r="G12" i="2" s="1"/>
  <c r="Q202" i="1"/>
  <c r="Q203" i="1" s="1"/>
  <c r="E10" i="2" s="1"/>
  <c r="O202" i="1"/>
  <c r="O203" i="1" s="1"/>
  <c r="E11" i="2" s="1"/>
  <c r="N202" i="1"/>
  <c r="N203" i="1" s="1"/>
  <c r="E8" i="2" s="1"/>
  <c r="M202" i="1"/>
  <c r="M203" i="1" s="1"/>
  <c r="E7" i="2" s="1"/>
  <c r="L202" i="1"/>
  <c r="L203" i="1" s="1"/>
  <c r="E6" i="2" s="1"/>
  <c r="D4" i="4" s="1"/>
  <c r="K202" i="1"/>
  <c r="K203" i="1" s="1"/>
  <c r="E39" i="2" s="1"/>
  <c r="C56" i="2" s="1"/>
  <c r="I202" i="1"/>
  <c r="I203" i="1" s="1"/>
  <c r="E33" i="2" s="1"/>
  <c r="C47" i="2" s="1"/>
  <c r="H202" i="1"/>
  <c r="H203" i="1" s="1"/>
  <c r="E31" i="2" s="1"/>
  <c r="G203" i="1"/>
  <c r="E29" i="2" s="1"/>
  <c r="F202" i="1"/>
  <c r="F203" i="1" s="1"/>
  <c r="E27" i="2" s="1"/>
  <c r="E202" i="1"/>
  <c r="E203" i="1" s="1"/>
  <c r="E35" i="2" s="1"/>
  <c r="D202" i="1"/>
  <c r="D203" i="1" s="1"/>
  <c r="E37" i="2" s="1"/>
  <c r="G56" i="2" l="1"/>
  <c r="G38" i="2"/>
  <c r="C55" i="2" s="1"/>
  <c r="C59" i="2" s="1"/>
  <c r="E43" i="2"/>
  <c r="G57" i="2" s="1"/>
  <c r="W203" i="1"/>
  <c r="G17" i="2" s="1"/>
  <c r="X203" i="1"/>
  <c r="G18" i="2" s="1"/>
  <c r="V203" i="1"/>
  <c r="G16" i="2" s="1"/>
  <c r="T203" i="1"/>
  <c r="G14" i="2" s="1"/>
  <c r="S203" i="1"/>
  <c r="G13" i="2" s="1"/>
  <c r="D6" i="4"/>
  <c r="H6" i="4" s="1"/>
  <c r="E19" i="4"/>
  <c r="G19" i="4"/>
  <c r="D46" i="2"/>
  <c r="C49" i="2" s="1"/>
  <c r="D5" i="4"/>
  <c r="H5" i="4" s="1"/>
  <c r="F18" i="4"/>
  <c r="H18" i="4" s="1"/>
  <c r="E22" i="2"/>
  <c r="D8" i="4"/>
  <c r="H8" i="4" s="1"/>
  <c r="F12" i="4"/>
  <c r="H12" i="4" s="1"/>
  <c r="D7" i="4"/>
  <c r="H7" i="4" s="1"/>
  <c r="F9" i="4"/>
  <c r="F17" i="4"/>
  <c r="H17" i="4" s="1"/>
  <c r="G19" i="2"/>
  <c r="F16" i="4" s="1"/>
  <c r="H16" i="4" s="1"/>
  <c r="G59" i="2" l="1"/>
  <c r="F15" i="4"/>
  <c r="H15" i="4" s="1"/>
  <c r="F14" i="4"/>
  <c r="H14" i="4" s="1"/>
  <c r="F13" i="4"/>
  <c r="H13" i="4" s="1"/>
  <c r="F11" i="4"/>
  <c r="H11" i="4" s="1"/>
  <c r="F10" i="4"/>
  <c r="H10" i="4" s="1"/>
  <c r="D23" i="4"/>
  <c r="G22" i="2"/>
  <c r="E24" i="2" s="1"/>
  <c r="H9" i="4"/>
  <c r="D19" i="4"/>
  <c r="H4" i="4"/>
  <c r="F19" i="4" l="1"/>
  <c r="D27" i="4" s="1"/>
  <c r="H19" i="4"/>
</calcChain>
</file>

<file path=xl/sharedStrings.xml><?xml version="1.0" encoding="utf-8"?>
<sst xmlns="http://schemas.openxmlformats.org/spreadsheetml/2006/main" count="250" uniqueCount="144">
  <si>
    <t>Bilag</t>
  </si>
  <si>
    <t>Tekstrubrikk</t>
  </si>
  <si>
    <t>Forskningskto</t>
  </si>
  <si>
    <t>Sparekonto</t>
  </si>
  <si>
    <t>Driftskonto</t>
  </si>
  <si>
    <t>Kontingent</t>
  </si>
  <si>
    <t>Salgsbod</t>
  </si>
  <si>
    <t>Lodd</t>
  </si>
  <si>
    <t>Renter</t>
  </si>
  <si>
    <t>Sponsor</t>
  </si>
  <si>
    <t>Diverse</t>
  </si>
  <si>
    <t>Hjemme</t>
  </si>
  <si>
    <t>Porto/</t>
  </si>
  <si>
    <t>Annonser</t>
  </si>
  <si>
    <t>Reise-</t>
  </si>
  <si>
    <t>Møte</t>
  </si>
  <si>
    <t>Innkj</t>
  </si>
  <si>
    <t>På-</t>
  </si>
  <si>
    <t>Drift av</t>
  </si>
  <si>
    <t>Lagring av</t>
  </si>
  <si>
    <t>Penger til</t>
  </si>
  <si>
    <t>Ført dato</t>
  </si>
  <si>
    <t>Sparebank1</t>
  </si>
  <si>
    <t>Kontant</t>
  </si>
  <si>
    <t>støtte</t>
  </si>
  <si>
    <t>salg</t>
  </si>
  <si>
    <t>siden</t>
  </si>
  <si>
    <t>Gebyr</t>
  </si>
  <si>
    <t>utgift</t>
  </si>
  <si>
    <t>utgif</t>
  </si>
  <si>
    <t>artikl</t>
  </si>
  <si>
    <t>skriket</t>
  </si>
  <si>
    <t>Avlsråd</t>
  </si>
  <si>
    <t>ringen</t>
  </si>
  <si>
    <t>sæddoser</t>
  </si>
  <si>
    <t>sparing</t>
  </si>
  <si>
    <t>Bilag nr</t>
  </si>
  <si>
    <t>Gaver</t>
  </si>
  <si>
    <t>Loddsalg</t>
  </si>
  <si>
    <t>Balanse</t>
  </si>
  <si>
    <t>Kontroll</t>
  </si>
  <si>
    <t>OK</t>
  </si>
  <si>
    <t xml:space="preserve"> </t>
  </si>
  <si>
    <t>Dunker-ringens regnskap</t>
  </si>
  <si>
    <t>Inntekter:</t>
  </si>
  <si>
    <t>Utgifter:</t>
  </si>
  <si>
    <t>Diverse salg</t>
  </si>
  <si>
    <t>Sponsorstøtte</t>
  </si>
  <si>
    <t>Hjemmesiden</t>
  </si>
  <si>
    <t>Porto og gebyr</t>
  </si>
  <si>
    <t>Reiseutgifter</t>
  </si>
  <si>
    <t>Møteutgifter</t>
  </si>
  <si>
    <t>Utgift til Påskriket</t>
  </si>
  <si>
    <t>Drift av ringen</t>
  </si>
  <si>
    <t>Lagring av sæddoser</t>
  </si>
  <si>
    <t>SUM</t>
  </si>
  <si>
    <t>Sum inntekter - utgifter</t>
  </si>
  <si>
    <t>=</t>
  </si>
  <si>
    <t>Drift</t>
  </si>
  <si>
    <t>Saldo, Driftskonto</t>
  </si>
  <si>
    <t>Saldo, kontingentkonto</t>
  </si>
  <si>
    <t>Saldo, salgsbodkonto</t>
  </si>
  <si>
    <t>Saldo, kasse</t>
  </si>
  <si>
    <t>Saldo, Kasse</t>
  </si>
  <si>
    <t>Saldo, Kapitalkonto</t>
  </si>
  <si>
    <t>Saldo Forskningskonto</t>
  </si>
  <si>
    <t>på sine konti i banken.</t>
  </si>
  <si>
    <t>Samt kassebeholdning på</t>
  </si>
  <si>
    <t>Utestående hos leverandører</t>
  </si>
  <si>
    <t>(Periodisering)</t>
  </si>
  <si>
    <t>Til sammen har vi da</t>
  </si>
  <si>
    <t>til disposisjon.</t>
  </si>
  <si>
    <t>Dunker-ringen budsjett</t>
  </si>
  <si>
    <t>Røde tall er tallene fra regnskapen 2006</t>
  </si>
  <si>
    <t>Resultat</t>
  </si>
  <si>
    <t>Budsjett</t>
  </si>
  <si>
    <t>Avvik</t>
  </si>
  <si>
    <t>Innkjøp av salgsartikler</t>
  </si>
  <si>
    <t>Budsjettert overskudd:</t>
  </si>
  <si>
    <t>Medlemskontingent</t>
  </si>
  <si>
    <t>Annonser/gaver/premier</t>
  </si>
  <si>
    <t>Kontingentoverføring fra NKK</t>
  </si>
  <si>
    <t>Regnskapsresultat 2020</t>
  </si>
  <si>
    <t>Vare-</t>
  </si>
  <si>
    <t>beholdning</t>
  </si>
  <si>
    <t>Saldo Varebeholdning</t>
  </si>
  <si>
    <t>Resultat 2020</t>
  </si>
  <si>
    <t>Renter/momskomp.</t>
  </si>
  <si>
    <t>Momskomp.</t>
  </si>
  <si>
    <t>Renter/momskompensasjon</t>
  </si>
  <si>
    <t>Premier</t>
  </si>
  <si>
    <t>Kortsiktig</t>
  </si>
  <si>
    <t>gjeld</t>
  </si>
  <si>
    <t>Saldo Kortsiktig gjeld</t>
  </si>
  <si>
    <t>Inntekter</t>
  </si>
  <si>
    <t>Kostnader</t>
  </si>
  <si>
    <t>BALANSE</t>
  </si>
  <si>
    <t>Eiendeler</t>
  </si>
  <si>
    <t>Bank og kontanter</t>
  </si>
  <si>
    <t>Varelager</t>
  </si>
  <si>
    <t>Kortsiktig gjeld</t>
  </si>
  <si>
    <t>Tidligere egenkapital</t>
  </si>
  <si>
    <t>Årets over- /underskudd</t>
  </si>
  <si>
    <t>Gjeld og egenkapital</t>
  </si>
  <si>
    <t>Saldo 01.01.2021</t>
  </si>
  <si>
    <t>Sammendrag for 2021</t>
  </si>
  <si>
    <t>Dette viser at Dunker-ringen pr. 31.12.21 har</t>
  </si>
  <si>
    <t>Faktura ICT Påskriket Grafisk arbeid, påløpt 2020 bet. 2021</t>
  </si>
  <si>
    <t>Overført fra NKK</t>
  </si>
  <si>
    <t>Porto utlegg, bilagsperm til revisor (refundert Anne)</t>
  </si>
  <si>
    <t>Bårebukett æresmedlems bortgang</t>
  </si>
  <si>
    <t>Utlegg porto forsendelse oppdrettere, refundert JM Volden</t>
  </si>
  <si>
    <t>Utlegg porto refundert Gunnar A. - retur av bilagsperm</t>
  </si>
  <si>
    <t>NKK - lagring av sæddoser, avlsrådet</t>
  </si>
  <si>
    <t>NJFF Annonse i Jakt &amp; Fiske 3-21</t>
  </si>
  <si>
    <t>Budsjettert resultat 2021</t>
  </si>
  <si>
    <t>Kjøp av nettbrett til bruk i salgsbod etc</t>
  </si>
  <si>
    <t>Stimulering ekstra mva-kompensasjon</t>
  </si>
  <si>
    <t>Mottatt for uttak sædbank, Sundtvetens Håndverkssnekkeri</t>
  </si>
  <si>
    <t>Uttak</t>
  </si>
  <si>
    <t>Uttak avlsrådet</t>
  </si>
  <si>
    <t>9.3.</t>
  </si>
  <si>
    <t>Internoverføring kontingent-&gt;Drift</t>
  </si>
  <si>
    <t>Gebyr, kontingentkonto (jan-april)</t>
  </si>
  <si>
    <t>Saldo 31.12.2021</t>
  </si>
  <si>
    <t>Salgsboden, Vipps (avregnet)</t>
  </si>
  <si>
    <t>Oppgjør salgsboden (Vipps) (avregnet)</t>
  </si>
  <si>
    <t>Forsiktig antatt, da akvititetsnivået i 2020 var rammet av nedstenging. Har mottatt 2.300,- i stimuleringsmidler ekstra i vår</t>
  </si>
  <si>
    <t>Blir det loddsalg på dunkersamlingen? Loddsalg i Bø lå på ca 5000,-</t>
  </si>
  <si>
    <t>Regnskap 2020: 29.000,- - tilrettelegge nettbutikk, gjøre bestilling enklere? Forsiktig antatt salg.</t>
  </si>
  <si>
    <t>WT metall ? Er dette noe som skal faktureres?</t>
  </si>
  <si>
    <t>Regnskap 2020: 3.500</t>
  </si>
  <si>
    <t>Regnskap 2020: 15.000</t>
  </si>
  <si>
    <t>Regnskap 2020: 38000</t>
  </si>
  <si>
    <t>Redusert fra 2020 ( 20.000 ) dette var hovedsakelig vintermøtet, som jo gikk digitalt i 2021. Resten er reisefordelingskasse NHKF</t>
  </si>
  <si>
    <t>Redusert fra 2020 (20.000 ) dette var hovedsakelig vintermøtet, som jo gikk digitalt i 2021. Resten er div. møtedeltakelser</t>
  </si>
  <si>
    <t>2 utgivelser (d.v.s. januar-utgivelsen ble ført i 2020, så denne kan vi evt. redusere til èn utgivelse ved behov)</t>
  </si>
  <si>
    <t>? Regnskap 2020 = 4.300</t>
  </si>
  <si>
    <t>2020: 9700 ca</t>
  </si>
  <si>
    <t>Jfr. salgs-budsjett, ca 10% fortjeneste. Nytt prinsipp med varelager = kostnadsføring ut fra solgte produkter</t>
  </si>
  <si>
    <t xml:space="preserve">Budsjett 2021 </t>
  </si>
  <si>
    <t>Basert på 635 medlemmer - vi mangler pr. 18.05 innbetaling fra 23 medlemmer for å nå budsjett</t>
  </si>
  <si>
    <t>Kjøp av pad: 8.800,-   Kjøp av lydanlegg: 16.900  Kjøp av telt: 14.000   Annet: 10.300 (2020: 10.400)</t>
  </si>
  <si>
    <t>Regnskapsresultat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</si>
</sst>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 kr &quot;#,##0.00&quot; &quot;;&quot; kr (&quot;#,##0.00&quot;)&quot;;&quot; kr -&quot;#&quot; &quot;;@&quot; &quot;"/>
    <numFmt numFmtId="165" formatCode="&quot; kr &quot;#,##0&quot; &quot;;&quot; kr -&quot;#,##0&quot; &quot;;&quot; kr -&quot;#&quot; &quot;;@&quot; &quot;"/>
    <numFmt numFmtId="166" formatCode="[$-414]General"/>
    <numFmt numFmtId="167" formatCode="[$-414]dd&quot;.&quot;mm&quot;.&quot;yyyy"/>
    <numFmt numFmtId="168" formatCode="[$-414]0.00"/>
    <numFmt numFmtId="169" formatCode="[$-414]0"/>
    <numFmt numFmtId="170" formatCode="d&quot;.&quot;m&quot;.&quot;yy"/>
    <numFmt numFmtId="171" formatCode="d&quot;.&quot;m&quot;.&quot;;@"/>
    <numFmt numFmtId="172" formatCode="0.0"/>
    <numFmt numFmtId="173" formatCode="&quot; &quot;#,##0.00&quot; &quot;;&quot; -&quot;#,##0.00&quot; &quot;;&quot; -&quot;#&quot; &quot;;@&quot; &quot;"/>
    <numFmt numFmtId="174" formatCode="[$-414]dd&quot;.&quot;mmm"/>
    <numFmt numFmtId="175" formatCode="&quot; kr &quot;#,##0.00&quot; &quot;;&quot; kr -&quot;#,##0.00&quot; &quot;;&quot; kr -&quot;#&quot; &quot;;@&quot; &quot;"/>
    <numFmt numFmtId="176" formatCode="[$kr-414]&quot; &quot;#,##0.00;[Red]&quot;-&quot;[$kr-414]&quot; &quot;#,##0.00"/>
    <numFmt numFmtId="177" formatCode="d/m/;@"/>
  </numFmts>
  <fonts count="15">
    <font>
      <sz val="11"/>
      <color rgb="FF000000"/>
      <name val="Arial"/>
      <family val="2"/>
    </font>
    <font>
      <sz val="10"/>
      <color rgb="FF000000"/>
      <name val="Arial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8"/>
      <color rgb="FF000000"/>
      <name val="Arial"/>
      <family val="2"/>
    </font>
    <font>
      <sz val="16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b/>
      <sz val="10"/>
      <color rgb="FF000000"/>
      <name val="Arial1"/>
    </font>
    <font>
      <sz val="16"/>
      <color rgb="FF000000"/>
      <name val="Arial1"/>
    </font>
    <font>
      <i/>
      <sz val="10"/>
      <color rgb="FF000000"/>
      <name val="Arial1"/>
    </font>
    <font>
      <sz val="10"/>
      <name val="Arial1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7E4BD"/>
        <bgColor rgb="FFD7E4BD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</borders>
  <cellStyleXfs count="8">
    <xf numFmtId="0" fontId="0" fillId="0" borderId="0"/>
    <xf numFmtId="173" fontId="1" fillId="0" borderId="0" applyBorder="0" applyProtection="0"/>
    <xf numFmtId="175" fontId="1" fillId="0" borderId="0" applyBorder="0" applyProtection="0"/>
    <xf numFmtId="166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76" fontId="3" fillId="0" borderId="0" applyBorder="0" applyProtection="0"/>
  </cellStyleXfs>
  <cellXfs count="283">
    <xf numFmtId="0" fontId="0" fillId="0" borderId="0" xfId="0"/>
    <xf numFmtId="166" fontId="4" fillId="0" borderId="0" xfId="3" applyFont="1" applyFill="1" applyAlignment="1">
      <alignment horizontal="center"/>
    </xf>
    <xf numFmtId="167" fontId="4" fillId="0" borderId="1" xfId="3" applyNumberFormat="1" applyFont="1" applyFill="1" applyBorder="1" applyAlignment="1">
      <alignment horizontal="left"/>
    </xf>
    <xf numFmtId="166" fontId="4" fillId="0" borderId="1" xfId="3" applyFont="1" applyFill="1" applyBorder="1" applyAlignment="1">
      <alignment horizontal="left"/>
    </xf>
    <xf numFmtId="168" fontId="4" fillId="0" borderId="1" xfId="3" applyNumberFormat="1" applyFont="1" applyFill="1" applyBorder="1" applyAlignment="1"/>
    <xf numFmtId="168" fontId="4" fillId="2" borderId="1" xfId="3" applyNumberFormat="1" applyFont="1" applyFill="1" applyBorder="1" applyAlignment="1"/>
    <xf numFmtId="49" fontId="4" fillId="2" borderId="1" xfId="3" applyNumberFormat="1" applyFont="1" applyFill="1" applyBorder="1" applyAlignment="1">
      <alignment horizontal="center"/>
    </xf>
    <xf numFmtId="2" fontId="4" fillId="2" borderId="1" xfId="3" applyNumberFormat="1" applyFont="1" applyFill="1" applyBorder="1" applyAlignment="1"/>
    <xf numFmtId="168" fontId="4" fillId="3" borderId="1" xfId="3" applyNumberFormat="1" applyFont="1" applyFill="1" applyBorder="1" applyAlignment="1"/>
    <xf numFmtId="168" fontId="4" fillId="3" borderId="1" xfId="3" applyNumberFormat="1" applyFont="1" applyFill="1" applyBorder="1" applyAlignment="1">
      <alignment horizontal="left"/>
    </xf>
    <xf numFmtId="166" fontId="4" fillId="0" borderId="0" xfId="3" applyFont="1" applyFill="1" applyAlignment="1"/>
    <xf numFmtId="168" fontId="4" fillId="2" borderId="2" xfId="3" applyNumberFormat="1" applyFont="1" applyFill="1" applyBorder="1" applyAlignment="1"/>
    <xf numFmtId="168" fontId="4" fillId="0" borderId="2" xfId="3" applyNumberFormat="1" applyFont="1" applyFill="1" applyBorder="1" applyAlignment="1"/>
    <xf numFmtId="49" fontId="4" fillId="2" borderId="2" xfId="3" applyNumberFormat="1" applyFont="1" applyFill="1" applyBorder="1" applyAlignment="1">
      <alignment horizontal="center"/>
    </xf>
    <xf numFmtId="2" fontId="4" fillId="2" borderId="2" xfId="3" applyNumberFormat="1" applyFont="1" applyFill="1" applyBorder="1" applyAlignment="1"/>
    <xf numFmtId="170" fontId="4" fillId="0" borderId="1" xfId="3" applyNumberFormat="1" applyFont="1" applyFill="1" applyBorder="1" applyAlignment="1">
      <alignment horizontal="left"/>
    </xf>
    <xf numFmtId="168" fontId="4" fillId="0" borderId="0" xfId="3" applyNumberFormat="1" applyFont="1" applyFill="1" applyAlignment="1">
      <alignment horizontal="right"/>
    </xf>
    <xf numFmtId="168" fontId="4" fillId="2" borderId="3" xfId="3" applyNumberFormat="1" applyFont="1" applyFill="1" applyBorder="1" applyAlignment="1"/>
    <xf numFmtId="49" fontId="4" fillId="2" borderId="3" xfId="3" applyNumberFormat="1" applyFont="1" applyFill="1" applyBorder="1" applyAlignment="1">
      <alignment horizontal="center"/>
    </xf>
    <xf numFmtId="168" fontId="4" fillId="3" borderId="4" xfId="3" applyNumberFormat="1" applyFont="1" applyFill="1" applyBorder="1" applyAlignment="1"/>
    <xf numFmtId="170" fontId="4" fillId="0" borderId="0" xfId="3" applyNumberFormat="1" applyFont="1" applyFill="1" applyAlignment="1">
      <alignment horizontal="left"/>
    </xf>
    <xf numFmtId="166" fontId="4" fillId="0" borderId="5" xfId="3" applyFont="1" applyFill="1" applyBorder="1" applyAlignment="1">
      <alignment horizontal="left"/>
    </xf>
    <xf numFmtId="168" fontId="4" fillId="0" borderId="0" xfId="3" applyNumberFormat="1" applyFont="1" applyFill="1" applyAlignment="1"/>
    <xf numFmtId="168" fontId="4" fillId="2" borderId="0" xfId="3" applyNumberFormat="1" applyFont="1" applyFill="1" applyAlignment="1"/>
    <xf numFmtId="49" fontId="4" fillId="2" borderId="0" xfId="3" applyNumberFormat="1" applyFont="1" applyFill="1" applyAlignment="1">
      <alignment horizontal="center"/>
    </xf>
    <xf numFmtId="2" fontId="4" fillId="2" borderId="0" xfId="3" applyNumberFormat="1" applyFont="1" applyFill="1" applyAlignment="1"/>
    <xf numFmtId="168" fontId="4" fillId="3" borderId="0" xfId="3" applyNumberFormat="1" applyFont="1" applyFill="1" applyAlignment="1"/>
    <xf numFmtId="168" fontId="4" fillId="3" borderId="0" xfId="3" applyNumberFormat="1" applyFont="1" applyFill="1" applyAlignment="1">
      <alignment horizontal="left"/>
    </xf>
    <xf numFmtId="171" fontId="1" fillId="0" borderId="4" xfId="3" applyNumberFormat="1" applyFont="1" applyFill="1" applyBorder="1" applyAlignment="1">
      <alignment vertical="top" wrapText="1"/>
    </xf>
    <xf numFmtId="166" fontId="1" fillId="4" borderId="1" xfId="3" applyFont="1" applyFill="1" applyBorder="1" applyAlignment="1">
      <alignment horizontal="left" vertical="top" wrapText="1"/>
    </xf>
    <xf numFmtId="166" fontId="1" fillId="0" borderId="1" xfId="3" applyFont="1" applyFill="1" applyBorder="1" applyAlignment="1">
      <alignment vertical="top" wrapText="1"/>
    </xf>
    <xf numFmtId="172" fontId="4" fillId="0" borderId="1" xfId="3" applyNumberFormat="1" applyFont="1" applyFill="1" applyBorder="1" applyAlignment="1"/>
    <xf numFmtId="172" fontId="1" fillId="0" borderId="1" xfId="3" applyNumberFormat="1" applyFont="1" applyFill="1" applyBorder="1" applyAlignment="1">
      <alignment horizontal="right" vertical="top" wrapText="1"/>
    </xf>
    <xf numFmtId="172" fontId="4" fillId="0" borderId="1" xfId="3" applyNumberFormat="1" applyFont="1" applyFill="1" applyBorder="1" applyAlignment="1">
      <alignment horizontal="center"/>
    </xf>
    <xf numFmtId="2" fontId="4" fillId="0" borderId="1" xfId="3" applyNumberFormat="1" applyFont="1" applyFill="1" applyBorder="1" applyAlignment="1"/>
    <xf numFmtId="172" fontId="4" fillId="0" borderId="6" xfId="3" applyNumberFormat="1" applyFont="1" applyFill="1" applyBorder="1" applyAlignment="1"/>
    <xf numFmtId="172" fontId="4" fillId="0" borderId="1" xfId="3" applyNumberFormat="1" applyFont="1" applyFill="1" applyBorder="1" applyAlignment="1">
      <alignment horizontal="right"/>
    </xf>
    <xf numFmtId="172" fontId="4" fillId="0" borderId="1" xfId="3" applyNumberFormat="1" applyFont="1" applyFill="1" applyBorder="1" applyAlignment="1">
      <alignment horizontal="left"/>
    </xf>
    <xf numFmtId="171" fontId="1" fillId="0" borderId="4" xfId="3" applyNumberFormat="1" applyFont="1" applyFill="1" applyBorder="1" applyAlignment="1"/>
    <xf numFmtId="166" fontId="4" fillId="0" borderId="1" xfId="3" applyFont="1" applyFill="1" applyBorder="1" applyAlignment="1"/>
    <xf numFmtId="166" fontId="1" fillId="0" borderId="1" xfId="3" applyFont="1" applyFill="1" applyBorder="1" applyAlignment="1"/>
    <xf numFmtId="166" fontId="4" fillId="4" borderId="1" xfId="3" applyFont="1" applyFill="1" applyBorder="1" applyAlignment="1">
      <alignment horizontal="left" vertical="top" wrapText="1"/>
    </xf>
    <xf numFmtId="166" fontId="1" fillId="0" borderId="1" xfId="3" applyFont="1" applyFill="1" applyBorder="1" applyAlignment="1">
      <alignment horizontal="left" vertical="top" wrapText="1"/>
    </xf>
    <xf numFmtId="171" fontId="4" fillId="0" borderId="4" xfId="3" applyNumberFormat="1" applyFont="1" applyFill="1" applyBorder="1" applyAlignment="1"/>
    <xf numFmtId="166" fontId="4" fillId="0" borderId="1" xfId="3" applyFont="1" applyFill="1" applyBorder="1" applyAlignment="1">
      <alignment horizontal="left" vertical="top" wrapText="1"/>
    </xf>
    <xf numFmtId="166" fontId="4" fillId="0" borderId="1" xfId="3" applyFont="1" applyFill="1" applyBorder="1" applyAlignment="1">
      <alignment vertical="top" wrapText="1"/>
    </xf>
    <xf numFmtId="166" fontId="4" fillId="4" borderId="1" xfId="3" applyFont="1" applyFill="1" applyBorder="1" applyAlignment="1">
      <alignment vertical="top" wrapText="1"/>
    </xf>
    <xf numFmtId="173" fontId="4" fillId="0" borderId="0" xfId="1" applyFont="1" applyFill="1" applyAlignment="1"/>
    <xf numFmtId="166" fontId="4" fillId="4" borderId="2" xfId="3" applyFont="1" applyFill="1" applyBorder="1" applyAlignment="1">
      <alignment horizontal="left" vertical="top" wrapText="1"/>
    </xf>
    <xf numFmtId="171" fontId="4" fillId="0" borderId="4" xfId="3" applyNumberFormat="1" applyFont="1" applyFill="1" applyBorder="1" applyAlignment="1">
      <alignment vertical="top" wrapText="1"/>
    </xf>
    <xf numFmtId="174" fontId="4" fillId="0" borderId="1" xfId="3" applyNumberFormat="1" applyFont="1" applyFill="1" applyBorder="1" applyAlignment="1"/>
    <xf numFmtId="171" fontId="1" fillId="0" borderId="4" xfId="3" applyNumberFormat="1" applyFont="1" applyFill="1" applyBorder="1" applyAlignment="1">
      <alignment wrapText="1"/>
    </xf>
    <xf numFmtId="49" fontId="4" fillId="0" borderId="0" xfId="3" applyNumberFormat="1" applyFont="1" applyFill="1" applyAlignment="1">
      <alignment horizontal="center"/>
    </xf>
    <xf numFmtId="2" fontId="4" fillId="0" borderId="0" xfId="3" applyNumberFormat="1" applyFont="1" applyFill="1" applyAlignment="1"/>
    <xf numFmtId="168" fontId="1" fillId="0" borderId="1" xfId="3" applyNumberFormat="1" applyFont="1" applyFill="1" applyBorder="1" applyAlignment="1"/>
    <xf numFmtId="167" fontId="4" fillId="0" borderId="4" xfId="3" applyNumberFormat="1" applyFont="1" applyFill="1" applyBorder="1" applyAlignment="1">
      <alignment horizontal="left"/>
    </xf>
    <xf numFmtId="169" fontId="4" fillId="0" borderId="1" xfId="3" applyNumberFormat="1" applyFont="1" applyFill="1" applyBorder="1" applyAlignment="1">
      <alignment horizontal="center"/>
    </xf>
    <xf numFmtId="168" fontId="4" fillId="0" borderId="1" xfId="3" applyNumberFormat="1" applyFont="1" applyFill="1" applyBorder="1" applyAlignment="1">
      <alignment horizontal="right"/>
    </xf>
    <xf numFmtId="49" fontId="4" fillId="0" borderId="1" xfId="3" applyNumberFormat="1" applyFont="1" applyFill="1" applyBorder="1" applyAlignment="1">
      <alignment horizontal="center"/>
    </xf>
    <xf numFmtId="167" fontId="4" fillId="0" borderId="7" xfId="3" applyNumberFormat="1" applyFont="1" applyFill="1" applyBorder="1" applyAlignment="1">
      <alignment horizontal="left"/>
    </xf>
    <xf numFmtId="49" fontId="4" fillId="0" borderId="2" xfId="3" applyNumberFormat="1" applyFont="1" applyFill="1" applyBorder="1" applyAlignment="1">
      <alignment horizontal="center"/>
    </xf>
    <xf numFmtId="2" fontId="4" fillId="0" borderId="2" xfId="3" applyNumberFormat="1" applyFont="1" applyFill="1" applyBorder="1" applyAlignment="1"/>
    <xf numFmtId="167" fontId="4" fillId="0" borderId="0" xfId="3" applyNumberFormat="1" applyFont="1" applyFill="1" applyAlignment="1">
      <alignment horizontal="left"/>
    </xf>
    <xf numFmtId="167" fontId="4" fillId="0" borderId="0" xfId="3" applyNumberFormat="1" applyFont="1" applyFill="1" applyAlignment="1"/>
    <xf numFmtId="166" fontId="1" fillId="4" borderId="0" xfId="3" applyFont="1" applyFill="1" applyAlignment="1"/>
    <xf numFmtId="168" fontId="1" fillId="4" borderId="0" xfId="3" applyNumberFormat="1" applyFont="1" applyFill="1" applyAlignment="1"/>
    <xf numFmtId="168" fontId="4" fillId="4" borderId="0" xfId="3" applyNumberFormat="1" applyFont="1" applyFill="1" applyAlignment="1"/>
    <xf numFmtId="166" fontId="4" fillId="4" borderId="0" xfId="3" applyFont="1" applyFill="1" applyAlignment="1"/>
    <xf numFmtId="166" fontId="1" fillId="4" borderId="0" xfId="3" applyFont="1" applyFill="1" applyAlignment="1">
      <alignment horizontal="right"/>
    </xf>
    <xf numFmtId="166" fontId="8" fillId="4" borderId="0" xfId="3" applyFont="1" applyFill="1" applyAlignment="1"/>
    <xf numFmtId="167" fontId="4" fillId="4" borderId="0" xfId="3" applyNumberFormat="1" applyFont="1" applyFill="1" applyAlignment="1">
      <alignment horizontal="right"/>
    </xf>
    <xf numFmtId="167" fontId="1" fillId="4" borderId="0" xfId="3" applyNumberFormat="1" applyFont="1" applyFill="1" applyAlignment="1"/>
    <xf numFmtId="164" fontId="1" fillId="4" borderId="0" xfId="3" applyNumberFormat="1" applyFont="1" applyFill="1" applyAlignment="1">
      <alignment horizontal="center"/>
    </xf>
    <xf numFmtId="165" fontId="4" fillId="4" borderId="0" xfId="2" applyNumberFormat="1" applyFont="1" applyFill="1" applyAlignment="1">
      <alignment horizontal="left"/>
    </xf>
    <xf numFmtId="166" fontId="4" fillId="4" borderId="0" xfId="3" applyFont="1" applyFill="1" applyAlignment="1">
      <alignment horizontal="left"/>
    </xf>
    <xf numFmtId="164" fontId="8" fillId="4" borderId="0" xfId="3" applyNumberFormat="1" applyFont="1" applyFill="1" applyAlignment="1">
      <alignment horizontal="center"/>
    </xf>
    <xf numFmtId="166" fontId="1" fillId="0" borderId="0" xfId="3" applyFont="1" applyFill="1" applyAlignment="1"/>
    <xf numFmtId="166" fontId="10" fillId="4" borderId="0" xfId="3" applyFont="1" applyFill="1" applyAlignment="1"/>
    <xf numFmtId="166" fontId="10" fillId="4" borderId="10" xfId="3" applyFont="1" applyFill="1" applyBorder="1" applyAlignment="1"/>
    <xf numFmtId="165" fontId="1" fillId="4" borderId="0" xfId="2" applyNumberFormat="1" applyFont="1" applyFill="1" applyAlignment="1"/>
    <xf numFmtId="166" fontId="8" fillId="4" borderId="9" xfId="3" applyFont="1" applyFill="1" applyBorder="1" applyAlignment="1"/>
    <xf numFmtId="168" fontId="1" fillId="0" borderId="1" xfId="3" applyNumberFormat="1" applyFont="1" applyFill="1" applyBorder="1" applyAlignment="1">
      <alignment horizontal="right" vertical="top" wrapText="1"/>
    </xf>
    <xf numFmtId="168" fontId="4" fillId="0" borderId="1" xfId="3" applyNumberFormat="1" applyFont="1" applyFill="1" applyBorder="1" applyAlignment="1">
      <alignment horizontal="right" vertical="top" wrapText="1"/>
    </xf>
    <xf numFmtId="168" fontId="1" fillId="0" borderId="1" xfId="3" applyNumberFormat="1" applyFont="1" applyFill="1" applyBorder="1" applyAlignment="1">
      <alignment vertical="top" wrapText="1"/>
    </xf>
    <xf numFmtId="168" fontId="1" fillId="4" borderId="1" xfId="3" applyNumberFormat="1" applyFont="1" applyFill="1" applyBorder="1" applyAlignment="1">
      <alignment horizontal="left" vertical="top" wrapText="1"/>
    </xf>
    <xf numFmtId="168" fontId="4" fillId="0" borderId="6" xfId="3" applyNumberFormat="1" applyFont="1" applyFill="1" applyBorder="1" applyAlignment="1"/>
    <xf numFmtId="168" fontId="4" fillId="0" borderId="1" xfId="3" applyNumberFormat="1" applyFont="1" applyFill="1" applyBorder="1" applyAlignment="1">
      <alignment horizontal="left"/>
    </xf>
    <xf numFmtId="171" fontId="1" fillId="0" borderId="8" xfId="3" applyNumberFormat="1" applyFont="1" applyFill="1" applyBorder="1" applyAlignment="1">
      <alignment vertical="top" wrapText="1"/>
    </xf>
    <xf numFmtId="166" fontId="1" fillId="4" borderId="6" xfId="3" applyFont="1" applyFill="1" applyBorder="1" applyAlignment="1">
      <alignment horizontal="left" vertical="top" wrapText="1"/>
    </xf>
    <xf numFmtId="166" fontId="1" fillId="4" borderId="11" xfId="3" applyFont="1" applyFill="1" applyBorder="1" applyAlignment="1">
      <alignment horizontal="left" vertical="top" wrapText="1"/>
    </xf>
    <xf numFmtId="172" fontId="4" fillId="0" borderId="2" xfId="3" applyNumberFormat="1" applyFont="1" applyFill="1" applyBorder="1" applyAlignment="1"/>
    <xf numFmtId="172" fontId="4" fillId="0" borderId="2" xfId="3" applyNumberFormat="1" applyFont="1" applyFill="1" applyBorder="1" applyAlignment="1">
      <alignment horizontal="center"/>
    </xf>
    <xf numFmtId="168" fontId="1" fillId="0" borderId="6" xfId="3" applyNumberFormat="1" applyFont="1" applyFill="1" applyBorder="1" applyAlignment="1">
      <alignment horizontal="right" vertical="top" wrapText="1"/>
    </xf>
    <xf numFmtId="172" fontId="4" fillId="0" borderId="6" xfId="3" applyNumberFormat="1" applyFont="1" applyFill="1" applyBorder="1" applyAlignment="1">
      <alignment horizontal="center"/>
    </xf>
    <xf numFmtId="2" fontId="4" fillId="0" borderId="6" xfId="3" applyNumberFormat="1" applyFont="1" applyFill="1" applyBorder="1" applyAlignment="1"/>
    <xf numFmtId="166" fontId="4" fillId="0" borderId="11" xfId="3" applyFont="1" applyFill="1" applyBorder="1" applyAlignment="1"/>
    <xf numFmtId="168" fontId="4" fillId="0" borderId="11" xfId="3" applyNumberFormat="1" applyFont="1" applyFill="1" applyBorder="1" applyAlignment="1"/>
    <xf numFmtId="49" fontId="4" fillId="0" borderId="11" xfId="3" applyNumberFormat="1" applyFont="1" applyFill="1" applyBorder="1" applyAlignment="1">
      <alignment horizontal="center"/>
    </xf>
    <xf numFmtId="2" fontId="4" fillId="0" borderId="11" xfId="3" applyNumberFormat="1" applyFont="1" applyFill="1" applyBorder="1" applyAlignment="1"/>
    <xf numFmtId="168" fontId="1" fillId="0" borderId="6" xfId="3" applyNumberFormat="1" applyFont="1" applyFill="1" applyBorder="1" applyAlignment="1"/>
    <xf numFmtId="172" fontId="4" fillId="0" borderId="11" xfId="3" applyNumberFormat="1" applyFont="1" applyFill="1" applyBorder="1" applyAlignment="1"/>
    <xf numFmtId="166" fontId="1" fillId="4" borderId="12" xfId="3" applyFont="1" applyFill="1" applyBorder="1" applyAlignment="1"/>
    <xf numFmtId="166" fontId="1" fillId="0" borderId="11" xfId="3" applyFont="1" applyFill="1" applyBorder="1" applyAlignment="1"/>
    <xf numFmtId="166" fontId="1" fillId="4" borderId="14" xfId="3" applyFont="1" applyFill="1" applyBorder="1" applyAlignment="1"/>
    <xf numFmtId="166" fontId="1" fillId="4" borderId="13" xfId="3" applyFont="1" applyFill="1" applyBorder="1" applyAlignment="1"/>
    <xf numFmtId="166" fontId="4" fillId="4" borderId="16" xfId="3" applyFont="1" applyFill="1" applyBorder="1" applyAlignment="1"/>
    <xf numFmtId="166" fontId="1" fillId="4" borderId="16" xfId="3" applyFont="1" applyFill="1" applyBorder="1" applyAlignment="1"/>
    <xf numFmtId="166" fontId="1" fillId="4" borderId="15" xfId="3" applyFont="1" applyFill="1" applyBorder="1" applyAlignment="1"/>
    <xf numFmtId="166" fontId="1" fillId="0" borderId="14" xfId="3" applyFont="1" applyFill="1" applyBorder="1" applyAlignment="1"/>
    <xf numFmtId="166" fontId="1" fillId="0" borderId="13" xfId="3" applyFont="1" applyFill="1" applyBorder="1" applyAlignment="1"/>
    <xf numFmtId="166" fontId="1" fillId="4" borderId="2" xfId="3" applyFont="1" applyFill="1" applyBorder="1" applyAlignment="1">
      <alignment horizontal="left" vertical="top" wrapText="1"/>
    </xf>
    <xf numFmtId="166" fontId="4" fillId="0" borderId="6" xfId="3" applyFont="1" applyFill="1" applyBorder="1" applyAlignment="1">
      <alignment vertical="top" wrapText="1"/>
    </xf>
    <xf numFmtId="166" fontId="0" fillId="0" borderId="0" xfId="0" applyNumberFormat="1"/>
    <xf numFmtId="168" fontId="4" fillId="0" borderId="18" xfId="3" applyNumberFormat="1" applyFont="1" applyFill="1" applyBorder="1" applyAlignment="1"/>
    <xf numFmtId="168" fontId="4" fillId="0" borderId="17" xfId="3" applyNumberFormat="1" applyFont="1" applyFill="1" applyBorder="1" applyAlignment="1"/>
    <xf numFmtId="168" fontId="4" fillId="0" borderId="19" xfId="3" applyNumberFormat="1" applyFont="1" applyFill="1" applyBorder="1" applyAlignment="1"/>
    <xf numFmtId="2" fontId="4" fillId="4" borderId="11" xfId="3" applyNumberFormat="1" applyFont="1" applyFill="1" applyBorder="1" applyAlignment="1"/>
    <xf numFmtId="2" fontId="1" fillId="4" borderId="11" xfId="3" applyNumberFormat="1" applyFont="1" applyFill="1" applyBorder="1" applyAlignment="1"/>
    <xf numFmtId="2" fontId="1" fillId="4" borderId="12" xfId="3" applyNumberFormat="1" applyFont="1" applyFill="1" applyBorder="1" applyAlignment="1"/>
    <xf numFmtId="2" fontId="1" fillId="0" borderId="11" xfId="3" applyNumberFormat="1" applyFont="1" applyFill="1" applyBorder="1" applyAlignment="1"/>
    <xf numFmtId="2" fontId="1" fillId="0" borderId="12" xfId="3" applyNumberFormat="1" applyFont="1" applyFill="1" applyBorder="1" applyAlignment="1"/>
    <xf numFmtId="166" fontId="10" fillId="0" borderId="0" xfId="3" applyFont="1" applyFill="1" applyAlignment="1"/>
    <xf numFmtId="168" fontId="4" fillId="3" borderId="1" xfId="3" applyNumberFormat="1" applyFont="1" applyFill="1" applyBorder="1" applyAlignment="1">
      <alignment horizontal="right"/>
    </xf>
    <xf numFmtId="168" fontId="4" fillId="3" borderId="0" xfId="3" applyNumberFormat="1" applyFont="1" applyFill="1" applyAlignment="1">
      <alignment horizontal="right"/>
    </xf>
    <xf numFmtId="168" fontId="4" fillId="0" borderId="6" xfId="3" applyNumberFormat="1" applyFont="1" applyFill="1" applyBorder="1" applyAlignment="1">
      <alignment horizontal="right"/>
    </xf>
    <xf numFmtId="168" fontId="4" fillId="0" borderId="2" xfId="3" applyNumberFormat="1" applyFont="1" applyFill="1" applyBorder="1" applyAlignment="1">
      <alignment horizontal="right"/>
    </xf>
    <xf numFmtId="168" fontId="4" fillId="0" borderId="11" xfId="3" applyNumberFormat="1" applyFont="1" applyFill="1" applyBorder="1" applyAlignment="1">
      <alignment horizontal="right"/>
    </xf>
    <xf numFmtId="166" fontId="1" fillId="4" borderId="3" xfId="3" applyFont="1" applyFill="1" applyBorder="1" applyAlignment="1">
      <alignment horizontal="left" vertical="top" wrapText="1"/>
    </xf>
    <xf numFmtId="166" fontId="4" fillId="0" borderId="3" xfId="3" applyFont="1" applyFill="1" applyBorder="1" applyAlignment="1">
      <alignment vertical="top" wrapText="1"/>
    </xf>
    <xf numFmtId="166" fontId="4" fillId="4" borderId="3" xfId="3" applyFont="1" applyFill="1" applyBorder="1" applyAlignment="1">
      <alignment horizontal="left" vertical="top" wrapText="1"/>
    </xf>
    <xf numFmtId="2" fontId="0" fillId="0" borderId="0" xfId="0" applyNumberFormat="1"/>
    <xf numFmtId="166" fontId="10" fillId="4" borderId="0" xfId="3" applyFont="1" applyFill="1" applyAlignment="1">
      <alignment horizontal="right"/>
    </xf>
    <xf numFmtId="171" fontId="1" fillId="0" borderId="21" xfId="3" applyNumberFormat="1" applyFont="1" applyFill="1" applyBorder="1" applyAlignment="1">
      <alignment vertical="top" wrapText="1"/>
    </xf>
    <xf numFmtId="177" fontId="4" fillId="0" borderId="11" xfId="3" applyNumberFormat="1" applyFont="1" applyFill="1" applyBorder="1" applyAlignment="1">
      <alignment horizontal="right"/>
    </xf>
    <xf numFmtId="166" fontId="4" fillId="0" borderId="11" xfId="3" applyFont="1" applyFill="1" applyBorder="1" applyAlignment="1">
      <alignment horizontal="left"/>
    </xf>
    <xf numFmtId="168" fontId="4" fillId="0" borderId="11" xfId="3" applyNumberFormat="1" applyFont="1" applyFill="1" applyBorder="1" applyAlignment="1">
      <alignment horizontal="left"/>
    </xf>
    <xf numFmtId="166" fontId="4" fillId="5" borderId="0" xfId="3" applyFont="1" applyFill="1" applyAlignment="1"/>
    <xf numFmtId="166" fontId="1" fillId="5" borderId="0" xfId="3" applyFont="1" applyFill="1" applyAlignment="1"/>
    <xf numFmtId="167" fontId="4" fillId="5" borderId="0" xfId="3" applyNumberFormat="1" applyFont="1" applyFill="1" applyAlignment="1">
      <alignment horizontal="right"/>
    </xf>
    <xf numFmtId="166" fontId="1" fillId="5" borderId="0" xfId="3" applyFont="1" applyFill="1" applyAlignment="1">
      <alignment horizontal="right"/>
    </xf>
    <xf numFmtId="4" fontId="1" fillId="4" borderId="0" xfId="3" applyNumberFormat="1" applyFont="1" applyFill="1" applyAlignment="1"/>
    <xf numFmtId="4" fontId="1" fillId="4" borderId="0" xfId="3" applyNumberFormat="1" applyFont="1" applyFill="1" applyAlignment="1">
      <alignment horizontal="right"/>
    </xf>
    <xf numFmtId="4" fontId="4" fillId="4" borderId="0" xfId="3" applyNumberFormat="1" applyFont="1" applyFill="1" applyAlignment="1"/>
    <xf numFmtId="4" fontId="1" fillId="4" borderId="8" xfId="3" applyNumberFormat="1" applyFont="1" applyFill="1" applyBorder="1" applyAlignment="1"/>
    <xf numFmtId="4" fontId="1" fillId="4" borderId="9" xfId="3" applyNumberFormat="1" applyFont="1" applyFill="1" applyBorder="1" applyAlignment="1"/>
    <xf numFmtId="4" fontId="1" fillId="5" borderId="0" xfId="3" applyNumberFormat="1" applyFont="1" applyFill="1" applyAlignment="1"/>
    <xf numFmtId="4" fontId="4" fillId="5" borderId="0" xfId="3" applyNumberFormat="1" applyFont="1" applyFill="1" applyAlignment="1"/>
    <xf numFmtId="4" fontId="0" fillId="0" borderId="0" xfId="0" applyNumberFormat="1"/>
    <xf numFmtId="4" fontId="4" fillId="0" borderId="1" xfId="3" applyNumberFormat="1" applyFont="1" applyFill="1" applyBorder="1" applyAlignment="1">
      <alignment horizontal="right"/>
    </xf>
    <xf numFmtId="4" fontId="4" fillId="0" borderId="1" xfId="3" applyNumberFormat="1" applyFont="1" applyFill="1" applyBorder="1" applyAlignment="1"/>
    <xf numFmtId="4" fontId="4" fillId="0" borderId="20" xfId="3" applyNumberFormat="1" applyFont="1" applyFill="1" applyBorder="1" applyAlignment="1"/>
    <xf numFmtId="4" fontId="4" fillId="0" borderId="4" xfId="3" applyNumberFormat="1" applyFont="1" applyFill="1" applyBorder="1" applyAlignment="1"/>
    <xf numFmtId="4" fontId="4" fillId="0" borderId="22" xfId="3" applyNumberFormat="1" applyFont="1" applyFill="1" applyBorder="1" applyAlignment="1"/>
    <xf numFmtId="4" fontId="4" fillId="0" borderId="0" xfId="3" applyNumberFormat="1" applyFont="1" applyFill="1" applyAlignment="1"/>
    <xf numFmtId="4" fontId="4" fillId="0" borderId="25" xfId="3" applyNumberFormat="1" applyFont="1" applyFill="1" applyBorder="1" applyAlignment="1">
      <alignment horizontal="right"/>
    </xf>
    <xf numFmtId="4" fontId="4" fillId="0" borderId="26" xfId="3" applyNumberFormat="1" applyFont="1" applyFill="1" applyBorder="1" applyAlignment="1"/>
    <xf numFmtId="4" fontId="4" fillId="0" borderId="0" xfId="3" applyNumberFormat="1" applyFont="1" applyFill="1" applyAlignment="1">
      <alignment horizontal="right"/>
    </xf>
    <xf numFmtId="4" fontId="4" fillId="0" borderId="11" xfId="3" applyNumberFormat="1" applyFont="1" applyFill="1" applyBorder="1" applyAlignment="1">
      <alignment horizontal="right"/>
    </xf>
    <xf numFmtId="4" fontId="4" fillId="0" borderId="11" xfId="3" applyNumberFormat="1" applyFont="1" applyFill="1" applyBorder="1" applyAlignment="1"/>
    <xf numFmtId="4" fontId="1" fillId="4" borderId="6" xfId="3" applyNumberFormat="1" applyFont="1" applyFill="1" applyBorder="1" applyAlignment="1">
      <alignment horizontal="right" vertical="top" wrapText="1"/>
    </xf>
    <xf numFmtId="4" fontId="1" fillId="0" borderId="6" xfId="3" applyNumberFormat="1" applyFont="1" applyFill="1" applyBorder="1" applyAlignment="1">
      <alignment wrapText="1"/>
    </xf>
    <xf numFmtId="4" fontId="1" fillId="0" borderId="24" xfId="3" applyNumberFormat="1" applyFont="1" applyFill="1" applyBorder="1" applyAlignment="1">
      <alignment horizontal="right" vertical="top" wrapText="1"/>
    </xf>
    <xf numFmtId="4" fontId="1" fillId="0" borderId="21" xfId="3" applyNumberFormat="1" applyFont="1" applyFill="1" applyBorder="1" applyAlignment="1">
      <alignment horizontal="right" vertical="top" wrapText="1"/>
    </xf>
    <xf numFmtId="4" fontId="1" fillId="0" borderId="6" xfId="3" applyNumberFormat="1" applyFont="1" applyFill="1" applyBorder="1" applyAlignment="1">
      <alignment horizontal="right" vertical="top" wrapText="1"/>
    </xf>
    <xf numFmtId="4" fontId="1" fillId="4" borderId="1" xfId="3" applyNumberFormat="1" applyFont="1" applyFill="1" applyBorder="1" applyAlignment="1">
      <alignment horizontal="right" vertical="top" wrapText="1"/>
    </xf>
    <xf numFmtId="4" fontId="1" fillId="0" borderId="1" xfId="3" applyNumberFormat="1" applyFont="1" applyFill="1" applyBorder="1" applyAlignment="1">
      <alignment wrapText="1"/>
    </xf>
    <xf numFmtId="4" fontId="1" fillId="0" borderId="22" xfId="3" applyNumberFormat="1" applyFont="1" applyFill="1" applyBorder="1" applyAlignment="1">
      <alignment horizontal="right" vertical="top" wrapText="1"/>
    </xf>
    <xf numFmtId="4" fontId="1" fillId="0" borderId="4" xfId="3" applyNumberFormat="1" applyFont="1" applyFill="1" applyBorder="1" applyAlignment="1">
      <alignment horizontal="right" vertical="top" wrapText="1"/>
    </xf>
    <xf numFmtId="4" fontId="1" fillId="0" borderId="1" xfId="3" applyNumberFormat="1" applyFont="1" applyFill="1" applyBorder="1" applyAlignment="1">
      <alignment horizontal="right" vertical="top" wrapText="1"/>
    </xf>
    <xf numFmtId="4" fontId="1" fillId="0" borderId="22" xfId="3" applyNumberFormat="1" applyFont="1" applyFill="1" applyBorder="1" applyAlignment="1"/>
    <xf numFmtId="4" fontId="1" fillId="0" borderId="4" xfId="3" applyNumberFormat="1" applyFont="1" applyFill="1" applyBorder="1" applyAlignment="1"/>
    <xf numFmtId="4" fontId="1" fillId="0" borderId="1" xfId="3" applyNumberFormat="1" applyFont="1" applyFill="1" applyBorder="1" applyAlignment="1"/>
    <xf numFmtId="4" fontId="4" fillId="0" borderId="17" xfId="3" applyNumberFormat="1" applyFont="1" applyFill="1" applyBorder="1" applyAlignment="1"/>
    <xf numFmtId="4" fontId="1" fillId="0" borderId="1" xfId="3" applyNumberFormat="1" applyFont="1" applyFill="1" applyBorder="1" applyAlignment="1">
      <alignment horizontal="right"/>
    </xf>
    <xf numFmtId="4" fontId="1" fillId="0" borderId="2" xfId="3" applyNumberFormat="1" applyFont="1" applyFill="1" applyBorder="1" applyAlignment="1">
      <alignment horizontal="right" vertical="top" wrapText="1"/>
    </xf>
    <xf numFmtId="4" fontId="4" fillId="0" borderId="8" xfId="3" applyNumberFormat="1" applyFont="1" applyFill="1" applyBorder="1" applyAlignment="1"/>
    <xf numFmtId="4" fontId="1" fillId="0" borderId="8" xfId="3" applyNumberFormat="1" applyFont="1" applyFill="1" applyBorder="1" applyAlignment="1">
      <alignment horizontal="right" vertical="top" wrapText="1"/>
    </xf>
    <xf numFmtId="4" fontId="1" fillId="4" borderId="0" xfId="3" applyNumberFormat="1" applyFont="1" applyFill="1" applyAlignment="1">
      <alignment horizontal="right" vertical="top" wrapText="1"/>
    </xf>
    <xf numFmtId="4" fontId="1" fillId="0" borderId="4" xfId="3" applyNumberFormat="1" applyFont="1" applyFill="1" applyBorder="1" applyAlignment="1">
      <alignment wrapText="1"/>
    </xf>
    <xf numFmtId="4" fontId="4" fillId="4" borderId="1" xfId="3" applyNumberFormat="1" applyFont="1" applyFill="1" applyBorder="1" applyAlignment="1">
      <alignment horizontal="right" vertical="top" wrapText="1"/>
    </xf>
    <xf numFmtId="4" fontId="4" fillId="4" borderId="2" xfId="3" applyNumberFormat="1" applyFont="1" applyFill="1" applyBorder="1" applyAlignment="1">
      <alignment horizontal="right" vertical="top" wrapText="1"/>
    </xf>
    <xf numFmtId="4" fontId="4" fillId="0" borderId="1" xfId="3" applyNumberFormat="1" applyFont="1" applyFill="1" applyBorder="1" applyAlignment="1">
      <alignment wrapText="1"/>
    </xf>
    <xf numFmtId="4" fontId="4" fillId="0" borderId="4" xfId="3" applyNumberFormat="1" applyFont="1" applyFill="1" applyBorder="1" applyAlignment="1">
      <alignment horizontal="right" vertical="top" wrapText="1"/>
    </xf>
    <xf numFmtId="4" fontId="4" fillId="0" borderId="1" xfId="3" applyNumberFormat="1" applyFont="1" applyFill="1" applyBorder="1" applyAlignment="1">
      <alignment horizontal="right" vertical="top" wrapText="1"/>
    </xf>
    <xf numFmtId="4" fontId="5" fillId="0" borderId="11" xfId="1" applyNumberFormat="1" applyFont="1" applyFill="1" applyBorder="1" applyAlignment="1">
      <alignment horizontal="right"/>
    </xf>
    <xf numFmtId="4" fontId="4" fillId="4" borderId="6" xfId="3" applyNumberFormat="1" applyFont="1" applyFill="1" applyBorder="1" applyAlignment="1">
      <alignment horizontal="right" vertical="top" wrapText="1"/>
    </xf>
    <xf numFmtId="4" fontId="4" fillId="0" borderId="22" xfId="3" applyNumberFormat="1" applyFont="1" applyFill="1" applyBorder="1" applyAlignment="1">
      <alignment horizontal="right" vertical="top" wrapText="1"/>
    </xf>
    <xf numFmtId="4" fontId="1" fillId="4" borderId="11" xfId="3" applyNumberFormat="1" applyFont="1" applyFill="1" applyBorder="1" applyAlignment="1">
      <alignment horizontal="right" vertical="top" wrapText="1"/>
    </xf>
    <xf numFmtId="4" fontId="4" fillId="0" borderId="6" xfId="3" applyNumberFormat="1" applyFont="1" applyFill="1" applyBorder="1" applyAlignment="1">
      <alignment horizontal="right"/>
    </xf>
    <xf numFmtId="4" fontId="1" fillId="4" borderId="2" xfId="3" applyNumberFormat="1" applyFont="1" applyFill="1" applyBorder="1" applyAlignment="1">
      <alignment horizontal="right" vertical="top" wrapText="1"/>
    </xf>
    <xf numFmtId="4" fontId="1" fillId="0" borderId="2" xfId="3" applyNumberFormat="1" applyFont="1" applyFill="1" applyBorder="1" applyAlignment="1">
      <alignment wrapText="1"/>
    </xf>
    <xf numFmtId="4" fontId="4" fillId="0" borderId="23" xfId="3" applyNumberFormat="1" applyFont="1" applyFill="1" applyBorder="1" applyAlignment="1"/>
    <xf numFmtId="4" fontId="1" fillId="0" borderId="7" xfId="3" applyNumberFormat="1" applyFont="1" applyFill="1" applyBorder="1" applyAlignment="1">
      <alignment horizontal="right" vertical="top" wrapText="1"/>
    </xf>
    <xf numFmtId="4" fontId="4" fillId="0" borderId="15" xfId="3" applyNumberFormat="1" applyFont="1" applyFill="1" applyBorder="1" applyAlignment="1"/>
    <xf numFmtId="4" fontId="4" fillId="0" borderId="6" xfId="3" applyNumberFormat="1" applyFont="1" applyFill="1" applyBorder="1" applyAlignment="1"/>
    <xf numFmtId="4" fontId="1" fillId="0" borderId="24" xfId="3" applyNumberFormat="1" applyFont="1" applyFill="1" applyBorder="1" applyAlignment="1"/>
    <xf numFmtId="4" fontId="1" fillId="0" borderId="21" xfId="3" applyNumberFormat="1" applyFont="1" applyFill="1" applyBorder="1" applyAlignment="1"/>
    <xf numFmtId="4" fontId="1" fillId="4" borderId="7" xfId="3" applyNumberFormat="1" applyFont="1" applyFill="1" applyBorder="1" applyAlignment="1">
      <alignment horizontal="right" vertical="top" wrapText="1"/>
    </xf>
    <xf numFmtId="4" fontId="1" fillId="0" borderId="2" xfId="3" applyNumberFormat="1" applyFont="1" applyFill="1" applyBorder="1" applyAlignment="1">
      <alignment horizontal="right"/>
    </xf>
    <xf numFmtId="4" fontId="4" fillId="0" borderId="2" xfId="3" applyNumberFormat="1" applyFont="1" applyFill="1" applyBorder="1" applyAlignment="1"/>
    <xf numFmtId="4" fontId="1" fillId="0" borderId="23" xfId="3" applyNumberFormat="1" applyFont="1" applyFill="1" applyBorder="1" applyAlignment="1"/>
    <xf numFmtId="4" fontId="1" fillId="0" borderId="7" xfId="3" applyNumberFormat="1" applyFont="1" applyFill="1" applyBorder="1" applyAlignment="1"/>
    <xf numFmtId="4" fontId="1" fillId="0" borderId="2" xfId="3" applyNumberFormat="1" applyFont="1" applyFill="1" applyBorder="1" applyAlignment="1"/>
    <xf numFmtId="4" fontId="4" fillId="0" borderId="24" xfId="3" applyNumberFormat="1" applyFont="1" applyFill="1" applyBorder="1" applyAlignment="1"/>
    <xf numFmtId="4" fontId="1" fillId="0" borderId="22" xfId="3" applyNumberFormat="1" applyFont="1" applyFill="1" applyBorder="1" applyAlignment="1">
      <alignment vertical="top" wrapText="1"/>
    </xf>
    <xf numFmtId="4" fontId="4" fillId="0" borderId="2" xfId="3" applyNumberFormat="1" applyFont="1" applyFill="1" applyBorder="1" applyAlignment="1">
      <alignment horizontal="right"/>
    </xf>
    <xf numFmtId="4" fontId="4" fillId="6" borderId="1" xfId="3" applyNumberFormat="1" applyFont="1" applyFill="1" applyBorder="1" applyAlignment="1">
      <alignment horizontal="right"/>
    </xf>
    <xf numFmtId="4" fontId="4" fillId="6" borderId="1" xfId="3" applyNumberFormat="1" applyFont="1" applyFill="1" applyBorder="1" applyAlignment="1"/>
    <xf numFmtId="4" fontId="4" fillId="6" borderId="20" xfId="3" applyNumberFormat="1" applyFont="1" applyFill="1" applyBorder="1" applyAlignment="1"/>
    <xf numFmtId="4" fontId="4" fillId="6" borderId="4" xfId="3" applyNumberFormat="1" applyFont="1" applyFill="1" applyBorder="1" applyAlignment="1"/>
    <xf numFmtId="4" fontId="4" fillId="6" borderId="22" xfId="3" applyNumberFormat="1" applyFont="1" applyFill="1" applyBorder="1" applyAlignment="1"/>
    <xf numFmtId="4" fontId="4" fillId="6" borderId="0" xfId="3" applyNumberFormat="1" applyFont="1" applyFill="1" applyBorder="1" applyAlignment="1"/>
    <xf numFmtId="4" fontId="4" fillId="6" borderId="0" xfId="3" applyNumberFormat="1" applyFont="1" applyFill="1" applyAlignment="1"/>
    <xf numFmtId="4" fontId="1" fillId="4" borderId="14" xfId="3" applyNumberFormat="1" applyFont="1" applyFill="1" applyBorder="1" applyAlignment="1"/>
    <xf numFmtId="166" fontId="1" fillId="4" borderId="30" xfId="3" applyFont="1" applyFill="1" applyBorder="1" applyAlignment="1"/>
    <xf numFmtId="4" fontId="1" fillId="4" borderId="30" xfId="3" applyNumberFormat="1" applyFont="1" applyFill="1" applyBorder="1" applyAlignment="1"/>
    <xf numFmtId="168" fontId="1" fillId="4" borderId="30" xfId="3" applyNumberFormat="1" applyFont="1" applyFill="1" applyBorder="1" applyAlignment="1"/>
    <xf numFmtId="0" fontId="0" fillId="0" borderId="0" xfId="0" applyBorder="1"/>
    <xf numFmtId="4" fontId="0" fillId="0" borderId="0" xfId="0" applyNumberFormat="1" applyBorder="1"/>
    <xf numFmtId="0" fontId="4" fillId="0" borderId="0" xfId="0" applyFont="1"/>
    <xf numFmtId="4" fontId="4" fillId="0" borderId="38" xfId="0" applyNumberFormat="1" applyFont="1" applyBorder="1"/>
    <xf numFmtId="0" fontId="4" fillId="0" borderId="37" xfId="0" applyFont="1" applyBorder="1"/>
    <xf numFmtId="4" fontId="4" fillId="0" borderId="40" xfId="0" applyNumberFormat="1" applyFont="1" applyBorder="1"/>
    <xf numFmtId="4" fontId="4" fillId="0" borderId="39" xfId="0" applyNumberFormat="1" applyFont="1" applyBorder="1"/>
    <xf numFmtId="0" fontId="4" fillId="0" borderId="31" xfId="0" applyFont="1" applyBorder="1"/>
    <xf numFmtId="0" fontId="4" fillId="0" borderId="45" xfId="0" applyFont="1" applyBorder="1"/>
    <xf numFmtId="4" fontId="4" fillId="0" borderId="47" xfId="0" applyNumberFormat="1" applyFont="1" applyBorder="1"/>
    <xf numFmtId="4" fontId="4" fillId="0" borderId="48" xfId="0" applyNumberFormat="1" applyFont="1" applyBorder="1"/>
    <xf numFmtId="0" fontId="4" fillId="0" borderId="49" xfId="0" applyFont="1" applyBorder="1" applyAlignment="1"/>
    <xf numFmtId="0" fontId="4" fillId="0" borderId="50" xfId="0" applyFont="1" applyBorder="1" applyAlignment="1"/>
    <xf numFmtId="0" fontId="4" fillId="0" borderId="28" xfId="0" applyFont="1" applyBorder="1"/>
    <xf numFmtId="0" fontId="4" fillId="0" borderId="0" xfId="0" applyFont="1" applyBorder="1"/>
    <xf numFmtId="0" fontId="4" fillId="0" borderId="53" xfId="0" applyFont="1" applyBorder="1" applyAlignment="1"/>
    <xf numFmtId="0" fontId="4" fillId="0" borderId="41" xfId="0" applyFont="1" applyBorder="1"/>
    <xf numFmtId="0" fontId="4" fillId="0" borderId="55" xfId="0" applyFont="1" applyBorder="1" applyAlignment="1"/>
    <xf numFmtId="0" fontId="4" fillId="0" borderId="33" xfId="0" applyFont="1" applyBorder="1"/>
    <xf numFmtId="0" fontId="8" fillId="0" borderId="54" xfId="0" applyFont="1" applyBorder="1" applyAlignment="1"/>
    <xf numFmtId="4" fontId="1" fillId="0" borderId="6" xfId="3" applyNumberFormat="1" applyFont="1" applyFill="1" applyBorder="1" applyAlignment="1">
      <alignment horizontal="right"/>
    </xf>
    <xf numFmtId="4" fontId="1" fillId="0" borderId="11" xfId="3" applyNumberFormat="1" applyFont="1" applyFill="1" applyBorder="1" applyAlignment="1">
      <alignment horizontal="right" vertical="top" wrapText="1"/>
    </xf>
    <xf numFmtId="4" fontId="1" fillId="0" borderId="11" xfId="3" applyNumberFormat="1" applyFont="1" applyFill="1" applyBorder="1" applyAlignment="1">
      <alignment horizontal="right"/>
    </xf>
    <xf numFmtId="4" fontId="4" fillId="0" borderId="0" xfId="0" applyNumberFormat="1" applyFont="1"/>
    <xf numFmtId="4" fontId="13" fillId="4" borderId="0" xfId="3" applyNumberFormat="1" applyFont="1" applyFill="1" applyAlignment="1"/>
    <xf numFmtId="171" fontId="1" fillId="0" borderId="0" xfId="3" applyNumberFormat="1" applyFont="1" applyFill="1" applyBorder="1" applyAlignment="1">
      <alignment vertical="top" wrapText="1"/>
    </xf>
    <xf numFmtId="4" fontId="1" fillId="0" borderId="0" xfId="3" applyNumberFormat="1" applyFont="1" applyFill="1" applyBorder="1" applyAlignment="1">
      <alignment horizontal="right" vertical="top" wrapText="1"/>
    </xf>
    <xf numFmtId="168" fontId="4" fillId="0" borderId="0" xfId="3" applyNumberFormat="1" applyFont="1" applyFill="1" applyBorder="1" applyAlignment="1"/>
    <xf numFmtId="4" fontId="4" fillId="0" borderId="0" xfId="3" applyNumberFormat="1" applyFont="1" applyFill="1" applyBorder="1" applyAlignment="1"/>
    <xf numFmtId="168" fontId="4" fillId="9" borderId="1" xfId="3" applyNumberFormat="1" applyFont="1" applyFill="1" applyBorder="1" applyAlignment="1"/>
    <xf numFmtId="168" fontId="4" fillId="9" borderId="2" xfId="3" applyNumberFormat="1" applyFont="1" applyFill="1" applyBorder="1" applyAlignment="1"/>
    <xf numFmtId="168" fontId="4" fillId="9" borderId="3" xfId="3" applyNumberFormat="1" applyFont="1" applyFill="1" applyBorder="1" applyAlignment="1"/>
    <xf numFmtId="168" fontId="4" fillId="9" borderId="0" xfId="3" applyNumberFormat="1" applyFont="1" applyFill="1" applyAlignment="1"/>
    <xf numFmtId="172" fontId="4" fillId="0" borderId="0" xfId="3" applyNumberFormat="1" applyFont="1" applyFill="1" applyBorder="1" applyAlignment="1">
      <alignment horizontal="center"/>
    </xf>
    <xf numFmtId="167" fontId="4" fillId="0" borderId="0" xfId="3" quotePrefix="1" applyNumberFormat="1" applyFont="1" applyFill="1" applyAlignment="1">
      <alignment horizontal="right"/>
    </xf>
    <xf numFmtId="166" fontId="1" fillId="4" borderId="0" xfId="3" applyFill="1"/>
    <xf numFmtId="166" fontId="9" fillId="4" borderId="0" xfId="3" applyFont="1" applyFill="1"/>
    <xf numFmtId="166" fontId="11" fillId="4" borderId="0" xfId="3" applyFont="1" applyFill="1"/>
    <xf numFmtId="166" fontId="4" fillId="4" borderId="0" xfId="3" applyFont="1" applyFill="1"/>
    <xf numFmtId="0" fontId="14" fillId="0" borderId="0" xfId="0" applyFont="1"/>
    <xf numFmtId="166" fontId="1" fillId="4" borderId="9" xfId="3" applyFill="1" applyBorder="1"/>
    <xf numFmtId="166" fontId="8" fillId="4" borderId="0" xfId="3" applyFont="1" applyFill="1"/>
    <xf numFmtId="166" fontId="6" fillId="4" borderId="0" xfId="3" applyFont="1" applyFill="1" applyAlignment="1">
      <alignment horizontal="center"/>
    </xf>
    <xf numFmtId="166" fontId="7" fillId="4" borderId="0" xfId="3" applyFont="1" applyFill="1" applyAlignment="1">
      <alignment horizontal="center"/>
    </xf>
    <xf numFmtId="166" fontId="4" fillId="8" borderId="0" xfId="3" applyFont="1" applyFill="1" applyAlignment="1">
      <alignment horizontal="center"/>
    </xf>
    <xf numFmtId="0" fontId="4" fillId="0" borderId="34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46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5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8" fillId="0" borderId="56" xfId="0" applyFont="1" applyBorder="1" applyAlignment="1">
      <alignment horizontal="left"/>
    </xf>
    <xf numFmtId="0" fontId="8" fillId="0" borderId="35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4" fillId="0" borderId="52" xfId="0" applyFont="1" applyBorder="1" applyAlignment="1">
      <alignment horizontal="left"/>
    </xf>
    <xf numFmtId="0" fontId="4" fillId="0" borderId="54" xfId="0" applyFont="1" applyBorder="1" applyAlignment="1">
      <alignment horizontal="left"/>
    </xf>
    <xf numFmtId="0" fontId="8" fillId="0" borderId="52" xfId="0" applyFont="1" applyBorder="1" applyAlignment="1">
      <alignment horizontal="left"/>
    </xf>
    <xf numFmtId="0" fontId="8" fillId="0" borderId="54" xfId="0" applyFont="1" applyBorder="1" applyAlignment="1">
      <alignment horizontal="left"/>
    </xf>
    <xf numFmtId="0" fontId="8" fillId="0" borderId="57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166" fontId="1" fillId="6" borderId="14" xfId="3" applyFont="1" applyFill="1" applyBorder="1" applyAlignment="1">
      <alignment horizontal="center"/>
    </xf>
    <xf numFmtId="166" fontId="1" fillId="7" borderId="14" xfId="3" applyFont="1" applyFill="1" applyBorder="1" applyAlignment="1">
      <alignment horizontal="center"/>
    </xf>
    <xf numFmtId="166" fontId="12" fillId="4" borderId="0" xfId="3" applyFont="1" applyFill="1" applyAlignment="1">
      <alignment horizontal="left" wrapText="1"/>
    </xf>
  </cellXfs>
  <cellStyles count="8">
    <cellStyle name="Excel Built-in Comma" xfId="1" xr:uid="{00000000-0005-0000-0000-000000000000}"/>
    <cellStyle name="Excel Built-in Currency" xfId="2" xr:uid="{00000000-0005-0000-0000-000001000000}"/>
    <cellStyle name="Excel Built-in Normal" xfId="3" xr:uid="{00000000-0005-0000-0000-000002000000}"/>
    <cellStyle name="Heading" xfId="4" xr:uid="{00000000-0005-0000-0000-000003000000}"/>
    <cellStyle name="Heading1" xfId="5" xr:uid="{00000000-0005-0000-0000-000004000000}"/>
    <cellStyle name="Normal" xfId="0" builtinId="0" customBuiltin="1"/>
    <cellStyle name="Result" xfId="6" xr:uid="{00000000-0005-0000-0000-000006000000}"/>
    <cellStyle name="Result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7f4acaa221122b4/Dokumenter/Dunkerringen/2021/Regnskap%202021%20Dunker-ringen%20ved%20Anne%20Morgenl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nskap2021"/>
      <sheetName val="Resultat"/>
      <sheetName val="Oppfølging_budsjett"/>
      <sheetName val="Budsjett 2021"/>
      <sheetName val="2021 Budsjettoppfølging"/>
    </sheetNames>
    <sheetDataSet>
      <sheetData sheetId="0">
        <row r="202">
          <cell r="Y202">
            <v>0</v>
          </cell>
        </row>
      </sheetData>
      <sheetData sheetId="1">
        <row r="6">
          <cell r="E6">
            <v>183600</v>
          </cell>
        </row>
        <row r="8">
          <cell r="E8">
            <v>2311</v>
          </cell>
        </row>
        <row r="10">
          <cell r="E10">
            <v>4343</v>
          </cell>
        </row>
        <row r="11">
          <cell r="E11">
            <v>0</v>
          </cell>
        </row>
        <row r="12">
          <cell r="G12">
            <v>0</v>
          </cell>
        </row>
        <row r="13">
          <cell r="G13">
            <v>-1630.5</v>
          </cell>
        </row>
        <row r="14">
          <cell r="G14">
            <v>-5625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20">
          <cell r="G20">
            <v>-9060.75</v>
          </cell>
        </row>
        <row r="21">
          <cell r="G21">
            <v>-5650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AMK715"/>
  <sheetViews>
    <sheetView zoomScale="84" zoomScaleNormal="84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Z1" sqref="Z1:Z1048576"/>
    </sheetView>
  </sheetViews>
  <sheetFormatPr baseColWidth="10" defaultRowHeight="14.25"/>
  <cols>
    <col min="1" max="1" width="6.375" style="1" bestFit="1" customWidth="1"/>
    <col min="2" max="2" width="9" style="63" bestFit="1" customWidth="1"/>
    <col min="3" max="3" width="46.625" style="10" bestFit="1" customWidth="1"/>
    <col min="4" max="4" width="11.125" style="156" bestFit="1" customWidth="1"/>
    <col min="5" max="5" width="9.875" style="153" bestFit="1" customWidth="1"/>
    <col min="6" max="6" width="10.5" style="150" customWidth="1"/>
    <col min="7" max="8" width="9.875" style="153" bestFit="1" customWidth="1"/>
    <col min="9" max="9" width="8.25" style="153" bestFit="1" customWidth="1"/>
    <col min="10" max="10" width="9.5" style="153" customWidth="1"/>
    <col min="11" max="11" width="10.75" style="153" bestFit="1" customWidth="1"/>
    <col min="12" max="12" width="9.375" style="22" customWidth="1"/>
    <col min="13" max="13" width="8.375" style="22" bestFit="1" customWidth="1"/>
    <col min="14" max="14" width="8.25" style="22" bestFit="1" customWidth="1"/>
    <col min="15" max="15" width="7.5" style="52" bestFit="1" customWidth="1"/>
    <col min="16" max="16" width="7.5" style="52" customWidth="1"/>
    <col min="17" max="17" width="8.375" style="53" bestFit="1" customWidth="1"/>
    <col min="18" max="18" width="7.5" style="22" bestFit="1" customWidth="1"/>
    <col min="19" max="19" width="8.375" style="22" bestFit="1" customWidth="1"/>
    <col min="20" max="20" width="8.25" style="22" bestFit="1" customWidth="1"/>
    <col min="21" max="22" width="8.375" style="22" bestFit="1" customWidth="1"/>
    <col min="23" max="23" width="9.125" style="22" bestFit="1" customWidth="1"/>
    <col min="24" max="25" width="8.25" style="22" bestFit="1" customWidth="1"/>
    <col min="26" max="26" width="9.125" style="22" bestFit="1" customWidth="1"/>
    <col min="27" max="27" width="8.5" style="16" bestFit="1" customWidth="1"/>
    <col min="28" max="28" width="7.875" style="22" bestFit="1" customWidth="1"/>
    <col min="29" max="29" width="19.375" style="10" customWidth="1"/>
    <col min="30" max="1025" width="10.625" style="10" customWidth="1"/>
    <col min="1026" max="1026" width="10.625" customWidth="1"/>
  </cols>
  <sheetData>
    <row r="1" spans="1:29">
      <c r="B1" s="2" t="s">
        <v>0</v>
      </c>
      <c r="C1" s="3" t="s">
        <v>1</v>
      </c>
      <c r="D1" s="206" t="s">
        <v>2</v>
      </c>
      <c r="E1" s="207" t="s">
        <v>3</v>
      </c>
      <c r="F1" s="208" t="s">
        <v>4</v>
      </c>
      <c r="G1" s="209" t="s">
        <v>5</v>
      </c>
      <c r="H1" s="207" t="s">
        <v>6</v>
      </c>
      <c r="I1" s="207"/>
      <c r="J1" s="207" t="s">
        <v>91</v>
      </c>
      <c r="K1" s="207" t="s">
        <v>83</v>
      </c>
      <c r="L1" s="5" t="s">
        <v>5</v>
      </c>
      <c r="M1" s="5" t="s">
        <v>7</v>
      </c>
      <c r="N1" s="246" t="s">
        <v>8</v>
      </c>
      <c r="O1" s="6" t="s">
        <v>9</v>
      </c>
      <c r="P1" s="6" t="s">
        <v>119</v>
      </c>
      <c r="Q1" s="7" t="s">
        <v>10</v>
      </c>
      <c r="R1" s="8" t="s">
        <v>11</v>
      </c>
      <c r="S1" s="8" t="s">
        <v>12</v>
      </c>
      <c r="T1" s="8" t="s">
        <v>13</v>
      </c>
      <c r="U1" s="8" t="s">
        <v>14</v>
      </c>
      <c r="V1" s="8" t="s">
        <v>15</v>
      </c>
      <c r="W1" s="8" t="s">
        <v>16</v>
      </c>
      <c r="X1" s="8" t="s">
        <v>17</v>
      </c>
      <c r="Y1" s="8" t="s">
        <v>32</v>
      </c>
      <c r="Z1" s="9" t="s">
        <v>18</v>
      </c>
      <c r="AA1" s="122" t="s">
        <v>19</v>
      </c>
      <c r="AB1" s="8" t="s">
        <v>20</v>
      </c>
    </row>
    <row r="2" spans="1:29">
      <c r="B2" s="2" t="s">
        <v>21</v>
      </c>
      <c r="C2" s="3"/>
      <c r="D2" s="206" t="s">
        <v>22</v>
      </c>
      <c r="E2" s="207" t="s">
        <v>22</v>
      </c>
      <c r="F2" s="210" t="s">
        <v>22</v>
      </c>
      <c r="G2" s="209" t="s">
        <v>22</v>
      </c>
      <c r="H2" s="207" t="s">
        <v>22</v>
      </c>
      <c r="I2" s="207" t="s">
        <v>23</v>
      </c>
      <c r="J2" s="211" t="s">
        <v>92</v>
      </c>
      <c r="K2" s="212" t="s">
        <v>84</v>
      </c>
      <c r="L2" s="5"/>
      <c r="M2" s="11"/>
      <c r="N2" s="247" t="s">
        <v>88</v>
      </c>
      <c r="O2" s="13" t="s">
        <v>24</v>
      </c>
      <c r="P2" s="13" t="s">
        <v>32</v>
      </c>
      <c r="Q2" s="14" t="s">
        <v>25</v>
      </c>
      <c r="R2" s="8" t="s">
        <v>26</v>
      </c>
      <c r="S2" s="8" t="s">
        <v>27</v>
      </c>
      <c r="T2" s="8" t="s">
        <v>37</v>
      </c>
      <c r="U2" s="8" t="s">
        <v>28</v>
      </c>
      <c r="V2" s="8" t="s">
        <v>29</v>
      </c>
      <c r="W2" s="8" t="s">
        <v>30</v>
      </c>
      <c r="X2" s="8" t="s">
        <v>31</v>
      </c>
      <c r="Y2" s="8"/>
      <c r="Z2" s="9" t="s">
        <v>33</v>
      </c>
      <c r="AA2" s="122" t="s">
        <v>34</v>
      </c>
      <c r="AB2" s="8" t="s">
        <v>35</v>
      </c>
    </row>
    <row r="3" spans="1:29">
      <c r="A3" s="1" t="s">
        <v>36</v>
      </c>
      <c r="B3" s="15"/>
      <c r="C3" s="3" t="s">
        <v>104</v>
      </c>
      <c r="D3" s="154">
        <v>141885</v>
      </c>
      <c r="E3" s="155">
        <v>213677</v>
      </c>
      <c r="F3" s="152">
        <v>17837.979999999996</v>
      </c>
      <c r="G3" s="151">
        <v>136415.47</v>
      </c>
      <c r="H3" s="149">
        <v>76257.429999999978</v>
      </c>
      <c r="I3" s="149">
        <v>1906</v>
      </c>
      <c r="J3" s="149">
        <v>-14250</v>
      </c>
      <c r="K3" s="149">
        <v>92297</v>
      </c>
      <c r="L3" s="5"/>
      <c r="M3" s="17"/>
      <c r="N3" s="248"/>
      <c r="O3" s="18"/>
      <c r="P3" s="18"/>
      <c r="Q3" s="7"/>
      <c r="R3" s="19"/>
      <c r="S3" s="8"/>
      <c r="T3" s="8" t="s">
        <v>90</v>
      </c>
      <c r="U3" s="8"/>
      <c r="V3" s="8"/>
      <c r="W3" s="8"/>
      <c r="X3" s="8"/>
      <c r="Y3" s="8"/>
      <c r="Z3" s="9"/>
      <c r="AA3" s="122"/>
      <c r="AB3" s="8"/>
    </row>
    <row r="4" spans="1:29">
      <c r="B4" s="20"/>
      <c r="C4" s="21"/>
      <c r="L4" s="23"/>
      <c r="M4" s="23"/>
      <c r="N4" s="249"/>
      <c r="O4" s="24"/>
      <c r="P4" s="24"/>
      <c r="Q4" s="25"/>
      <c r="R4" s="26"/>
      <c r="S4" s="26"/>
      <c r="T4" s="26"/>
      <c r="U4" s="26"/>
      <c r="V4" s="26"/>
      <c r="W4" s="26"/>
      <c r="X4" s="26"/>
      <c r="Y4" s="26"/>
      <c r="Z4" s="27"/>
      <c r="AA4" s="123"/>
      <c r="AB4" s="26"/>
    </row>
    <row r="5" spans="1:29">
      <c r="A5" s="1">
        <v>1</v>
      </c>
      <c r="B5" s="133">
        <v>1</v>
      </c>
      <c r="C5" s="134" t="s">
        <v>107</v>
      </c>
      <c r="D5" s="157"/>
      <c r="E5" s="158"/>
      <c r="F5" s="158">
        <v>-14250</v>
      </c>
      <c r="G5" s="158"/>
      <c r="H5" s="158"/>
      <c r="I5" s="158"/>
      <c r="J5" s="158">
        <v>14250</v>
      </c>
      <c r="K5" s="158"/>
      <c r="L5" s="96"/>
      <c r="M5" s="96"/>
      <c r="N5" s="96"/>
      <c r="O5" s="97"/>
      <c r="P5" s="97"/>
      <c r="Q5" s="98"/>
      <c r="R5" s="96"/>
      <c r="S5" s="96"/>
      <c r="T5" s="96"/>
      <c r="U5" s="96"/>
      <c r="V5" s="96"/>
      <c r="W5" s="96"/>
      <c r="X5" s="96"/>
      <c r="Y5" s="96"/>
      <c r="Z5" s="135"/>
      <c r="AA5" s="126"/>
      <c r="AB5" s="96"/>
      <c r="AC5" s="10">
        <f t="shared" ref="AC5:AC82" si="0">SUM(D5:AB5)</f>
        <v>0</v>
      </c>
    </row>
    <row r="6" spans="1:29" ht="12" customHeight="1">
      <c r="A6" s="1">
        <v>2</v>
      </c>
      <c r="B6" s="132">
        <v>44216</v>
      </c>
      <c r="C6" s="88" t="s">
        <v>108</v>
      </c>
      <c r="D6" s="159"/>
      <c r="E6" s="160"/>
      <c r="F6" s="161"/>
      <c r="G6" s="162">
        <v>15000</v>
      </c>
      <c r="H6" s="163"/>
      <c r="I6" s="163"/>
      <c r="J6" s="163"/>
      <c r="K6" s="163"/>
      <c r="L6" s="85">
        <v>-15000</v>
      </c>
      <c r="M6" s="92"/>
      <c r="N6" s="85"/>
      <c r="O6" s="93"/>
      <c r="P6" s="93"/>
      <c r="Q6" s="94"/>
      <c r="R6" s="35"/>
      <c r="S6" s="85"/>
      <c r="T6" s="85"/>
      <c r="U6" s="85"/>
      <c r="V6" s="85"/>
      <c r="W6" s="85"/>
      <c r="X6" s="85"/>
      <c r="Y6" s="85"/>
      <c r="Z6" s="124"/>
      <c r="AA6" s="124"/>
      <c r="AB6" s="35"/>
      <c r="AC6" s="10">
        <f t="shared" si="0"/>
        <v>0</v>
      </c>
    </row>
    <row r="7" spans="1:29" ht="12" customHeight="1">
      <c r="B7" s="132">
        <v>44219</v>
      </c>
      <c r="C7" s="88" t="s">
        <v>108</v>
      </c>
      <c r="D7" s="159"/>
      <c r="E7" s="160"/>
      <c r="F7" s="161"/>
      <c r="G7" s="162">
        <v>6900</v>
      </c>
      <c r="H7" s="163"/>
      <c r="I7" s="163"/>
      <c r="J7" s="163"/>
      <c r="K7" s="163"/>
      <c r="L7" s="85">
        <v>-6900</v>
      </c>
      <c r="M7" s="92"/>
      <c r="N7" s="85"/>
      <c r="O7" s="93"/>
      <c r="P7" s="93"/>
      <c r="Q7" s="94"/>
      <c r="R7" s="35"/>
      <c r="S7" s="85"/>
      <c r="T7" s="85"/>
      <c r="U7" s="85"/>
      <c r="V7" s="85"/>
      <c r="W7" s="85"/>
      <c r="X7" s="85"/>
      <c r="Y7" s="85"/>
      <c r="Z7" s="124"/>
      <c r="AA7" s="124"/>
      <c r="AB7" s="35"/>
    </row>
    <row r="8" spans="1:29" ht="12" customHeight="1">
      <c r="B8" s="132">
        <v>44211</v>
      </c>
      <c r="C8" s="88" t="s">
        <v>27</v>
      </c>
      <c r="D8" s="159"/>
      <c r="E8" s="160"/>
      <c r="F8" s="161"/>
      <c r="G8" s="162">
        <v>-3</v>
      </c>
      <c r="H8" s="163"/>
      <c r="I8" s="163"/>
      <c r="J8" s="163"/>
      <c r="K8" s="163"/>
      <c r="L8" s="85"/>
      <c r="M8" s="92"/>
      <c r="N8" s="85"/>
      <c r="O8" s="93"/>
      <c r="P8" s="93"/>
      <c r="Q8" s="94"/>
      <c r="R8" s="35"/>
      <c r="S8" s="85"/>
      <c r="T8" s="85"/>
      <c r="U8" s="85"/>
      <c r="V8" s="85"/>
      <c r="W8" s="85"/>
      <c r="X8" s="85"/>
      <c r="Y8" s="85"/>
      <c r="Z8" s="124">
        <v>3</v>
      </c>
      <c r="AA8" s="124"/>
      <c r="AB8" s="35"/>
    </row>
    <row r="9" spans="1:29" ht="12" customHeight="1">
      <c r="A9" s="1">
        <v>3</v>
      </c>
      <c r="B9" s="28">
        <v>44224</v>
      </c>
      <c r="C9" s="29" t="s">
        <v>108</v>
      </c>
      <c r="D9" s="164"/>
      <c r="E9" s="165"/>
      <c r="F9" s="166"/>
      <c r="G9" s="167">
        <v>19500</v>
      </c>
      <c r="H9" s="168"/>
      <c r="I9" s="168"/>
      <c r="J9" s="168"/>
      <c r="K9" s="168"/>
      <c r="L9" s="4">
        <v>-19500</v>
      </c>
      <c r="M9" s="81"/>
      <c r="N9" s="4"/>
      <c r="O9" s="33"/>
      <c r="P9" s="33"/>
      <c r="Q9" s="34"/>
      <c r="R9" s="31"/>
      <c r="S9" s="4"/>
      <c r="T9" s="4"/>
      <c r="U9" s="4"/>
      <c r="V9" s="4"/>
      <c r="W9" s="4"/>
      <c r="X9" s="4"/>
      <c r="Y9" s="4"/>
      <c r="Z9" s="57"/>
      <c r="AA9" s="57"/>
      <c r="AB9" s="31"/>
      <c r="AC9" s="10">
        <f t="shared" si="0"/>
        <v>0</v>
      </c>
    </row>
    <row r="10" spans="1:29" ht="12" customHeight="1">
      <c r="B10" s="28">
        <v>44224</v>
      </c>
      <c r="C10" s="29" t="s">
        <v>108</v>
      </c>
      <c r="D10" s="164"/>
      <c r="E10" s="165"/>
      <c r="F10" s="166"/>
      <c r="G10" s="167">
        <v>21900</v>
      </c>
      <c r="H10" s="168"/>
      <c r="I10" s="168"/>
      <c r="J10" s="168"/>
      <c r="K10" s="168"/>
      <c r="L10" s="4">
        <v>-21900</v>
      </c>
      <c r="M10" s="81"/>
      <c r="N10" s="4"/>
      <c r="O10" s="33"/>
      <c r="P10" s="33"/>
      <c r="Q10" s="34"/>
      <c r="R10" s="31"/>
      <c r="S10" s="4"/>
      <c r="T10" s="4"/>
      <c r="U10" s="4"/>
      <c r="V10" s="4"/>
      <c r="W10" s="4"/>
      <c r="X10" s="4"/>
      <c r="Y10" s="4"/>
      <c r="Z10" s="57"/>
      <c r="AA10" s="57"/>
      <c r="AB10" s="31"/>
    </row>
    <row r="11" spans="1:29" ht="12" customHeight="1">
      <c r="A11" s="1">
        <v>4</v>
      </c>
      <c r="B11" s="38">
        <v>44224</v>
      </c>
      <c r="C11" s="29" t="s">
        <v>108</v>
      </c>
      <c r="D11" s="164"/>
      <c r="E11" s="149"/>
      <c r="F11" s="169"/>
      <c r="G11" s="170">
        <v>13200</v>
      </c>
      <c r="H11" s="171"/>
      <c r="I11" s="149"/>
      <c r="J11" s="149"/>
      <c r="K11" s="149"/>
      <c r="L11" s="4">
        <v>-13200</v>
      </c>
      <c r="M11" s="4"/>
      <c r="N11" s="54"/>
      <c r="O11" s="33"/>
      <c r="P11" s="33"/>
      <c r="Q11" s="34"/>
      <c r="R11" s="31"/>
      <c r="S11" s="4"/>
      <c r="T11" s="4"/>
      <c r="U11" s="4"/>
      <c r="V11" s="4"/>
      <c r="W11" s="4"/>
      <c r="X11" s="4"/>
      <c r="Y11" s="4"/>
      <c r="Z11" s="57"/>
      <c r="AA11" s="57"/>
      <c r="AB11" s="31"/>
      <c r="AC11" s="10">
        <f t="shared" si="0"/>
        <v>0</v>
      </c>
    </row>
    <row r="12" spans="1:29" ht="12" customHeight="1">
      <c r="B12" s="38">
        <v>44224</v>
      </c>
      <c r="C12" s="29" t="s">
        <v>108</v>
      </c>
      <c r="D12" s="164"/>
      <c r="E12" s="149"/>
      <c r="F12" s="169"/>
      <c r="G12" s="170">
        <v>15300</v>
      </c>
      <c r="H12" s="171"/>
      <c r="I12" s="149"/>
      <c r="J12" s="149"/>
      <c r="K12" s="149"/>
      <c r="L12" s="4">
        <v>-15300</v>
      </c>
      <c r="M12" s="4"/>
      <c r="N12" s="54"/>
      <c r="O12" s="33"/>
      <c r="P12" s="33"/>
      <c r="Q12" s="34"/>
      <c r="R12" s="31"/>
      <c r="S12" s="4"/>
      <c r="T12" s="4"/>
      <c r="U12" s="4"/>
      <c r="V12" s="4"/>
      <c r="W12" s="4"/>
      <c r="X12" s="4"/>
      <c r="Y12" s="4"/>
      <c r="Z12" s="57"/>
      <c r="AA12" s="57"/>
      <c r="AB12" s="31"/>
    </row>
    <row r="13" spans="1:29" ht="12" customHeight="1">
      <c r="B13" s="38">
        <v>44224</v>
      </c>
      <c r="C13" s="29" t="s">
        <v>108</v>
      </c>
      <c r="D13" s="164"/>
      <c r="E13" s="149"/>
      <c r="F13" s="169"/>
      <c r="G13" s="170">
        <v>17100</v>
      </c>
      <c r="H13" s="171"/>
      <c r="I13" s="149"/>
      <c r="J13" s="149"/>
      <c r="K13" s="149"/>
      <c r="L13" s="4">
        <v>-17100</v>
      </c>
      <c r="M13" s="4"/>
      <c r="N13" s="54"/>
      <c r="O13" s="33"/>
      <c r="P13" s="33"/>
      <c r="Q13" s="34"/>
      <c r="R13" s="31"/>
      <c r="S13" s="4"/>
      <c r="T13" s="4"/>
      <c r="U13" s="4"/>
      <c r="V13" s="4"/>
      <c r="W13" s="4"/>
      <c r="X13" s="4"/>
      <c r="Y13" s="4"/>
      <c r="Z13" s="57"/>
      <c r="AA13" s="57"/>
      <c r="AB13" s="31"/>
    </row>
    <row r="14" spans="1:29" ht="12" customHeight="1">
      <c r="B14" s="38">
        <v>44224</v>
      </c>
      <c r="C14" s="29" t="s">
        <v>108</v>
      </c>
      <c r="D14" s="164"/>
      <c r="E14" s="149"/>
      <c r="F14" s="169"/>
      <c r="G14" s="170">
        <v>19200</v>
      </c>
      <c r="H14" s="171"/>
      <c r="I14" s="149"/>
      <c r="J14" s="149"/>
      <c r="K14" s="149"/>
      <c r="L14" s="4">
        <v>-19200</v>
      </c>
      <c r="M14" s="4"/>
      <c r="N14" s="54"/>
      <c r="O14" s="33"/>
      <c r="P14" s="33"/>
      <c r="Q14" s="34"/>
      <c r="R14" s="31"/>
      <c r="S14" s="4"/>
      <c r="T14" s="4"/>
      <c r="U14" s="4"/>
      <c r="V14" s="4"/>
      <c r="W14" s="4"/>
      <c r="X14" s="4"/>
      <c r="Y14" s="4"/>
      <c r="Z14" s="57"/>
      <c r="AA14" s="57"/>
      <c r="AB14" s="31"/>
    </row>
    <row r="15" spans="1:29" ht="12" customHeight="1">
      <c r="A15" s="1">
        <v>5</v>
      </c>
      <c r="B15" s="28">
        <v>44224</v>
      </c>
      <c r="C15" s="29" t="s">
        <v>108</v>
      </c>
      <c r="D15" s="164"/>
      <c r="E15" s="165"/>
      <c r="F15" s="166"/>
      <c r="G15" s="167">
        <v>600</v>
      </c>
      <c r="H15" s="168"/>
      <c r="I15" s="168"/>
      <c r="J15" s="168"/>
      <c r="K15" s="168"/>
      <c r="L15" s="4">
        <v>-600</v>
      </c>
      <c r="M15" s="81"/>
      <c r="N15" s="4"/>
      <c r="O15" s="33"/>
      <c r="P15" s="33"/>
      <c r="Q15" s="34"/>
      <c r="R15" s="31"/>
      <c r="S15" s="4"/>
      <c r="T15" s="4"/>
      <c r="U15" s="4"/>
      <c r="V15" s="4"/>
      <c r="W15" s="4"/>
      <c r="X15" s="4"/>
      <c r="Y15" s="4"/>
      <c r="Z15" s="57"/>
      <c r="AA15" s="57"/>
      <c r="AB15" s="31"/>
      <c r="AC15" s="10">
        <f t="shared" si="0"/>
        <v>0</v>
      </c>
    </row>
    <row r="16" spans="1:29" ht="12" customHeight="1">
      <c r="B16" s="28">
        <v>44224</v>
      </c>
      <c r="C16" s="41" t="s">
        <v>108</v>
      </c>
      <c r="D16" s="164"/>
      <c r="E16" s="165"/>
      <c r="F16" s="166"/>
      <c r="G16" s="167">
        <v>5700</v>
      </c>
      <c r="H16" s="168"/>
      <c r="I16" s="168"/>
      <c r="J16" s="168"/>
      <c r="K16" s="168"/>
      <c r="L16" s="4">
        <v>-5700</v>
      </c>
      <c r="M16" s="81"/>
      <c r="N16" s="4"/>
      <c r="O16" s="33"/>
      <c r="P16" s="33"/>
      <c r="Q16" s="34"/>
      <c r="R16" s="31"/>
      <c r="S16" s="4"/>
      <c r="T16" s="4"/>
      <c r="U16" s="4"/>
      <c r="V16" s="4"/>
      <c r="W16" s="4"/>
      <c r="X16" s="4"/>
      <c r="Y16" s="4"/>
      <c r="Z16" s="57"/>
      <c r="AA16" s="57"/>
      <c r="AB16" s="31"/>
    </row>
    <row r="17" spans="1:29" ht="12" customHeight="1">
      <c r="B17" s="28">
        <v>44224</v>
      </c>
      <c r="C17" s="29" t="s">
        <v>108</v>
      </c>
      <c r="D17" s="164"/>
      <c r="E17" s="165"/>
      <c r="F17" s="166"/>
      <c r="G17" s="167">
        <v>6300</v>
      </c>
      <c r="H17" s="168"/>
      <c r="I17" s="168"/>
      <c r="J17" s="168"/>
      <c r="K17" s="168"/>
      <c r="L17" s="4">
        <v>-6300</v>
      </c>
      <c r="M17" s="81"/>
      <c r="N17" s="4"/>
      <c r="O17" s="33"/>
      <c r="P17" s="33"/>
      <c r="Q17" s="34"/>
      <c r="R17" s="31"/>
      <c r="S17" s="4"/>
      <c r="T17" s="4"/>
      <c r="U17" s="4"/>
      <c r="V17" s="4"/>
      <c r="W17" s="4"/>
      <c r="X17" s="4"/>
      <c r="Y17" s="4"/>
      <c r="Z17" s="57"/>
      <c r="AA17" s="57"/>
      <c r="AB17" s="31"/>
    </row>
    <row r="18" spans="1:29" ht="12" customHeight="1">
      <c r="B18" s="242">
        <v>44224</v>
      </c>
      <c r="C18" s="29" t="s">
        <v>108</v>
      </c>
      <c r="D18" s="164"/>
      <c r="E18" s="165"/>
      <c r="F18" s="166"/>
      <c r="G18" s="243">
        <v>12000</v>
      </c>
      <c r="H18" s="168"/>
      <c r="I18" s="168"/>
      <c r="J18" s="168"/>
      <c r="K18" s="168"/>
      <c r="L18" s="244">
        <v>-12000</v>
      </c>
      <c r="M18" s="81"/>
      <c r="N18" s="4"/>
      <c r="O18" s="33"/>
      <c r="P18" s="33"/>
      <c r="Q18" s="34"/>
      <c r="R18" s="31"/>
      <c r="S18" s="4"/>
      <c r="T18" s="4"/>
      <c r="U18" s="4"/>
      <c r="V18" s="4"/>
      <c r="W18" s="4"/>
      <c r="X18" s="4"/>
      <c r="Y18" s="4"/>
      <c r="Z18" s="57"/>
      <c r="AA18" s="57"/>
      <c r="AB18" s="31"/>
    </row>
    <row r="19" spans="1:29" ht="12" customHeight="1">
      <c r="A19" s="1">
        <v>6</v>
      </c>
      <c r="B19" s="251" t="s">
        <v>121</v>
      </c>
      <c r="C19" s="41" t="s">
        <v>125</v>
      </c>
      <c r="D19" s="164"/>
      <c r="E19" s="165"/>
      <c r="F19" s="166"/>
      <c r="H19" s="168">
        <v>1079.77</v>
      </c>
      <c r="I19" s="168"/>
      <c r="J19" s="168"/>
      <c r="K19" s="168"/>
      <c r="M19" s="81"/>
      <c r="N19" s="4"/>
      <c r="O19" s="33"/>
      <c r="P19" s="33"/>
      <c r="Q19" s="34">
        <v>-1099</v>
      </c>
      <c r="R19" s="31"/>
      <c r="S19" s="4">
        <v>19.23</v>
      </c>
      <c r="T19" s="4"/>
      <c r="U19" s="4"/>
      <c r="V19" s="4"/>
      <c r="W19" s="4"/>
      <c r="X19" s="4"/>
      <c r="Y19" s="4"/>
      <c r="Z19" s="57"/>
      <c r="AA19" s="57"/>
      <c r="AB19" s="31"/>
      <c r="AC19" s="10">
        <f t="shared" si="0"/>
        <v>0</v>
      </c>
    </row>
    <row r="20" spans="1:29" ht="12" customHeight="1">
      <c r="A20" s="1">
        <v>7</v>
      </c>
      <c r="B20" s="28">
        <v>44265</v>
      </c>
      <c r="C20" s="41" t="s">
        <v>109</v>
      </c>
      <c r="D20" s="164"/>
      <c r="E20" s="165"/>
      <c r="F20" s="152">
        <v>-168</v>
      </c>
      <c r="G20" s="167"/>
      <c r="H20" s="168"/>
      <c r="I20" s="168"/>
      <c r="J20" s="168"/>
      <c r="K20" s="168"/>
      <c r="L20" s="4"/>
      <c r="M20" s="4"/>
      <c r="N20" s="4"/>
      <c r="O20" s="33"/>
      <c r="P20" s="33"/>
      <c r="Q20" s="34"/>
      <c r="R20" s="31"/>
      <c r="S20" s="4">
        <v>168</v>
      </c>
      <c r="T20" s="4"/>
      <c r="U20" s="4"/>
      <c r="V20" s="4"/>
      <c r="W20" s="4"/>
      <c r="X20" s="4"/>
      <c r="Y20" s="4"/>
      <c r="Z20" s="57"/>
      <c r="AA20" s="57"/>
      <c r="AB20" s="31"/>
      <c r="AC20" s="10">
        <f t="shared" si="0"/>
        <v>0</v>
      </c>
    </row>
    <row r="21" spans="1:29" ht="12" customHeight="1">
      <c r="A21" s="1">
        <v>8</v>
      </c>
      <c r="B21" s="28">
        <v>44229</v>
      </c>
      <c r="C21" s="41" t="s">
        <v>108</v>
      </c>
      <c r="D21" s="164"/>
      <c r="E21" s="165"/>
      <c r="F21" s="152"/>
      <c r="G21" s="167">
        <v>9900</v>
      </c>
      <c r="H21" s="168"/>
      <c r="I21" s="168"/>
      <c r="J21" s="168"/>
      <c r="K21" s="168"/>
      <c r="L21" s="4">
        <v>-9900</v>
      </c>
      <c r="M21" s="4"/>
      <c r="N21" s="4"/>
      <c r="O21" s="33"/>
      <c r="P21" s="33"/>
      <c r="Q21" s="34"/>
      <c r="R21" s="31"/>
      <c r="S21" s="4"/>
      <c r="T21" s="4"/>
      <c r="U21" s="4"/>
      <c r="V21" s="4"/>
      <c r="W21" s="4"/>
      <c r="X21" s="4"/>
      <c r="Y21" s="4"/>
      <c r="Z21" s="57"/>
      <c r="AA21" s="57"/>
      <c r="AB21" s="31"/>
      <c r="AC21" s="10">
        <f t="shared" si="0"/>
        <v>0</v>
      </c>
    </row>
    <row r="22" spans="1:29" ht="12" customHeight="1">
      <c r="A22" s="1">
        <v>9</v>
      </c>
      <c r="B22" s="28">
        <v>44260</v>
      </c>
      <c r="C22" s="29" t="s">
        <v>108</v>
      </c>
      <c r="D22" s="164"/>
      <c r="E22" s="165"/>
      <c r="F22" s="152"/>
      <c r="G22" s="167">
        <v>2100</v>
      </c>
      <c r="H22" s="172"/>
      <c r="I22" s="168"/>
      <c r="J22" s="168"/>
      <c r="K22" s="168"/>
      <c r="L22" s="4">
        <v>-2100</v>
      </c>
      <c r="M22" s="4"/>
      <c r="N22" s="4"/>
      <c r="O22" s="33"/>
      <c r="P22" s="33"/>
      <c r="Q22" s="34"/>
      <c r="R22" s="31"/>
      <c r="S22" s="4"/>
      <c r="T22" s="4"/>
      <c r="U22" s="4"/>
      <c r="V22" s="4"/>
      <c r="W22" s="4"/>
      <c r="X22" s="4"/>
      <c r="Y22" s="4"/>
      <c r="Z22" s="57"/>
      <c r="AA22" s="57"/>
      <c r="AB22" s="31"/>
      <c r="AC22" s="10">
        <f t="shared" si="0"/>
        <v>0</v>
      </c>
    </row>
    <row r="23" spans="1:29" ht="12" customHeight="1">
      <c r="B23" s="28">
        <v>44251</v>
      </c>
      <c r="C23" s="29" t="s">
        <v>108</v>
      </c>
      <c r="D23" s="164"/>
      <c r="E23" s="165"/>
      <c r="F23" s="152"/>
      <c r="G23" s="167">
        <v>4200</v>
      </c>
      <c r="H23" s="245"/>
      <c r="I23" s="168"/>
      <c r="J23" s="168"/>
      <c r="K23" s="168"/>
      <c r="L23" s="4">
        <v>-4200</v>
      </c>
      <c r="M23" s="4"/>
      <c r="N23" s="4"/>
      <c r="O23" s="33"/>
      <c r="P23" s="33"/>
      <c r="Q23" s="34"/>
      <c r="R23" s="31"/>
      <c r="S23" s="4"/>
      <c r="T23" s="4"/>
      <c r="U23" s="4"/>
      <c r="V23" s="4"/>
      <c r="W23" s="4"/>
      <c r="X23" s="4"/>
      <c r="Y23" s="4"/>
      <c r="Z23" s="57"/>
      <c r="AA23" s="57"/>
      <c r="AB23" s="31"/>
      <c r="AC23" s="10">
        <f t="shared" si="0"/>
        <v>0</v>
      </c>
    </row>
    <row r="24" spans="1:29" ht="12" customHeight="1">
      <c r="B24" s="28">
        <v>44239</v>
      </c>
      <c r="C24" s="29" t="s">
        <v>108</v>
      </c>
      <c r="D24" s="164"/>
      <c r="E24" s="165"/>
      <c r="F24" s="152"/>
      <c r="G24" s="167">
        <v>7800</v>
      </c>
      <c r="H24" s="245"/>
      <c r="I24" s="168"/>
      <c r="J24" s="168"/>
      <c r="K24" s="168"/>
      <c r="L24" s="4">
        <v>-7800</v>
      </c>
      <c r="M24" s="4"/>
      <c r="N24" s="4"/>
      <c r="O24" s="33"/>
      <c r="P24" s="33"/>
      <c r="Q24" s="34"/>
      <c r="R24" s="31"/>
      <c r="S24" s="4"/>
      <c r="T24" s="4"/>
      <c r="U24" s="4"/>
      <c r="V24" s="4"/>
      <c r="W24" s="4"/>
      <c r="X24" s="4"/>
      <c r="Y24" s="4"/>
      <c r="Z24" s="57"/>
      <c r="AA24" s="57"/>
      <c r="AB24" s="31"/>
      <c r="AC24" s="10">
        <f t="shared" si="0"/>
        <v>0</v>
      </c>
    </row>
    <row r="25" spans="1:29" ht="12" customHeight="1">
      <c r="A25" s="1">
        <v>10</v>
      </c>
      <c r="B25" s="38">
        <v>44270</v>
      </c>
      <c r="C25" s="29" t="s">
        <v>110</v>
      </c>
      <c r="D25" s="164"/>
      <c r="E25" s="149"/>
      <c r="F25" s="169">
        <v>-750</v>
      </c>
      <c r="G25" s="170"/>
      <c r="I25" s="149"/>
      <c r="J25" s="149"/>
      <c r="K25" s="149"/>
      <c r="L25" s="54"/>
      <c r="M25" s="4"/>
      <c r="N25" s="4"/>
      <c r="O25" s="33"/>
      <c r="P25" s="33"/>
      <c r="Q25" s="34"/>
      <c r="R25" s="31"/>
      <c r="S25" s="4"/>
      <c r="T25" s="4"/>
      <c r="U25" s="4"/>
      <c r="V25" s="4"/>
      <c r="W25" s="4"/>
      <c r="X25" s="4"/>
      <c r="Y25" s="4"/>
      <c r="Z25" s="57">
        <v>750</v>
      </c>
      <c r="AA25" s="57"/>
      <c r="AB25" s="31"/>
      <c r="AC25" s="10">
        <f t="shared" si="0"/>
        <v>0</v>
      </c>
    </row>
    <row r="26" spans="1:29" ht="12" customHeight="1">
      <c r="A26" s="1">
        <v>11</v>
      </c>
      <c r="B26" s="43">
        <v>44273</v>
      </c>
      <c r="C26" s="40" t="s">
        <v>111</v>
      </c>
      <c r="D26" s="173"/>
      <c r="E26" s="149"/>
      <c r="F26" s="169">
        <v>-687</v>
      </c>
      <c r="G26" s="170"/>
      <c r="H26" s="171"/>
      <c r="I26" s="149"/>
      <c r="J26" s="149"/>
      <c r="K26" s="149"/>
      <c r="L26" s="54"/>
      <c r="M26" s="4"/>
      <c r="N26" s="4"/>
      <c r="O26" s="33"/>
      <c r="P26" s="33"/>
      <c r="Q26" s="34"/>
      <c r="R26" s="31"/>
      <c r="S26" s="4">
        <v>687</v>
      </c>
      <c r="T26" s="4"/>
      <c r="U26" s="4"/>
      <c r="V26" s="4"/>
      <c r="W26" s="4"/>
      <c r="X26" s="4"/>
      <c r="Y26" s="4"/>
      <c r="Z26" s="57"/>
      <c r="AA26" s="57"/>
      <c r="AB26" s="31"/>
      <c r="AC26" s="10">
        <f t="shared" si="0"/>
        <v>0</v>
      </c>
    </row>
    <row r="27" spans="1:29" ht="12" customHeight="1">
      <c r="A27" s="1">
        <v>12</v>
      </c>
      <c r="B27" s="38">
        <v>44292</v>
      </c>
      <c r="C27" s="41" t="s">
        <v>112</v>
      </c>
      <c r="D27" s="168"/>
      <c r="E27" s="165"/>
      <c r="F27" s="152">
        <v>-185</v>
      </c>
      <c r="G27" s="167"/>
      <c r="H27" s="168"/>
      <c r="I27" s="168"/>
      <c r="J27" s="168"/>
      <c r="K27" s="168"/>
      <c r="L27" s="4"/>
      <c r="M27" s="4"/>
      <c r="N27" s="4"/>
      <c r="O27" s="33"/>
      <c r="P27" s="33"/>
      <c r="Q27" s="34"/>
      <c r="R27" s="31"/>
      <c r="S27" s="4">
        <v>185</v>
      </c>
      <c r="T27" s="4"/>
      <c r="U27" s="4"/>
      <c r="V27" s="4"/>
      <c r="W27" s="4"/>
      <c r="X27" s="4"/>
      <c r="Y27" s="4"/>
      <c r="Z27" s="4"/>
      <c r="AA27" s="57"/>
      <c r="AB27" s="31"/>
      <c r="AC27" s="10">
        <f t="shared" si="0"/>
        <v>0</v>
      </c>
    </row>
    <row r="28" spans="1:29" ht="12" customHeight="1">
      <c r="A28" s="1">
        <v>13</v>
      </c>
      <c r="B28" s="38">
        <v>44292</v>
      </c>
      <c r="C28" s="44" t="s">
        <v>113</v>
      </c>
      <c r="D28" s="168"/>
      <c r="E28" s="165"/>
      <c r="F28" s="152">
        <v>-2496.25</v>
      </c>
      <c r="G28" s="167"/>
      <c r="H28" s="174"/>
      <c r="I28" s="168"/>
      <c r="J28" s="168"/>
      <c r="K28" s="168"/>
      <c r="L28" s="4"/>
      <c r="M28" s="4"/>
      <c r="N28" s="4"/>
      <c r="O28" s="33"/>
      <c r="P28" s="33"/>
      <c r="Q28" s="34"/>
      <c r="R28" s="31"/>
      <c r="S28" s="4"/>
      <c r="T28" s="4"/>
      <c r="U28" s="4"/>
      <c r="V28" s="4"/>
      <c r="W28" s="4"/>
      <c r="X28" s="4"/>
      <c r="Y28" s="4"/>
      <c r="Z28" s="57"/>
      <c r="AA28" s="57">
        <v>2496.25</v>
      </c>
      <c r="AB28" s="31"/>
      <c r="AC28" s="10">
        <f t="shared" si="0"/>
        <v>0</v>
      </c>
    </row>
    <row r="29" spans="1:29" ht="12" customHeight="1">
      <c r="A29" s="1">
        <v>14</v>
      </c>
      <c r="B29" s="38">
        <v>44298</v>
      </c>
      <c r="C29" s="41" t="s">
        <v>114</v>
      </c>
      <c r="D29" s="164"/>
      <c r="E29" s="149"/>
      <c r="F29" s="152">
        <v>-5625</v>
      </c>
      <c r="G29" s="175"/>
      <c r="H29" s="158"/>
      <c r="I29" s="151"/>
      <c r="J29" s="151"/>
      <c r="K29" s="149"/>
      <c r="L29" s="4"/>
      <c r="M29" s="4"/>
      <c r="N29" s="4"/>
      <c r="O29" s="33"/>
      <c r="P29" s="33"/>
      <c r="Q29" s="34"/>
      <c r="R29" s="31"/>
      <c r="S29" s="4"/>
      <c r="T29" s="4">
        <v>5625</v>
      </c>
      <c r="U29" s="4"/>
      <c r="V29" s="4"/>
      <c r="W29" s="4"/>
      <c r="X29" s="4"/>
      <c r="Y29" s="4"/>
      <c r="Z29" s="57"/>
      <c r="AA29" s="57"/>
      <c r="AB29" s="31"/>
      <c r="AC29" s="10">
        <f t="shared" si="0"/>
        <v>0</v>
      </c>
    </row>
    <row r="30" spans="1:29" ht="12" customHeight="1">
      <c r="A30" s="1">
        <v>15</v>
      </c>
      <c r="B30" s="28">
        <v>44313</v>
      </c>
      <c r="C30" s="45" t="s">
        <v>111</v>
      </c>
      <c r="D30" s="164"/>
      <c r="E30" s="165"/>
      <c r="F30" s="152">
        <v>-495</v>
      </c>
      <c r="G30" s="176"/>
      <c r="H30" s="158"/>
      <c r="I30" s="167"/>
      <c r="J30" s="167"/>
      <c r="K30" s="168"/>
      <c r="L30" s="4"/>
      <c r="M30" s="4"/>
      <c r="N30" s="4"/>
      <c r="O30" s="33"/>
      <c r="P30" s="33"/>
      <c r="Q30" s="34"/>
      <c r="R30" s="31"/>
      <c r="S30" s="4">
        <v>495</v>
      </c>
      <c r="T30" s="4"/>
      <c r="U30" s="4"/>
      <c r="V30" s="4"/>
      <c r="W30" s="4"/>
      <c r="X30" s="4"/>
      <c r="Y30" s="4"/>
      <c r="Z30" s="57"/>
      <c r="AA30" s="57"/>
      <c r="AB30" s="31"/>
      <c r="AC30" s="10">
        <f t="shared" si="0"/>
        <v>0</v>
      </c>
    </row>
    <row r="31" spans="1:29" ht="12" customHeight="1">
      <c r="A31" s="1">
        <v>16</v>
      </c>
      <c r="B31" s="28">
        <v>44319</v>
      </c>
      <c r="C31" s="45" t="s">
        <v>116</v>
      </c>
      <c r="D31" s="164"/>
      <c r="E31" s="165"/>
      <c r="F31" s="152">
        <v>-8307.75</v>
      </c>
      <c r="G31" s="176"/>
      <c r="H31" s="158"/>
      <c r="I31" s="167"/>
      <c r="J31" s="167"/>
      <c r="K31" s="168"/>
      <c r="L31" s="4"/>
      <c r="M31" s="4"/>
      <c r="N31" s="4"/>
      <c r="O31" s="33"/>
      <c r="P31" s="33"/>
      <c r="Q31" s="34"/>
      <c r="R31" s="31"/>
      <c r="S31" s="4"/>
      <c r="T31" s="4"/>
      <c r="U31" s="4"/>
      <c r="V31" s="4"/>
      <c r="W31" s="4"/>
      <c r="X31" s="4"/>
      <c r="Y31" s="4"/>
      <c r="Z31" s="57">
        <v>8307.75</v>
      </c>
      <c r="AA31" s="57"/>
      <c r="AB31" s="31"/>
      <c r="AC31" s="10">
        <f t="shared" si="0"/>
        <v>0</v>
      </c>
    </row>
    <row r="32" spans="1:29" ht="12" customHeight="1">
      <c r="A32" s="1">
        <v>17</v>
      </c>
      <c r="B32" s="28">
        <v>44313</v>
      </c>
      <c r="C32" s="46" t="s">
        <v>126</v>
      </c>
      <c r="D32" s="164"/>
      <c r="E32" s="165"/>
      <c r="F32" s="152"/>
      <c r="G32" s="176"/>
      <c r="H32" s="158">
        <v>1075.8399999999999</v>
      </c>
      <c r="I32" s="167"/>
      <c r="J32" s="167"/>
      <c r="K32" s="168"/>
      <c r="L32" s="4"/>
      <c r="M32" s="4"/>
      <c r="N32" s="4"/>
      <c r="O32" s="33"/>
      <c r="P32" s="33"/>
      <c r="Q32" s="34">
        <v>-1095</v>
      </c>
      <c r="R32" s="31"/>
      <c r="S32" s="4">
        <v>19.16</v>
      </c>
      <c r="T32" s="4"/>
      <c r="U32" s="4"/>
      <c r="V32" s="4"/>
      <c r="W32" s="4"/>
      <c r="X32" s="4"/>
      <c r="Y32" s="4"/>
      <c r="Z32" s="57"/>
      <c r="AA32" s="57"/>
      <c r="AB32" s="31"/>
      <c r="AC32" s="10">
        <v>0</v>
      </c>
    </row>
    <row r="33" spans="1:29" ht="12" customHeight="1">
      <c r="A33" s="1">
        <v>18</v>
      </c>
      <c r="B33" s="28">
        <v>44316</v>
      </c>
      <c r="C33" s="41" t="s">
        <v>117</v>
      </c>
      <c r="D33" s="177"/>
      <c r="E33" s="178"/>
      <c r="F33" s="166">
        <v>2311</v>
      </c>
      <c r="G33" s="167"/>
      <c r="H33" s="163"/>
      <c r="I33" s="168"/>
      <c r="J33" s="168"/>
      <c r="K33" s="168"/>
      <c r="L33" s="81"/>
      <c r="M33" s="4"/>
      <c r="N33" s="22">
        <v>-2311</v>
      </c>
      <c r="O33" s="33"/>
      <c r="P33" s="33"/>
      <c r="Q33" s="34"/>
      <c r="R33" s="31"/>
      <c r="S33" s="4"/>
      <c r="T33" s="4"/>
      <c r="U33" s="4"/>
      <c r="V33" s="4"/>
      <c r="W33" s="4"/>
      <c r="X33" s="4"/>
      <c r="Y33" s="4"/>
      <c r="Z33" s="57"/>
      <c r="AA33" s="57"/>
      <c r="AB33" s="31"/>
      <c r="AC33" s="10">
        <f t="shared" si="0"/>
        <v>0</v>
      </c>
    </row>
    <row r="34" spans="1:29" ht="12" customHeight="1">
      <c r="A34" s="1">
        <v>19</v>
      </c>
      <c r="B34" s="28">
        <v>44302</v>
      </c>
      <c r="C34" s="47" t="s">
        <v>108</v>
      </c>
      <c r="D34" s="164"/>
      <c r="E34" s="165"/>
      <c r="F34" s="152"/>
      <c r="G34" s="167">
        <v>2700</v>
      </c>
      <c r="I34" s="168"/>
      <c r="J34" s="168"/>
      <c r="K34" s="168"/>
      <c r="L34" s="4">
        <v>-2700</v>
      </c>
      <c r="M34" s="4"/>
      <c r="N34" s="4"/>
      <c r="O34" s="33"/>
      <c r="P34" s="33"/>
      <c r="Q34" s="34"/>
      <c r="R34" s="31"/>
      <c r="S34" s="4"/>
      <c r="T34" s="4"/>
      <c r="U34" s="4"/>
      <c r="V34" s="4"/>
      <c r="W34" s="4"/>
      <c r="X34" s="4"/>
      <c r="Y34" s="4"/>
      <c r="Z34" s="57"/>
      <c r="AA34" s="57"/>
      <c r="AB34" s="31"/>
      <c r="AC34" s="10">
        <f t="shared" si="0"/>
        <v>0</v>
      </c>
    </row>
    <row r="35" spans="1:29" ht="12" customHeight="1">
      <c r="B35" s="28"/>
      <c r="C35" s="47" t="s">
        <v>108</v>
      </c>
      <c r="D35" s="164"/>
      <c r="E35" s="165"/>
      <c r="F35" s="152"/>
      <c r="G35" s="167">
        <v>1200</v>
      </c>
      <c r="I35" s="168"/>
      <c r="J35" s="168"/>
      <c r="K35" s="168"/>
      <c r="L35" s="4">
        <v>-1200</v>
      </c>
      <c r="M35" s="4"/>
      <c r="N35" s="4"/>
      <c r="O35" s="33"/>
      <c r="P35" s="33"/>
      <c r="Q35" s="34"/>
      <c r="R35" s="31"/>
      <c r="S35" s="4"/>
      <c r="T35" s="4"/>
      <c r="U35" s="4"/>
      <c r="V35" s="4"/>
      <c r="W35" s="4"/>
      <c r="X35" s="4"/>
      <c r="Y35" s="4"/>
      <c r="Z35" s="57"/>
      <c r="AA35" s="57"/>
      <c r="AB35" s="31"/>
    </row>
    <row r="36" spans="1:29" ht="12" customHeight="1">
      <c r="B36" s="28"/>
      <c r="C36" s="47" t="s">
        <v>118</v>
      </c>
      <c r="D36" s="164"/>
      <c r="E36" s="165"/>
      <c r="F36" s="152"/>
      <c r="G36" s="167"/>
      <c r="H36" s="153">
        <v>6700</v>
      </c>
      <c r="I36" s="168"/>
      <c r="J36" s="168"/>
      <c r="K36" s="168"/>
      <c r="L36" s="4"/>
      <c r="M36" s="4"/>
      <c r="N36" s="4"/>
      <c r="O36" s="33"/>
      <c r="P36" s="33">
        <v>-6700</v>
      </c>
      <c r="Q36" s="34"/>
      <c r="R36" s="31"/>
      <c r="S36" s="4"/>
      <c r="T36" s="4"/>
      <c r="U36" s="4"/>
      <c r="V36" s="4"/>
      <c r="W36" s="4"/>
      <c r="X36" s="4"/>
      <c r="Y36" s="4"/>
      <c r="Z36" s="57"/>
      <c r="AA36" s="57"/>
      <c r="AB36" s="31"/>
    </row>
    <row r="37" spans="1:29" ht="12" customHeight="1">
      <c r="A37" s="1">
        <v>20</v>
      </c>
      <c r="B37" s="28">
        <v>44314</v>
      </c>
      <c r="C37" s="29" t="s">
        <v>108</v>
      </c>
      <c r="D37" s="164"/>
      <c r="E37" s="165"/>
      <c r="F37" s="166"/>
      <c r="G37" s="167">
        <v>600</v>
      </c>
      <c r="H37" s="168"/>
      <c r="I37" s="168"/>
      <c r="J37" s="168"/>
      <c r="K37" s="168"/>
      <c r="L37" s="4">
        <v>-600</v>
      </c>
      <c r="M37" s="81"/>
      <c r="N37" s="4"/>
      <c r="O37" s="33"/>
      <c r="P37" s="33"/>
      <c r="Q37" s="34"/>
      <c r="R37" s="31"/>
      <c r="S37" s="4"/>
      <c r="T37" s="4"/>
      <c r="U37" s="4"/>
      <c r="V37" s="4"/>
      <c r="W37" s="4"/>
      <c r="X37" s="4"/>
      <c r="Y37" s="4"/>
      <c r="Z37" s="57"/>
      <c r="AA37" s="57"/>
      <c r="AB37" s="31"/>
      <c r="AC37" s="10">
        <f t="shared" si="0"/>
        <v>0</v>
      </c>
    </row>
    <row r="38" spans="1:29" ht="12" customHeight="1">
      <c r="A38" s="1">
        <v>21</v>
      </c>
      <c r="B38" s="28">
        <v>44330</v>
      </c>
      <c r="C38" s="47" t="s">
        <v>113</v>
      </c>
      <c r="D38" s="164"/>
      <c r="E38" s="165"/>
      <c r="F38" s="166">
        <v>-3153.75</v>
      </c>
      <c r="G38" s="167"/>
      <c r="H38" s="168"/>
      <c r="I38" s="168"/>
      <c r="J38" s="168"/>
      <c r="K38" s="168"/>
      <c r="L38" s="81"/>
      <c r="M38" s="4"/>
      <c r="N38" s="4"/>
      <c r="O38" s="33"/>
      <c r="P38" s="33"/>
      <c r="Q38" s="34"/>
      <c r="R38" s="31"/>
      <c r="S38" s="4"/>
      <c r="T38" s="4"/>
      <c r="U38" s="4"/>
      <c r="V38" s="4"/>
      <c r="W38" s="4"/>
      <c r="X38" s="4"/>
      <c r="Y38" s="4"/>
      <c r="Z38" s="57"/>
      <c r="AA38" s="57">
        <v>3153.75</v>
      </c>
      <c r="AB38" s="31"/>
      <c r="AC38" s="10">
        <f t="shared" si="0"/>
        <v>0</v>
      </c>
    </row>
    <row r="39" spans="1:29" ht="12" customHeight="1">
      <c r="A39" s="1">
        <v>22</v>
      </c>
      <c r="B39" s="28">
        <v>44321</v>
      </c>
      <c r="C39" s="41" t="s">
        <v>126</v>
      </c>
      <c r="D39" s="179"/>
      <c r="E39" s="165"/>
      <c r="F39" s="152"/>
      <c r="G39" s="167"/>
      <c r="H39" s="168">
        <v>2111.39</v>
      </c>
      <c r="I39" s="168"/>
      <c r="J39" s="168"/>
      <c r="K39" s="168"/>
      <c r="L39" s="4"/>
      <c r="M39" s="81"/>
      <c r="N39" s="4"/>
      <c r="O39" s="33"/>
      <c r="P39" s="33"/>
      <c r="Q39" s="34">
        <v>-2149</v>
      </c>
      <c r="R39" s="31"/>
      <c r="S39" s="4">
        <v>37.61</v>
      </c>
      <c r="T39" s="4"/>
      <c r="U39" s="4"/>
      <c r="V39" s="4"/>
      <c r="W39" s="4"/>
      <c r="X39" s="4"/>
      <c r="Y39" s="4"/>
      <c r="Z39" s="57"/>
      <c r="AA39" s="57"/>
      <c r="AB39" s="31"/>
      <c r="AC39" s="10">
        <v>0</v>
      </c>
    </row>
    <row r="40" spans="1:29" ht="12" customHeight="1">
      <c r="A40" s="1">
        <v>23</v>
      </c>
      <c r="B40" s="43">
        <v>44270</v>
      </c>
      <c r="C40" s="47" t="s">
        <v>108</v>
      </c>
      <c r="D40" s="148"/>
      <c r="E40" s="149"/>
      <c r="F40" s="152"/>
      <c r="G40" s="151">
        <v>600</v>
      </c>
      <c r="H40" s="149"/>
      <c r="I40" s="149"/>
      <c r="J40" s="149"/>
      <c r="K40" s="149"/>
      <c r="L40" s="54">
        <v>-600</v>
      </c>
      <c r="M40" s="4"/>
      <c r="N40" s="4"/>
      <c r="O40" s="33"/>
      <c r="P40" s="33"/>
      <c r="Q40" s="34"/>
      <c r="R40" s="31"/>
      <c r="S40" s="4"/>
      <c r="T40" s="4"/>
      <c r="U40" s="4"/>
      <c r="V40" s="4"/>
      <c r="W40" s="4"/>
      <c r="X40" s="4"/>
      <c r="Y40" s="4"/>
      <c r="Z40" s="57"/>
      <c r="AA40" s="57"/>
      <c r="AB40" s="31"/>
      <c r="AC40" s="10">
        <f t="shared" si="0"/>
        <v>0</v>
      </c>
    </row>
    <row r="41" spans="1:29" ht="12" customHeight="1">
      <c r="A41" s="1">
        <v>24</v>
      </c>
      <c r="B41" s="28">
        <v>44274</v>
      </c>
      <c r="C41" s="39" t="s">
        <v>108</v>
      </c>
      <c r="D41" s="179"/>
      <c r="E41" s="165"/>
      <c r="F41" s="152"/>
      <c r="G41" s="167">
        <v>1200</v>
      </c>
      <c r="H41" s="168"/>
      <c r="I41" s="168"/>
      <c r="J41" s="168"/>
      <c r="K41" s="168"/>
      <c r="L41" s="81">
        <v>-1200</v>
      </c>
      <c r="M41" s="4"/>
      <c r="N41" s="4"/>
      <c r="O41" s="36"/>
      <c r="P41" s="36"/>
      <c r="Q41" s="34"/>
      <c r="R41" s="31"/>
      <c r="S41" s="4"/>
      <c r="T41" s="4"/>
      <c r="U41" s="4"/>
      <c r="V41" s="4"/>
      <c r="W41" s="4"/>
      <c r="X41" s="4"/>
      <c r="Y41" s="4"/>
      <c r="Z41" s="57"/>
      <c r="AA41" s="57"/>
      <c r="AB41" s="31"/>
      <c r="AC41" s="10">
        <f t="shared" si="0"/>
        <v>0</v>
      </c>
    </row>
    <row r="42" spans="1:29" ht="12" customHeight="1">
      <c r="A42" s="1">
        <v>25</v>
      </c>
      <c r="B42" s="28">
        <v>44285</v>
      </c>
      <c r="C42" s="29" t="s">
        <v>108</v>
      </c>
      <c r="D42" s="180"/>
      <c r="E42" s="181"/>
      <c r="F42" s="152"/>
      <c r="G42" s="182">
        <v>600</v>
      </c>
      <c r="H42" s="183"/>
      <c r="I42" s="183"/>
      <c r="J42" s="183"/>
      <c r="K42" s="183"/>
      <c r="L42" s="4">
        <v>-600</v>
      </c>
      <c r="M42" s="4"/>
      <c r="N42" s="4"/>
      <c r="O42" s="33"/>
      <c r="P42" s="33"/>
      <c r="Q42" s="34"/>
      <c r="R42" s="31"/>
      <c r="S42" s="4"/>
      <c r="T42" s="4"/>
      <c r="U42" s="4"/>
      <c r="V42" s="4"/>
      <c r="W42" s="4"/>
      <c r="X42" s="4"/>
      <c r="Y42" s="4"/>
      <c r="Z42" s="57"/>
      <c r="AA42" s="57"/>
      <c r="AB42" s="31"/>
      <c r="AC42" s="10">
        <f t="shared" si="0"/>
        <v>0</v>
      </c>
    </row>
    <row r="43" spans="1:29" ht="12" customHeight="1">
      <c r="A43" s="1">
        <v>26</v>
      </c>
      <c r="B43" s="28">
        <v>44277</v>
      </c>
      <c r="C43" s="127" t="s">
        <v>122</v>
      </c>
      <c r="D43" s="184"/>
      <c r="E43" s="178"/>
      <c r="F43" s="152">
        <v>50000</v>
      </c>
      <c r="G43" s="167">
        <v>-50000</v>
      </c>
      <c r="H43" s="168"/>
      <c r="I43" s="168"/>
      <c r="J43" s="168"/>
      <c r="K43" s="168"/>
      <c r="L43" s="4"/>
      <c r="M43" s="81"/>
      <c r="N43" s="4"/>
      <c r="O43" s="33"/>
      <c r="P43" s="33"/>
      <c r="Q43" s="34"/>
      <c r="R43" s="31"/>
      <c r="S43" s="4"/>
      <c r="T43" s="4"/>
      <c r="U43" s="4"/>
      <c r="V43" s="4"/>
      <c r="W43" s="4"/>
      <c r="X43" s="4"/>
      <c r="Y43" s="4"/>
      <c r="Z43" s="57"/>
      <c r="AA43" s="57"/>
      <c r="AB43" s="31"/>
      <c r="AC43" s="10">
        <f t="shared" si="0"/>
        <v>0</v>
      </c>
    </row>
    <row r="44" spans="1:29" ht="12" customHeight="1">
      <c r="A44" s="1">
        <v>27</v>
      </c>
      <c r="B44" s="28">
        <v>44316</v>
      </c>
      <c r="C44" s="29" t="s">
        <v>123</v>
      </c>
      <c r="D44" s="185"/>
      <c r="E44" s="165"/>
      <c r="F44" s="152"/>
      <c r="G44" s="167">
        <v>-19.5</v>
      </c>
      <c r="H44" s="168"/>
      <c r="I44" s="168"/>
      <c r="J44" s="168"/>
      <c r="K44" s="168"/>
      <c r="L44" s="4"/>
      <c r="M44" s="81"/>
      <c r="O44" s="33"/>
      <c r="P44" s="33"/>
      <c r="Q44" s="34"/>
      <c r="R44" s="31"/>
      <c r="S44" s="4">
        <v>19.5</v>
      </c>
      <c r="T44" s="4"/>
      <c r="U44" s="4"/>
      <c r="V44" s="4"/>
      <c r="W44" s="4"/>
      <c r="X44" s="4"/>
      <c r="Y44" s="4"/>
      <c r="Z44" s="57"/>
      <c r="AA44" s="57"/>
      <c r="AB44" s="31"/>
      <c r="AC44" s="10">
        <f t="shared" si="0"/>
        <v>0</v>
      </c>
    </row>
    <row r="45" spans="1:29" ht="12" customHeight="1">
      <c r="A45" s="1">
        <v>28</v>
      </c>
      <c r="B45" s="28"/>
      <c r="C45" s="48"/>
      <c r="D45" s="180"/>
      <c r="E45" s="165"/>
      <c r="F45" s="152"/>
      <c r="G45" s="167"/>
      <c r="H45" s="168"/>
      <c r="I45" s="168"/>
      <c r="J45" s="168"/>
      <c r="K45" s="168"/>
      <c r="L45" s="4"/>
      <c r="M45" s="81"/>
      <c r="N45" s="4"/>
      <c r="O45" s="31"/>
      <c r="P45" s="31"/>
      <c r="Q45" s="34"/>
      <c r="R45" s="31"/>
      <c r="S45" s="4"/>
      <c r="T45" s="4"/>
      <c r="U45" s="4"/>
      <c r="V45" s="4"/>
      <c r="W45" s="4"/>
      <c r="X45" s="4"/>
      <c r="Y45" s="4"/>
      <c r="Z45" s="57"/>
      <c r="AA45" s="57"/>
      <c r="AB45" s="31"/>
      <c r="AC45" s="10">
        <f t="shared" si="0"/>
        <v>0</v>
      </c>
    </row>
    <row r="46" spans="1:29" ht="12" customHeight="1">
      <c r="A46" s="1">
        <v>29</v>
      </c>
      <c r="B46" s="28"/>
      <c r="C46" s="41"/>
      <c r="D46" s="179"/>
      <c r="E46" s="165"/>
      <c r="F46" s="152"/>
      <c r="G46" s="167"/>
      <c r="H46" s="168"/>
      <c r="I46" s="168"/>
      <c r="J46" s="168"/>
      <c r="K46" s="168"/>
      <c r="L46" s="4"/>
      <c r="M46" s="81"/>
      <c r="N46" s="4"/>
      <c r="O46" s="33"/>
      <c r="P46" s="33"/>
      <c r="Q46" s="34"/>
      <c r="R46" s="31"/>
      <c r="S46" s="4"/>
      <c r="T46" s="4"/>
      <c r="U46" s="4"/>
      <c r="V46" s="4"/>
      <c r="W46" s="4"/>
      <c r="X46" s="4"/>
      <c r="Y46" s="4"/>
      <c r="Z46" s="57"/>
      <c r="AA46" s="57"/>
      <c r="AB46" s="31"/>
      <c r="AC46" s="10">
        <f t="shared" si="0"/>
        <v>0</v>
      </c>
    </row>
    <row r="47" spans="1:29" ht="12" customHeight="1">
      <c r="A47" s="1">
        <v>30</v>
      </c>
      <c r="B47" s="28"/>
      <c r="C47" s="41"/>
      <c r="D47" s="179"/>
      <c r="E47" s="165"/>
      <c r="F47" s="152"/>
      <c r="G47" s="167"/>
      <c r="H47" s="168"/>
      <c r="I47" s="168"/>
      <c r="J47" s="168"/>
      <c r="K47" s="168"/>
      <c r="L47" s="4"/>
      <c r="M47" s="4"/>
      <c r="N47" s="4"/>
      <c r="O47" s="33"/>
      <c r="P47" s="33"/>
      <c r="Q47" s="34"/>
      <c r="R47" s="31"/>
      <c r="S47" s="4"/>
      <c r="T47" s="4"/>
      <c r="U47" s="4"/>
      <c r="V47" s="4"/>
      <c r="W47" s="4"/>
      <c r="X47" s="4"/>
      <c r="Y47" s="4"/>
      <c r="Z47" s="57"/>
      <c r="AA47" s="57"/>
      <c r="AB47" s="31"/>
      <c r="AC47" s="10">
        <f t="shared" si="0"/>
        <v>0</v>
      </c>
    </row>
    <row r="48" spans="1:29" ht="12" customHeight="1">
      <c r="A48" s="1">
        <v>31</v>
      </c>
      <c r="B48" s="28"/>
      <c r="C48" s="41"/>
      <c r="D48" s="179"/>
      <c r="E48" s="165"/>
      <c r="F48" s="166"/>
      <c r="G48" s="167"/>
      <c r="H48" s="168"/>
      <c r="I48" s="168"/>
      <c r="J48" s="168"/>
      <c r="K48" s="168"/>
      <c r="L48" s="81"/>
      <c r="M48" s="4"/>
      <c r="N48" s="4"/>
      <c r="O48" s="33"/>
      <c r="P48" s="33"/>
      <c r="Q48" s="34"/>
      <c r="R48" s="31"/>
      <c r="S48" s="4"/>
      <c r="T48" s="4"/>
      <c r="U48" s="4"/>
      <c r="V48" s="4"/>
      <c r="W48" s="4"/>
      <c r="X48" s="4"/>
      <c r="Y48" s="4"/>
      <c r="Z48" s="57"/>
      <c r="AA48" s="57"/>
      <c r="AB48" s="31"/>
      <c r="AC48" s="10">
        <f t="shared" si="0"/>
        <v>0</v>
      </c>
    </row>
    <row r="49" spans="1:29" ht="12" customHeight="1">
      <c r="A49" s="1">
        <v>32</v>
      </c>
      <c r="B49" s="28"/>
      <c r="C49" s="41"/>
      <c r="D49" s="183"/>
      <c r="E49" s="165"/>
      <c r="F49" s="166"/>
      <c r="G49" s="167"/>
      <c r="H49" s="168"/>
      <c r="I49" s="168"/>
      <c r="J49" s="168"/>
      <c r="K49" s="168"/>
      <c r="L49" s="4"/>
      <c r="M49" s="81"/>
      <c r="N49" s="4"/>
      <c r="O49" s="33"/>
      <c r="P49" s="33"/>
      <c r="Q49" s="34"/>
      <c r="R49" s="31"/>
      <c r="S49" s="4"/>
      <c r="T49" s="4"/>
      <c r="U49" s="4"/>
      <c r="V49" s="4"/>
      <c r="W49" s="4"/>
      <c r="X49" s="4"/>
      <c r="Y49" s="4"/>
      <c r="Z49" s="57"/>
      <c r="AA49" s="57"/>
      <c r="AB49" s="31"/>
      <c r="AC49" s="10">
        <f t="shared" si="0"/>
        <v>0</v>
      </c>
    </row>
    <row r="50" spans="1:29" ht="12" customHeight="1">
      <c r="A50" s="1">
        <v>33</v>
      </c>
      <c r="B50" s="28"/>
      <c r="C50" s="41"/>
      <c r="D50" s="183"/>
      <c r="E50" s="165"/>
      <c r="F50" s="166"/>
      <c r="G50" s="167"/>
      <c r="H50" s="168"/>
      <c r="I50" s="168"/>
      <c r="J50" s="168"/>
      <c r="K50" s="168"/>
      <c r="L50" s="4"/>
      <c r="M50" s="81"/>
      <c r="N50" s="4"/>
      <c r="O50" s="33"/>
      <c r="P50" s="33"/>
      <c r="Q50" s="34"/>
      <c r="R50" s="31"/>
      <c r="S50" s="4"/>
      <c r="T50" s="4"/>
      <c r="U50" s="4"/>
      <c r="V50" s="4"/>
      <c r="W50" s="4"/>
      <c r="X50" s="4"/>
      <c r="Y50" s="4"/>
      <c r="Z50" s="57"/>
      <c r="AA50" s="57"/>
      <c r="AB50" s="31"/>
      <c r="AC50" s="10">
        <f t="shared" si="0"/>
        <v>0</v>
      </c>
    </row>
    <row r="51" spans="1:29" ht="12" customHeight="1">
      <c r="A51" s="1">
        <v>34</v>
      </c>
      <c r="B51" s="28"/>
      <c r="C51" s="41"/>
      <c r="D51" s="179"/>
      <c r="E51" s="165"/>
      <c r="F51" s="166"/>
      <c r="G51" s="167"/>
      <c r="H51" s="168"/>
      <c r="I51" s="168"/>
      <c r="J51" s="168"/>
      <c r="K51" s="168"/>
      <c r="L51" s="4"/>
      <c r="M51" s="81"/>
      <c r="N51" s="4"/>
      <c r="O51" s="33"/>
      <c r="P51" s="33"/>
      <c r="Q51" s="34"/>
      <c r="R51" s="31"/>
      <c r="S51" s="4"/>
      <c r="T51" s="4"/>
      <c r="U51" s="4"/>
      <c r="V51" s="4"/>
      <c r="W51" s="4"/>
      <c r="X51" s="4"/>
      <c r="Y51" s="4"/>
      <c r="Z51" s="57"/>
      <c r="AA51" s="57"/>
      <c r="AB51" s="31"/>
      <c r="AC51" s="10">
        <f t="shared" si="0"/>
        <v>0</v>
      </c>
    </row>
    <row r="52" spans="1:29" ht="12" customHeight="1">
      <c r="A52" s="1">
        <v>35</v>
      </c>
      <c r="B52" s="28"/>
      <c r="C52" s="41"/>
      <c r="D52" s="179"/>
      <c r="E52" s="165"/>
      <c r="F52" s="166"/>
      <c r="G52" s="167"/>
      <c r="H52" s="168"/>
      <c r="I52" s="168"/>
      <c r="J52" s="168"/>
      <c r="K52" s="168"/>
      <c r="L52" s="4"/>
      <c r="M52" s="81"/>
      <c r="N52" s="4"/>
      <c r="O52" s="33"/>
      <c r="P52" s="33"/>
      <c r="Q52" s="34"/>
      <c r="R52" s="31"/>
      <c r="S52" s="4"/>
      <c r="T52" s="4"/>
      <c r="U52" s="4"/>
      <c r="V52" s="4"/>
      <c r="W52" s="4"/>
      <c r="X52" s="4"/>
      <c r="Y52" s="4"/>
      <c r="Z52" s="16"/>
      <c r="AA52" s="57"/>
      <c r="AB52" s="31"/>
      <c r="AC52" s="10">
        <f t="shared" si="0"/>
        <v>0</v>
      </c>
    </row>
    <row r="53" spans="1:29" ht="12" customHeight="1">
      <c r="A53" s="1">
        <v>36</v>
      </c>
      <c r="B53" s="28"/>
      <c r="C53" s="41"/>
      <c r="D53" s="179"/>
      <c r="E53" s="165"/>
      <c r="F53" s="166"/>
      <c r="G53" s="167"/>
      <c r="H53" s="168"/>
      <c r="I53" s="168"/>
      <c r="J53" s="168"/>
      <c r="K53" s="168"/>
      <c r="L53" s="81"/>
      <c r="M53" s="4"/>
      <c r="N53" s="4"/>
      <c r="O53" s="33"/>
      <c r="P53" s="33"/>
      <c r="Q53" s="34"/>
      <c r="R53" s="31"/>
      <c r="S53" s="4"/>
      <c r="T53" s="4"/>
      <c r="U53" s="4"/>
      <c r="V53" s="4"/>
      <c r="W53" s="4"/>
      <c r="X53" s="4"/>
      <c r="Y53" s="4"/>
      <c r="Z53" s="57"/>
      <c r="AA53" s="57"/>
      <c r="AB53" s="31"/>
      <c r="AC53" s="10">
        <f t="shared" si="0"/>
        <v>0</v>
      </c>
    </row>
    <row r="54" spans="1:29" ht="12" customHeight="1">
      <c r="A54" s="1">
        <v>37</v>
      </c>
      <c r="B54" s="28"/>
      <c r="C54" s="41"/>
      <c r="D54" s="164"/>
      <c r="E54" s="165"/>
      <c r="F54" s="152"/>
      <c r="G54" s="167"/>
      <c r="H54" s="168"/>
      <c r="I54" s="168"/>
      <c r="J54" s="168"/>
      <c r="K54" s="168"/>
      <c r="L54" s="4"/>
      <c r="M54" s="4"/>
      <c r="N54" s="4"/>
      <c r="O54" s="33"/>
      <c r="P54" s="33"/>
      <c r="Q54" s="34"/>
      <c r="R54" s="31"/>
      <c r="S54" s="4"/>
      <c r="T54" s="4"/>
      <c r="U54" s="4"/>
      <c r="V54" s="4"/>
      <c r="W54" s="4"/>
      <c r="X54" s="4"/>
      <c r="Y54" s="4"/>
      <c r="Z54" s="57"/>
      <c r="AA54" s="57"/>
      <c r="AB54" s="31"/>
      <c r="AC54" s="10">
        <f t="shared" si="0"/>
        <v>0</v>
      </c>
    </row>
    <row r="55" spans="1:29" ht="12" customHeight="1">
      <c r="A55" s="1">
        <v>38</v>
      </c>
      <c r="B55" s="28"/>
      <c r="C55" s="41"/>
      <c r="D55" s="183"/>
      <c r="E55" s="165"/>
      <c r="F55" s="166"/>
      <c r="G55" s="167"/>
      <c r="H55" s="168"/>
      <c r="I55" s="168"/>
      <c r="J55" s="168"/>
      <c r="K55" s="168"/>
      <c r="L55" s="81"/>
      <c r="M55" s="4"/>
      <c r="O55" s="33"/>
      <c r="P55" s="33"/>
      <c r="Q55" s="34"/>
      <c r="R55" s="31"/>
      <c r="S55" s="4"/>
      <c r="T55" s="4"/>
      <c r="U55" s="4"/>
      <c r="V55" s="4"/>
      <c r="W55" s="4"/>
      <c r="X55" s="4"/>
      <c r="Y55" s="4"/>
      <c r="Z55" s="57"/>
      <c r="AA55" s="57"/>
      <c r="AB55" s="31"/>
      <c r="AC55" s="10">
        <f t="shared" si="0"/>
        <v>0</v>
      </c>
    </row>
    <row r="56" spans="1:29" ht="12" customHeight="1">
      <c r="A56" s="1">
        <v>39</v>
      </c>
      <c r="B56" s="49"/>
      <c r="C56" s="48"/>
      <c r="D56" s="183"/>
      <c r="E56" s="181"/>
      <c r="F56" s="186"/>
      <c r="G56" s="182"/>
      <c r="H56" s="183"/>
      <c r="I56" s="183"/>
      <c r="J56" s="183"/>
      <c r="K56" s="183"/>
      <c r="L56" s="4"/>
      <c r="M56" s="82"/>
      <c r="N56" s="4"/>
      <c r="O56" s="33"/>
      <c r="P56" s="33"/>
      <c r="Q56" s="34"/>
      <c r="R56" s="31"/>
      <c r="S56" s="4"/>
      <c r="T56" s="4"/>
      <c r="U56" s="4"/>
      <c r="V56" s="4"/>
      <c r="W56" s="4"/>
      <c r="X56" s="4"/>
      <c r="Y56" s="86"/>
      <c r="Z56" s="57"/>
      <c r="AA56" s="57"/>
      <c r="AB56" s="31"/>
      <c r="AC56" s="10">
        <f t="shared" si="0"/>
        <v>0</v>
      </c>
    </row>
    <row r="57" spans="1:29" ht="12" customHeight="1">
      <c r="A57" s="1">
        <v>40</v>
      </c>
      <c r="B57" s="28"/>
      <c r="C57" s="42"/>
      <c r="D57" s="168"/>
      <c r="E57" s="165"/>
      <c r="F57" s="152"/>
      <c r="G57" s="167"/>
      <c r="H57" s="168"/>
      <c r="I57" s="168"/>
      <c r="J57" s="168"/>
      <c r="K57" s="168"/>
      <c r="L57" s="4"/>
      <c r="M57" s="4"/>
      <c r="N57" s="4"/>
      <c r="O57" s="33"/>
      <c r="P57" s="33"/>
      <c r="Q57" s="34"/>
      <c r="R57" s="31"/>
      <c r="S57" s="4"/>
      <c r="T57" s="4"/>
      <c r="U57" s="4"/>
      <c r="V57" s="4"/>
      <c r="W57" s="4"/>
      <c r="X57" s="4"/>
      <c r="Y57" s="4"/>
      <c r="Z57" s="86"/>
      <c r="AA57" s="57"/>
      <c r="AB57" s="31"/>
      <c r="AC57" s="10">
        <f t="shared" si="0"/>
        <v>0</v>
      </c>
    </row>
    <row r="58" spans="1:29" ht="12" customHeight="1">
      <c r="A58" s="1">
        <v>41</v>
      </c>
      <c r="B58" s="28"/>
      <c r="C58" s="47"/>
      <c r="D58" s="174"/>
      <c r="E58" s="165"/>
      <c r="F58" s="152"/>
      <c r="G58" s="167"/>
      <c r="H58" s="168"/>
      <c r="I58" s="168"/>
      <c r="J58" s="168"/>
      <c r="K58" s="168"/>
      <c r="L58" s="4"/>
      <c r="M58" s="4"/>
      <c r="N58" s="4"/>
      <c r="O58" s="33"/>
      <c r="P58" s="33"/>
      <c r="Q58" s="34"/>
      <c r="R58" s="31"/>
      <c r="S58" s="4"/>
      <c r="T58" s="4"/>
      <c r="U58" s="4"/>
      <c r="V58" s="4"/>
      <c r="W58" s="4"/>
      <c r="X58" s="4"/>
      <c r="Y58" s="4"/>
      <c r="Z58" s="57"/>
      <c r="AA58" s="57"/>
      <c r="AB58" s="31"/>
      <c r="AC58" s="10">
        <f t="shared" si="0"/>
        <v>0</v>
      </c>
    </row>
    <row r="59" spans="1:29" ht="12" customHeight="1">
      <c r="A59" s="1">
        <v>42</v>
      </c>
      <c r="B59" s="43"/>
      <c r="C59" s="128"/>
      <c r="D59" s="187"/>
      <c r="E59" s="178"/>
      <c r="F59" s="166"/>
      <c r="G59" s="167"/>
      <c r="H59" s="168"/>
      <c r="I59" s="168"/>
      <c r="J59" s="168"/>
      <c r="K59" s="168"/>
      <c r="L59" s="81"/>
      <c r="M59" s="4"/>
      <c r="O59" s="33"/>
      <c r="P59" s="33"/>
      <c r="Q59" s="34"/>
      <c r="R59" s="31"/>
      <c r="S59" s="4"/>
      <c r="T59" s="4"/>
      <c r="U59" s="4"/>
      <c r="V59" s="4"/>
      <c r="W59" s="4"/>
      <c r="X59" s="4"/>
      <c r="Y59" s="4"/>
      <c r="Z59" s="57"/>
      <c r="AA59" s="57"/>
      <c r="AB59" s="31"/>
      <c r="AC59" s="10">
        <f>SUM(D59:AB59)</f>
        <v>0</v>
      </c>
    </row>
    <row r="60" spans="1:29" ht="12" customHeight="1">
      <c r="A60" s="1">
        <v>43</v>
      </c>
      <c r="B60" s="43"/>
      <c r="C60" s="48"/>
      <c r="D60" s="188"/>
      <c r="E60" s="149"/>
      <c r="F60" s="152"/>
      <c r="G60" s="151"/>
      <c r="H60" s="149"/>
      <c r="I60" s="149"/>
      <c r="J60" s="149"/>
      <c r="K60" s="149"/>
      <c r="L60" s="54"/>
      <c r="M60" s="4"/>
      <c r="N60" s="4"/>
      <c r="O60" s="33"/>
      <c r="P60" s="33"/>
      <c r="Q60" s="34"/>
      <c r="R60" s="31"/>
      <c r="S60" s="4"/>
      <c r="T60" s="4"/>
      <c r="U60" s="4"/>
      <c r="V60" s="4"/>
      <c r="W60" s="4"/>
      <c r="X60" s="4"/>
      <c r="Y60" s="4"/>
      <c r="Z60" s="57"/>
      <c r="AA60" s="57"/>
      <c r="AB60" s="31"/>
      <c r="AC60" s="10">
        <f t="shared" si="0"/>
        <v>0</v>
      </c>
    </row>
    <row r="61" spans="1:29" ht="12" customHeight="1">
      <c r="A61" s="1">
        <v>44</v>
      </c>
      <c r="B61" s="43"/>
      <c r="C61" s="50"/>
      <c r="D61" s="148"/>
      <c r="E61" s="149"/>
      <c r="F61" s="152"/>
      <c r="G61" s="151"/>
      <c r="H61" s="149"/>
      <c r="I61" s="149"/>
      <c r="J61" s="149"/>
      <c r="K61" s="149"/>
      <c r="L61" s="54"/>
      <c r="M61" s="4"/>
      <c r="N61" s="4"/>
      <c r="O61" s="33"/>
      <c r="P61" s="33"/>
      <c r="Q61" s="34"/>
      <c r="R61" s="31"/>
      <c r="S61" s="4"/>
      <c r="T61" s="4"/>
      <c r="U61" s="4"/>
      <c r="V61" s="4"/>
      <c r="W61" s="4"/>
      <c r="X61" s="4"/>
      <c r="Y61" s="4"/>
      <c r="Z61" s="57"/>
      <c r="AA61" s="57"/>
      <c r="AB61" s="31"/>
      <c r="AC61" s="10">
        <f t="shared" si="0"/>
        <v>0</v>
      </c>
    </row>
    <row r="62" spans="1:29" ht="12" customHeight="1">
      <c r="A62" s="1">
        <v>45</v>
      </c>
      <c r="B62" s="51"/>
      <c r="C62" s="45"/>
      <c r="D62" s="183"/>
      <c r="E62" s="165"/>
      <c r="F62" s="166"/>
      <c r="G62" s="167"/>
      <c r="H62" s="168"/>
      <c r="I62" s="168"/>
      <c r="J62" s="168"/>
      <c r="K62" s="168"/>
      <c r="L62" s="4"/>
      <c r="M62" s="81"/>
      <c r="N62" s="4"/>
      <c r="O62" s="33"/>
      <c r="P62" s="33"/>
      <c r="Q62" s="34"/>
      <c r="R62" s="31"/>
      <c r="S62" s="4"/>
      <c r="T62" s="4"/>
      <c r="U62" s="4"/>
      <c r="V62" s="4"/>
      <c r="W62" s="4"/>
      <c r="X62" s="4"/>
      <c r="Y62" s="4"/>
      <c r="Z62" s="57"/>
      <c r="AA62" s="57"/>
      <c r="AB62" s="31"/>
      <c r="AC62" s="10">
        <f t="shared" si="0"/>
        <v>0</v>
      </c>
    </row>
    <row r="63" spans="1:29" ht="12" customHeight="1">
      <c r="A63" s="1">
        <v>46</v>
      </c>
      <c r="B63" s="28"/>
      <c r="C63" s="44"/>
      <c r="D63" s="168"/>
      <c r="E63" s="165"/>
      <c r="F63" s="166"/>
      <c r="G63" s="167"/>
      <c r="H63" s="168"/>
      <c r="I63" s="168"/>
      <c r="J63" s="168"/>
      <c r="K63" s="168"/>
      <c r="L63" s="81"/>
      <c r="M63" s="4"/>
      <c r="O63" s="33"/>
      <c r="P63" s="33"/>
      <c r="Q63" s="34"/>
      <c r="R63" s="31"/>
      <c r="S63" s="4"/>
      <c r="T63" s="4"/>
      <c r="U63" s="4"/>
      <c r="V63" s="4"/>
      <c r="W63" s="4"/>
      <c r="X63" s="4"/>
      <c r="Y63" s="4"/>
      <c r="Z63" s="57"/>
      <c r="AA63" s="57"/>
      <c r="AB63" s="31"/>
      <c r="AC63" s="10">
        <f t="shared" si="0"/>
        <v>0</v>
      </c>
    </row>
    <row r="64" spans="1:29" ht="12" customHeight="1">
      <c r="A64" s="1">
        <v>47</v>
      </c>
      <c r="B64" s="28"/>
      <c r="C64" s="44"/>
      <c r="D64" s="168"/>
      <c r="E64" s="165"/>
      <c r="F64" s="152"/>
      <c r="G64" s="167"/>
      <c r="H64" s="168"/>
      <c r="I64" s="168"/>
      <c r="J64" s="168"/>
      <c r="K64" s="168"/>
      <c r="L64" s="4"/>
      <c r="M64" s="4"/>
      <c r="N64" s="4"/>
      <c r="O64" s="33"/>
      <c r="P64" s="33"/>
      <c r="Q64" s="34"/>
      <c r="R64" s="31"/>
      <c r="S64" s="4"/>
      <c r="T64" s="4"/>
      <c r="U64" s="4"/>
      <c r="V64" s="4"/>
      <c r="W64" s="4"/>
      <c r="X64" s="4"/>
      <c r="Y64" s="4"/>
      <c r="Z64" s="57"/>
      <c r="AA64" s="57"/>
      <c r="AB64" s="31"/>
      <c r="AC64" s="10">
        <f t="shared" si="0"/>
        <v>0</v>
      </c>
    </row>
    <row r="65" spans="1:29" ht="12" customHeight="1">
      <c r="A65" s="1">
        <v>48</v>
      </c>
      <c r="B65" s="28"/>
      <c r="C65" s="44"/>
      <c r="D65" s="168"/>
      <c r="E65" s="165"/>
      <c r="F65" s="152"/>
      <c r="G65" s="167"/>
      <c r="H65" s="168"/>
      <c r="I65" s="168"/>
      <c r="J65" s="168"/>
      <c r="K65" s="168"/>
      <c r="L65" s="4"/>
      <c r="M65" s="4"/>
      <c r="N65" s="4"/>
      <c r="O65" s="33"/>
      <c r="P65" s="33"/>
      <c r="Q65" s="34"/>
      <c r="R65" s="31"/>
      <c r="S65" s="4"/>
      <c r="T65" s="4"/>
      <c r="U65" s="4"/>
      <c r="V65" s="4"/>
      <c r="W65" s="4"/>
      <c r="X65" s="4"/>
      <c r="Y65" s="4"/>
      <c r="Z65" s="57"/>
      <c r="AA65" s="57"/>
      <c r="AB65" s="31"/>
      <c r="AC65" s="10">
        <f t="shared" si="0"/>
        <v>0</v>
      </c>
    </row>
    <row r="66" spans="1:29" ht="12" customHeight="1">
      <c r="A66" s="1">
        <v>49</v>
      </c>
      <c r="B66" s="28"/>
      <c r="C66" s="41"/>
      <c r="D66" s="164"/>
      <c r="E66" s="165"/>
      <c r="F66" s="166"/>
      <c r="G66" s="167"/>
      <c r="H66" s="168"/>
      <c r="I66" s="168"/>
      <c r="J66" s="168"/>
      <c r="K66" s="168"/>
      <c r="L66" s="4"/>
      <c r="M66" s="81"/>
      <c r="N66" s="4"/>
      <c r="O66" s="33"/>
      <c r="P66" s="33"/>
      <c r="Q66" s="34"/>
      <c r="R66" s="31"/>
      <c r="S66" s="4"/>
      <c r="T66" s="4"/>
      <c r="U66" s="4"/>
      <c r="V66" s="4"/>
      <c r="W66" s="4"/>
      <c r="X66" s="4"/>
      <c r="Y66" s="4"/>
      <c r="Z66" s="57"/>
      <c r="AA66" s="57"/>
      <c r="AB66" s="31"/>
      <c r="AC66" s="10">
        <f t="shared" si="0"/>
        <v>0</v>
      </c>
    </row>
    <row r="67" spans="1:29" ht="12" customHeight="1">
      <c r="A67" s="1">
        <v>50</v>
      </c>
      <c r="B67" s="28"/>
      <c r="C67" s="41"/>
      <c r="D67" s="164"/>
      <c r="E67" s="165"/>
      <c r="F67" s="166"/>
      <c r="G67" s="167"/>
      <c r="H67" s="168"/>
      <c r="I67" s="168"/>
      <c r="J67" s="168"/>
      <c r="K67" s="168"/>
      <c r="L67" s="4"/>
      <c r="M67" s="81"/>
      <c r="N67" s="4"/>
      <c r="O67" s="33"/>
      <c r="P67" s="33"/>
      <c r="Q67" s="34"/>
      <c r="R67" s="31"/>
      <c r="S67" s="4"/>
      <c r="U67" s="4"/>
      <c r="V67" s="4"/>
      <c r="W67" s="4"/>
      <c r="X67" s="4"/>
      <c r="Y67" s="4"/>
      <c r="Z67" s="57"/>
      <c r="AA67" s="57"/>
      <c r="AB67" s="31"/>
      <c r="AC67" s="10">
        <f t="shared" si="0"/>
        <v>0</v>
      </c>
    </row>
    <row r="68" spans="1:29" ht="12" customHeight="1">
      <c r="A68" s="1">
        <v>51</v>
      </c>
      <c r="B68" s="38"/>
      <c r="C68" s="41"/>
      <c r="D68" s="164"/>
      <c r="E68" s="149"/>
      <c r="F68" s="169"/>
      <c r="G68" s="170"/>
      <c r="H68" s="171"/>
      <c r="I68" s="149"/>
      <c r="J68" s="149"/>
      <c r="K68" s="149"/>
      <c r="L68" s="4"/>
      <c r="M68" s="4"/>
      <c r="N68" s="54"/>
      <c r="O68" s="33"/>
      <c r="P68" s="33"/>
      <c r="Q68" s="34"/>
      <c r="R68" s="31"/>
      <c r="S68" s="4"/>
      <c r="T68" s="4"/>
      <c r="U68" s="4"/>
      <c r="V68" s="4"/>
      <c r="W68" s="4"/>
      <c r="X68" s="4"/>
      <c r="Y68" s="4"/>
      <c r="Z68" s="57"/>
      <c r="AA68" s="57"/>
      <c r="AB68" s="31"/>
      <c r="AC68" s="10">
        <f t="shared" si="0"/>
        <v>0</v>
      </c>
    </row>
    <row r="69" spans="1:29" ht="12" customHeight="1">
      <c r="A69" s="1">
        <v>52</v>
      </c>
      <c r="B69" s="28"/>
      <c r="C69" s="41"/>
      <c r="D69" s="164"/>
      <c r="E69" s="165"/>
      <c r="F69" s="166"/>
      <c r="G69" s="167"/>
      <c r="H69" s="168"/>
      <c r="I69" s="168"/>
      <c r="J69" s="168"/>
      <c r="K69" s="168"/>
      <c r="L69" s="4"/>
      <c r="M69" s="81"/>
      <c r="N69" s="4"/>
      <c r="O69" s="33"/>
      <c r="P69" s="33"/>
      <c r="Q69" s="34"/>
      <c r="R69" s="31"/>
      <c r="S69" s="4"/>
      <c r="T69" s="4"/>
      <c r="U69" s="4"/>
      <c r="V69" s="4"/>
      <c r="W69" s="4"/>
      <c r="X69" s="4"/>
      <c r="Y69" s="4"/>
      <c r="Z69" s="57"/>
      <c r="AA69" s="57"/>
      <c r="AB69" s="31"/>
      <c r="AC69" s="10">
        <f t="shared" si="0"/>
        <v>0</v>
      </c>
    </row>
    <row r="70" spans="1:29" ht="12" customHeight="1">
      <c r="A70" s="1">
        <v>53</v>
      </c>
      <c r="B70" s="28"/>
      <c r="C70" s="41"/>
      <c r="D70" s="164"/>
      <c r="E70" s="165"/>
      <c r="F70" s="166"/>
      <c r="G70" s="167"/>
      <c r="H70" s="168"/>
      <c r="I70" s="168"/>
      <c r="J70" s="168"/>
      <c r="K70" s="168"/>
      <c r="L70" s="4"/>
      <c r="M70" s="81"/>
      <c r="N70" s="4"/>
      <c r="O70" s="33"/>
      <c r="P70" s="33"/>
      <c r="Q70" s="34"/>
      <c r="R70" s="31"/>
      <c r="S70" s="4"/>
      <c r="T70" s="4"/>
      <c r="U70" s="4"/>
      <c r="V70" s="4"/>
      <c r="W70" s="4"/>
      <c r="X70" s="4"/>
      <c r="Y70" s="4"/>
      <c r="Z70" s="57"/>
      <c r="AA70" s="57"/>
      <c r="AB70" s="31"/>
      <c r="AC70" s="10">
        <f t="shared" si="0"/>
        <v>0</v>
      </c>
    </row>
    <row r="71" spans="1:29" ht="12" customHeight="1">
      <c r="A71" s="1">
        <v>54</v>
      </c>
      <c r="B71" s="28"/>
      <c r="C71" s="45"/>
      <c r="D71" s="148"/>
      <c r="E71" s="149"/>
      <c r="F71" s="152"/>
      <c r="G71" s="151"/>
      <c r="H71" s="149"/>
      <c r="I71" s="149"/>
      <c r="J71" s="149"/>
      <c r="K71" s="149"/>
      <c r="L71" s="54"/>
      <c r="M71" s="4"/>
      <c r="N71" s="4"/>
      <c r="O71" s="33"/>
      <c r="P71" s="33"/>
      <c r="Q71" s="34"/>
      <c r="R71" s="31"/>
      <c r="S71" s="4"/>
      <c r="T71" s="4"/>
      <c r="U71" s="4"/>
      <c r="V71" s="4"/>
      <c r="W71" s="4"/>
      <c r="X71" s="4"/>
      <c r="Y71" s="4"/>
      <c r="Z71" s="57"/>
      <c r="AA71" s="57"/>
      <c r="AB71" s="31"/>
      <c r="AC71" s="10">
        <f t="shared" si="0"/>
        <v>0</v>
      </c>
    </row>
    <row r="72" spans="1:29" ht="12" customHeight="1">
      <c r="A72" s="1">
        <v>55</v>
      </c>
      <c r="B72" s="28"/>
      <c r="C72" s="41"/>
      <c r="D72" s="189"/>
      <c r="E72" s="190"/>
      <c r="F72" s="191"/>
      <c r="G72" s="192"/>
      <c r="H72" s="168"/>
      <c r="I72" s="174"/>
      <c r="J72" s="174"/>
      <c r="K72" s="174"/>
      <c r="L72" s="12"/>
      <c r="M72" s="12"/>
      <c r="N72" s="12"/>
      <c r="O72" s="91"/>
      <c r="P72" s="91"/>
      <c r="Q72" s="61"/>
      <c r="R72" s="90"/>
      <c r="S72" s="12"/>
      <c r="T72" s="12"/>
      <c r="U72" s="12"/>
      <c r="V72" s="12"/>
      <c r="W72" s="12"/>
      <c r="X72" s="12"/>
      <c r="Y72" s="12"/>
      <c r="Z72" s="125"/>
      <c r="AA72" s="125"/>
      <c r="AB72" s="90"/>
      <c r="AC72" s="10">
        <f t="shared" si="0"/>
        <v>0</v>
      </c>
    </row>
    <row r="73" spans="1:29" ht="12" customHeight="1">
      <c r="A73" s="1">
        <v>56</v>
      </c>
      <c r="B73" s="28"/>
      <c r="C73" s="129"/>
      <c r="D73" s="157"/>
      <c r="E73" s="158"/>
      <c r="F73" s="158"/>
      <c r="G73" s="193"/>
      <c r="H73" s="175"/>
      <c r="I73" s="158"/>
      <c r="J73" s="158"/>
      <c r="K73" s="158"/>
      <c r="L73" s="96"/>
      <c r="M73" s="96"/>
      <c r="N73" s="96"/>
      <c r="O73" s="97"/>
      <c r="P73" s="97"/>
      <c r="Q73" s="98"/>
      <c r="R73" s="96"/>
      <c r="S73" s="96"/>
      <c r="T73" s="96"/>
      <c r="U73" s="96"/>
      <c r="V73" s="96"/>
      <c r="W73" s="96"/>
      <c r="X73" s="96"/>
      <c r="Y73" s="96"/>
      <c r="Z73" s="96"/>
      <c r="AA73" s="126"/>
      <c r="AB73" s="100"/>
      <c r="AC73" s="10">
        <f t="shared" si="0"/>
        <v>0</v>
      </c>
    </row>
    <row r="74" spans="1:29" ht="12" customHeight="1">
      <c r="A74" s="1">
        <v>57</v>
      </c>
      <c r="B74" s="38"/>
      <c r="C74" s="41"/>
      <c r="D74" s="159"/>
      <c r="E74" s="194"/>
      <c r="F74" s="195"/>
      <c r="G74" s="196"/>
      <c r="H74" s="168"/>
      <c r="I74" s="194"/>
      <c r="J74" s="194"/>
      <c r="K74" s="194"/>
      <c r="L74" s="99"/>
      <c r="M74" s="85"/>
      <c r="N74" s="85"/>
      <c r="O74" s="93"/>
      <c r="P74" s="93"/>
      <c r="Q74" s="94"/>
      <c r="R74" s="35"/>
      <c r="S74" s="85"/>
      <c r="T74" s="85"/>
      <c r="U74" s="85"/>
      <c r="V74" s="85"/>
      <c r="W74" s="85"/>
      <c r="X74" s="85"/>
      <c r="Y74" s="85"/>
      <c r="Z74" s="124"/>
      <c r="AA74" s="124"/>
      <c r="AB74" s="35"/>
      <c r="AC74" s="10">
        <f t="shared" si="0"/>
        <v>0</v>
      </c>
    </row>
    <row r="75" spans="1:29" ht="12" customHeight="1">
      <c r="A75" s="1">
        <v>58</v>
      </c>
      <c r="B75" s="38"/>
      <c r="C75" s="41"/>
      <c r="D75" s="164"/>
      <c r="E75" s="149"/>
      <c r="F75" s="152"/>
      <c r="G75" s="151"/>
      <c r="H75" s="174"/>
      <c r="I75" s="149"/>
      <c r="J75" s="149"/>
      <c r="K75" s="149"/>
      <c r="L75" s="4"/>
      <c r="M75" s="4"/>
      <c r="N75" s="4"/>
      <c r="O75" s="33"/>
      <c r="P75" s="33"/>
      <c r="Q75" s="34"/>
      <c r="R75" s="31"/>
      <c r="S75" s="4"/>
      <c r="T75" s="4"/>
      <c r="U75" s="4"/>
      <c r="V75" s="4"/>
      <c r="W75" s="4"/>
      <c r="X75" s="4"/>
      <c r="Y75" s="4"/>
      <c r="Z75" s="57"/>
      <c r="AA75" s="57"/>
      <c r="AB75" s="31"/>
      <c r="AC75" s="10">
        <f t="shared" si="0"/>
        <v>0</v>
      </c>
    </row>
    <row r="76" spans="1:29" ht="12" customHeight="1">
      <c r="A76" s="1">
        <v>59</v>
      </c>
      <c r="B76" s="28"/>
      <c r="C76" s="29"/>
      <c r="D76" s="164"/>
      <c r="E76" s="165"/>
      <c r="F76" s="152"/>
      <c r="G76" s="176"/>
      <c r="H76" s="158"/>
      <c r="I76" s="167"/>
      <c r="J76" s="167"/>
      <c r="K76" s="168"/>
      <c r="L76" s="4"/>
      <c r="M76" s="4"/>
      <c r="N76" s="4"/>
      <c r="O76" s="33"/>
      <c r="P76" s="33"/>
      <c r="Q76" s="34"/>
      <c r="R76" s="31"/>
      <c r="S76" s="4"/>
      <c r="T76" s="4"/>
      <c r="U76" s="4"/>
      <c r="V76" s="4"/>
      <c r="W76" s="4"/>
      <c r="X76" s="4"/>
      <c r="Y76" s="4"/>
      <c r="Z76" s="57"/>
      <c r="AA76" s="57"/>
      <c r="AB76" s="31"/>
      <c r="AC76" s="10">
        <f t="shared" si="0"/>
        <v>0</v>
      </c>
    </row>
    <row r="77" spans="1:29" ht="12" customHeight="1">
      <c r="A77" s="1">
        <v>60</v>
      </c>
      <c r="B77" s="28"/>
      <c r="C77" s="29"/>
      <c r="D77" s="164"/>
      <c r="E77" s="165"/>
      <c r="F77" s="152"/>
      <c r="G77" s="176"/>
      <c r="H77" s="158"/>
      <c r="I77" s="167"/>
      <c r="J77" s="167"/>
      <c r="K77" s="168"/>
      <c r="L77" s="4"/>
      <c r="M77" s="4"/>
      <c r="N77" s="4"/>
      <c r="O77" s="33"/>
      <c r="P77" s="33"/>
      <c r="Q77" s="34"/>
      <c r="R77" s="31"/>
      <c r="S77" s="4"/>
      <c r="T77" s="4"/>
      <c r="U77" s="4"/>
      <c r="V77" s="4"/>
      <c r="W77" s="4"/>
      <c r="X77" s="4"/>
      <c r="Y77" s="4"/>
      <c r="Z77" s="57"/>
      <c r="AA77" s="57"/>
      <c r="AB77" s="31"/>
      <c r="AC77" s="10">
        <f t="shared" si="0"/>
        <v>0</v>
      </c>
    </row>
    <row r="78" spans="1:29" ht="12" customHeight="1">
      <c r="A78" s="1">
        <v>61</v>
      </c>
      <c r="B78" s="28"/>
      <c r="C78" s="29"/>
      <c r="D78" s="164"/>
      <c r="E78" s="165"/>
      <c r="F78" s="152"/>
      <c r="G78" s="176"/>
      <c r="H78" s="158"/>
      <c r="I78" s="167"/>
      <c r="J78" s="167"/>
      <c r="K78" s="168"/>
      <c r="L78" s="4"/>
      <c r="M78" s="4"/>
      <c r="N78" s="4"/>
      <c r="O78" s="33"/>
      <c r="P78" s="33"/>
      <c r="Q78" s="34"/>
      <c r="R78" s="31"/>
      <c r="S78" s="4"/>
      <c r="T78" s="4"/>
      <c r="U78" s="4"/>
      <c r="V78" s="4"/>
      <c r="W78" s="4"/>
      <c r="X78" s="4"/>
      <c r="Y78" s="4"/>
      <c r="Z78" s="57"/>
      <c r="AA78" s="57"/>
      <c r="AB78" s="31"/>
      <c r="AC78" s="10">
        <f t="shared" si="0"/>
        <v>0</v>
      </c>
    </row>
    <row r="79" spans="1:29" ht="12" customHeight="1">
      <c r="A79" s="1">
        <v>62</v>
      </c>
      <c r="B79" s="28"/>
      <c r="C79" s="29"/>
      <c r="D79" s="164"/>
      <c r="E79" s="165"/>
      <c r="F79" s="166"/>
      <c r="G79" s="167"/>
      <c r="H79" s="163"/>
      <c r="I79" s="168"/>
      <c r="J79" s="168"/>
      <c r="K79" s="168"/>
      <c r="L79" s="4"/>
      <c r="M79" s="81"/>
      <c r="N79" s="4"/>
      <c r="O79" s="33"/>
      <c r="P79" s="33"/>
      <c r="Q79" s="34"/>
      <c r="R79" s="31"/>
      <c r="S79" s="4"/>
      <c r="T79" s="4"/>
      <c r="U79" s="4"/>
      <c r="V79" s="4"/>
      <c r="W79" s="4"/>
      <c r="X79" s="4"/>
      <c r="Y79" s="4"/>
      <c r="Z79" s="57"/>
      <c r="AA79" s="57"/>
      <c r="AB79" s="31"/>
      <c r="AC79" s="10">
        <f t="shared" si="0"/>
        <v>0</v>
      </c>
    </row>
    <row r="80" spans="1:29" ht="12" customHeight="1">
      <c r="A80" s="1">
        <v>63</v>
      </c>
      <c r="B80" s="28"/>
      <c r="C80" s="29"/>
      <c r="D80" s="164"/>
      <c r="E80" s="165"/>
      <c r="F80" s="166"/>
      <c r="G80" s="167"/>
      <c r="H80" s="168"/>
      <c r="I80" s="168"/>
      <c r="J80" s="168"/>
      <c r="K80" s="168"/>
      <c r="L80" s="81"/>
      <c r="M80" s="4"/>
      <c r="N80" s="4"/>
      <c r="O80" s="33"/>
      <c r="P80" s="33"/>
      <c r="Q80" s="34"/>
      <c r="R80" s="31"/>
      <c r="S80" s="4"/>
      <c r="T80" s="4"/>
      <c r="U80" s="4"/>
      <c r="V80" s="4"/>
      <c r="W80" s="4"/>
      <c r="X80" s="4"/>
      <c r="Y80" s="4"/>
      <c r="Z80" s="57"/>
      <c r="AA80" s="57"/>
      <c r="AB80" s="31"/>
      <c r="AC80" s="10">
        <f t="shared" si="0"/>
        <v>0</v>
      </c>
    </row>
    <row r="81" spans="1:29" ht="12" customHeight="1">
      <c r="A81" s="1">
        <v>64</v>
      </c>
      <c r="B81" s="28"/>
      <c r="C81" s="29"/>
      <c r="D81" s="164"/>
      <c r="E81" s="165"/>
      <c r="F81" s="166"/>
      <c r="G81" s="167"/>
      <c r="H81" s="168"/>
      <c r="I81" s="168"/>
      <c r="J81" s="168"/>
      <c r="K81" s="168"/>
      <c r="L81" s="4"/>
      <c r="M81" s="81"/>
      <c r="N81" s="4"/>
      <c r="O81" s="33"/>
      <c r="P81" s="33"/>
      <c r="Q81" s="34"/>
      <c r="R81" s="31"/>
      <c r="S81" s="4"/>
      <c r="T81" s="4"/>
      <c r="U81" s="4"/>
      <c r="V81" s="4"/>
      <c r="W81" s="4"/>
      <c r="X81" s="4"/>
      <c r="Y81" s="4"/>
      <c r="Z81" s="57"/>
      <c r="AA81" s="57"/>
      <c r="AB81" s="31"/>
      <c r="AC81" s="10">
        <f t="shared" si="0"/>
        <v>0</v>
      </c>
    </row>
    <row r="82" spans="1:29" ht="12" customHeight="1">
      <c r="A82" s="1">
        <v>65</v>
      </c>
      <c r="B82" s="28"/>
      <c r="C82" s="29"/>
      <c r="D82" s="164"/>
      <c r="E82" s="165"/>
      <c r="F82" s="166"/>
      <c r="G82" s="167"/>
      <c r="H82" s="168"/>
      <c r="I82" s="168"/>
      <c r="J82" s="168"/>
      <c r="K82" s="168"/>
      <c r="L82" s="81"/>
      <c r="M82" s="4"/>
      <c r="N82" s="4"/>
      <c r="O82" s="33"/>
      <c r="P82" s="33"/>
      <c r="Q82" s="34"/>
      <c r="R82" s="31"/>
      <c r="S82" s="4"/>
      <c r="T82" s="4"/>
      <c r="U82" s="4"/>
      <c r="V82" s="4"/>
      <c r="W82" s="4"/>
      <c r="X82" s="4"/>
      <c r="Y82" s="4"/>
      <c r="Z82" s="57"/>
      <c r="AA82" s="57"/>
      <c r="AB82" s="31"/>
      <c r="AC82" s="10">
        <f t="shared" si="0"/>
        <v>0</v>
      </c>
    </row>
    <row r="83" spans="1:29" ht="12" customHeight="1">
      <c r="A83" s="1">
        <v>66</v>
      </c>
      <c r="B83" s="28"/>
      <c r="C83" s="29"/>
      <c r="D83" s="164"/>
      <c r="E83" s="165"/>
      <c r="F83" s="166"/>
      <c r="G83" s="167"/>
      <c r="H83" s="168"/>
      <c r="I83" s="168"/>
      <c r="J83" s="168"/>
      <c r="K83" s="168"/>
      <c r="L83" s="81"/>
      <c r="M83" s="4"/>
      <c r="N83" s="4"/>
      <c r="O83" s="33"/>
      <c r="P83" s="33"/>
      <c r="Q83" s="34"/>
      <c r="R83" s="31"/>
      <c r="S83" s="4"/>
      <c r="T83" s="4"/>
      <c r="U83" s="4"/>
      <c r="V83" s="4"/>
      <c r="W83" s="4"/>
      <c r="X83" s="4"/>
      <c r="Y83" s="4"/>
      <c r="Z83" s="57"/>
      <c r="AA83" s="57"/>
      <c r="AB83" s="31"/>
      <c r="AC83" s="10">
        <f t="shared" ref="AC83:AC123" si="1">SUM(D83:AB83)</f>
        <v>0</v>
      </c>
    </row>
    <row r="84" spans="1:29" ht="12" customHeight="1">
      <c r="A84" s="1">
        <v>67</v>
      </c>
      <c r="B84" s="28"/>
      <c r="C84" s="29"/>
      <c r="D84" s="164"/>
      <c r="E84" s="165"/>
      <c r="F84" s="166"/>
      <c r="G84" s="167"/>
      <c r="H84" s="168"/>
      <c r="I84" s="168"/>
      <c r="J84" s="168"/>
      <c r="K84" s="168"/>
      <c r="L84" s="81"/>
      <c r="M84" s="4"/>
      <c r="N84" s="4"/>
      <c r="O84" s="33"/>
      <c r="P84" s="33"/>
      <c r="Q84" s="34"/>
      <c r="R84" s="31"/>
      <c r="S84" s="4"/>
      <c r="T84" s="4"/>
      <c r="U84" s="4"/>
      <c r="V84" s="4"/>
      <c r="W84" s="4"/>
      <c r="X84" s="4"/>
      <c r="Y84" s="4"/>
      <c r="Z84" s="57"/>
      <c r="AA84" s="57"/>
      <c r="AB84" s="31"/>
      <c r="AC84" s="10">
        <f t="shared" si="1"/>
        <v>0</v>
      </c>
    </row>
    <row r="85" spans="1:29" ht="12" customHeight="1">
      <c r="A85" s="1">
        <v>68</v>
      </c>
      <c r="B85" s="28"/>
      <c r="C85" s="29"/>
      <c r="D85" s="164"/>
      <c r="E85" s="165"/>
      <c r="F85" s="166"/>
      <c r="G85" s="167"/>
      <c r="H85" s="168"/>
      <c r="I85" s="168"/>
      <c r="J85" s="168"/>
      <c r="K85" s="168"/>
      <c r="L85" s="81"/>
      <c r="M85" s="4"/>
      <c r="N85" s="4"/>
      <c r="O85" s="33"/>
      <c r="P85" s="33"/>
      <c r="Q85" s="34"/>
      <c r="R85" s="31"/>
      <c r="S85" s="4"/>
      <c r="T85" s="4"/>
      <c r="U85" s="4"/>
      <c r="V85" s="4"/>
      <c r="W85" s="4"/>
      <c r="X85" s="4"/>
      <c r="Y85" s="4"/>
      <c r="Z85" s="57"/>
      <c r="AA85" s="57"/>
      <c r="AB85" s="31"/>
      <c r="AC85" s="10">
        <f t="shared" si="1"/>
        <v>0</v>
      </c>
    </row>
    <row r="86" spans="1:29" ht="12" customHeight="1">
      <c r="A86" s="1">
        <v>69</v>
      </c>
      <c r="B86" s="28"/>
      <c r="C86" s="29"/>
      <c r="D86" s="164"/>
      <c r="E86" s="165"/>
      <c r="F86" s="166"/>
      <c r="G86" s="167"/>
      <c r="H86" s="168"/>
      <c r="I86" s="168"/>
      <c r="J86" s="168"/>
      <c r="K86" s="168"/>
      <c r="L86" s="81"/>
      <c r="M86" s="4"/>
      <c r="N86" s="4"/>
      <c r="O86" s="33"/>
      <c r="P86" s="33"/>
      <c r="Q86" s="34"/>
      <c r="R86" s="31"/>
      <c r="S86" s="4"/>
      <c r="T86" s="4"/>
      <c r="U86" s="4"/>
      <c r="V86" s="4"/>
      <c r="W86" s="4"/>
      <c r="X86" s="4"/>
      <c r="Y86" s="4"/>
      <c r="Z86" s="57"/>
      <c r="AA86" s="57"/>
      <c r="AB86" s="31"/>
      <c r="AC86" s="10">
        <f t="shared" si="1"/>
        <v>0</v>
      </c>
    </row>
    <row r="87" spans="1:29" ht="12" customHeight="1">
      <c r="A87" s="1">
        <v>70</v>
      </c>
      <c r="B87" s="87"/>
      <c r="C87" s="89"/>
      <c r="D87" s="197"/>
      <c r="E87" s="190"/>
      <c r="F87" s="191"/>
      <c r="G87" s="192"/>
      <c r="H87" s="174"/>
      <c r="K87" s="174"/>
      <c r="L87" s="12"/>
      <c r="N87" s="12"/>
      <c r="O87" s="91"/>
      <c r="P87" s="250"/>
      <c r="R87" s="90"/>
      <c r="S87" s="12"/>
      <c r="T87" s="12"/>
      <c r="U87" s="12"/>
      <c r="V87" s="12"/>
      <c r="W87" s="12"/>
      <c r="X87" s="12"/>
      <c r="Y87" s="12"/>
      <c r="Z87" s="125"/>
      <c r="AA87" s="125"/>
      <c r="AB87" s="90"/>
      <c r="AC87" s="10">
        <f t="shared" si="1"/>
        <v>0</v>
      </c>
    </row>
    <row r="88" spans="1:29" ht="12" customHeight="1">
      <c r="A88" s="1">
        <v>71</v>
      </c>
      <c r="B88" s="87"/>
      <c r="C88" s="89"/>
      <c r="D88" s="157"/>
      <c r="E88" s="158"/>
      <c r="F88" s="158"/>
      <c r="G88" s="193"/>
      <c r="H88" s="158"/>
      <c r="I88" s="158"/>
      <c r="J88" s="158"/>
      <c r="K88" s="158"/>
      <c r="L88" s="96"/>
      <c r="M88" s="96"/>
      <c r="N88" s="96"/>
      <c r="O88" s="97"/>
      <c r="P88" s="97"/>
      <c r="Q88" s="98"/>
      <c r="R88" s="96"/>
      <c r="S88" s="96"/>
      <c r="T88" s="96"/>
      <c r="U88" s="96"/>
      <c r="V88" s="96"/>
      <c r="W88" s="96"/>
      <c r="X88" s="96"/>
      <c r="Y88" s="96"/>
      <c r="Z88" s="96"/>
      <c r="AA88" s="126"/>
      <c r="AB88" s="96"/>
      <c r="AC88" s="10">
        <f t="shared" si="1"/>
        <v>0</v>
      </c>
    </row>
    <row r="89" spans="1:29" ht="12" customHeight="1">
      <c r="A89" s="1">
        <v>72</v>
      </c>
      <c r="B89" s="87"/>
      <c r="C89" s="89"/>
      <c r="D89" s="157"/>
      <c r="E89" s="158"/>
      <c r="F89" s="158"/>
      <c r="G89" s="193"/>
      <c r="H89" s="158"/>
      <c r="I89" s="158"/>
      <c r="J89" s="158"/>
      <c r="K89" s="158"/>
      <c r="L89" s="96"/>
      <c r="M89" s="96"/>
      <c r="N89" s="96"/>
      <c r="O89" s="97"/>
      <c r="P89" s="97"/>
      <c r="Q89" s="98"/>
      <c r="R89" s="96"/>
      <c r="S89" s="96"/>
      <c r="T89" s="96"/>
      <c r="U89" s="96"/>
      <c r="V89" s="96"/>
      <c r="W89" s="96"/>
      <c r="X89" s="96"/>
      <c r="Y89" s="96"/>
      <c r="Z89" s="96"/>
      <c r="AA89" s="126"/>
      <c r="AB89" s="96"/>
      <c r="AC89" s="10">
        <f t="shared" si="1"/>
        <v>0</v>
      </c>
    </row>
    <row r="90" spans="1:29" ht="12" customHeight="1">
      <c r="A90" s="1">
        <v>73</v>
      </c>
      <c r="B90" s="87"/>
      <c r="C90" s="89"/>
      <c r="D90" s="157"/>
      <c r="E90" s="158"/>
      <c r="F90" s="158"/>
      <c r="G90" s="193"/>
      <c r="H90" s="158"/>
      <c r="I90" s="158"/>
      <c r="J90" s="158"/>
      <c r="K90" s="158"/>
      <c r="L90" s="96"/>
      <c r="M90" s="96"/>
      <c r="N90" s="96"/>
      <c r="O90" s="97"/>
      <c r="P90" s="97"/>
      <c r="Q90" s="98"/>
      <c r="R90" s="96"/>
      <c r="S90" s="96"/>
      <c r="T90" s="96"/>
      <c r="U90" s="96"/>
      <c r="V90" s="96"/>
      <c r="W90" s="96"/>
      <c r="X90" s="96"/>
      <c r="Y90" s="96"/>
      <c r="Z90" s="96"/>
      <c r="AA90" s="126"/>
      <c r="AB90" s="96"/>
      <c r="AC90" s="10">
        <f t="shared" si="1"/>
        <v>0</v>
      </c>
    </row>
    <row r="91" spans="1:29" ht="12" customHeight="1">
      <c r="A91" s="1">
        <v>74</v>
      </c>
      <c r="B91" s="28"/>
      <c r="C91" s="88"/>
      <c r="D91" s="163"/>
      <c r="E91" s="160"/>
      <c r="F91" s="161"/>
      <c r="G91" s="162"/>
      <c r="H91" s="163"/>
      <c r="I91" s="163"/>
      <c r="J91" s="163"/>
      <c r="K91" s="163"/>
      <c r="L91" s="92"/>
      <c r="M91" s="85"/>
      <c r="N91" s="85"/>
      <c r="O91" s="93"/>
      <c r="P91" s="93"/>
      <c r="Q91" s="94"/>
      <c r="R91" s="94"/>
      <c r="S91" s="85"/>
      <c r="T91" s="85"/>
      <c r="U91" s="85"/>
      <c r="V91" s="85"/>
      <c r="W91" s="85"/>
      <c r="X91" s="85"/>
      <c r="Y91" s="85"/>
      <c r="Z91" s="124"/>
      <c r="AA91" s="124"/>
      <c r="AB91" s="35"/>
      <c r="AC91" s="10">
        <f t="shared" si="1"/>
        <v>0</v>
      </c>
    </row>
    <row r="92" spans="1:29" ht="12" customHeight="1">
      <c r="A92" s="1">
        <v>75</v>
      </c>
      <c r="B92" s="28"/>
      <c r="C92" s="29"/>
      <c r="D92" s="168"/>
      <c r="E92" s="165"/>
      <c r="F92" s="166"/>
      <c r="G92" s="167"/>
      <c r="H92" s="168"/>
      <c r="I92" s="168"/>
      <c r="J92" s="168"/>
      <c r="K92" s="168"/>
      <c r="L92" s="81"/>
      <c r="M92" s="4"/>
      <c r="N92" s="4"/>
      <c r="O92" s="33"/>
      <c r="P92" s="33"/>
      <c r="Q92" s="34"/>
      <c r="R92" s="31"/>
      <c r="S92" s="4"/>
      <c r="T92" s="4"/>
      <c r="U92" s="4"/>
      <c r="V92" s="4"/>
      <c r="W92" s="4"/>
      <c r="X92" s="4"/>
      <c r="Y92" s="4"/>
      <c r="Z92" s="57"/>
      <c r="AA92" s="57"/>
      <c r="AB92" s="31"/>
      <c r="AC92" s="10">
        <f t="shared" si="1"/>
        <v>0</v>
      </c>
    </row>
    <row r="93" spans="1:29" ht="12" customHeight="1">
      <c r="A93" s="1">
        <v>76</v>
      </c>
      <c r="B93" s="28"/>
      <c r="C93" s="29"/>
      <c r="D93" s="174"/>
      <c r="E93" s="165"/>
      <c r="F93" s="166"/>
      <c r="G93" s="167"/>
      <c r="H93" s="168"/>
      <c r="I93" s="168"/>
      <c r="J93" s="168"/>
      <c r="K93" s="168"/>
      <c r="L93" s="81"/>
      <c r="M93" s="4"/>
      <c r="N93" s="4"/>
      <c r="O93" s="33"/>
      <c r="P93" s="33"/>
      <c r="Q93" s="34"/>
      <c r="R93" s="31"/>
      <c r="S93" s="4"/>
      <c r="T93" s="4"/>
      <c r="U93" s="4"/>
      <c r="V93" s="4"/>
      <c r="W93" s="4"/>
      <c r="X93" s="4"/>
      <c r="Y93" s="4"/>
      <c r="Z93" s="57"/>
      <c r="AA93" s="57"/>
      <c r="AB93" s="31"/>
      <c r="AC93" s="10">
        <f t="shared" si="1"/>
        <v>0</v>
      </c>
    </row>
    <row r="94" spans="1:29" ht="12" customHeight="1">
      <c r="A94" s="1">
        <v>77</v>
      </c>
      <c r="B94" s="28"/>
      <c r="C94" s="127"/>
      <c r="D94" s="238"/>
      <c r="E94" s="178"/>
      <c r="F94" s="166"/>
      <c r="G94" s="167"/>
      <c r="H94" s="168"/>
      <c r="I94" s="168"/>
      <c r="J94" s="168"/>
      <c r="K94" s="168"/>
      <c r="L94" s="81"/>
      <c r="M94" s="4"/>
      <c r="N94" s="4"/>
      <c r="O94" s="33"/>
      <c r="P94" s="33"/>
      <c r="Q94" s="34"/>
      <c r="R94" s="31"/>
      <c r="S94" s="4"/>
      <c r="T94" s="4"/>
      <c r="U94" s="4"/>
      <c r="V94" s="4"/>
      <c r="W94" s="4"/>
      <c r="X94" s="4"/>
      <c r="Y94" s="4"/>
      <c r="Z94" s="57"/>
      <c r="AA94" s="57"/>
      <c r="AB94" s="31"/>
    </row>
    <row r="95" spans="1:29" ht="12" customHeight="1">
      <c r="A95" s="1">
        <v>77</v>
      </c>
      <c r="B95" s="28"/>
      <c r="C95" s="127"/>
      <c r="D95" s="238"/>
      <c r="E95" s="178"/>
      <c r="F95" s="166"/>
      <c r="G95" s="167"/>
      <c r="H95" s="168"/>
      <c r="I95" s="168"/>
      <c r="J95" s="168"/>
      <c r="K95" s="168"/>
      <c r="L95" s="81"/>
      <c r="M95" s="4"/>
      <c r="N95" s="4"/>
      <c r="O95" s="33"/>
      <c r="P95" s="33"/>
      <c r="Q95" s="34"/>
      <c r="R95" s="31"/>
      <c r="S95" s="4"/>
      <c r="T95" s="4"/>
      <c r="U95" s="4"/>
      <c r="V95" s="4"/>
      <c r="W95" s="4"/>
      <c r="X95" s="4"/>
      <c r="Y95" s="4"/>
      <c r="Z95" s="57"/>
      <c r="AA95" s="57"/>
      <c r="AB95" s="31"/>
    </row>
    <row r="96" spans="1:29" ht="12" customHeight="1">
      <c r="A96" s="1">
        <v>77</v>
      </c>
      <c r="B96" s="28"/>
      <c r="C96" s="127"/>
      <c r="D96" s="238"/>
      <c r="E96" s="178"/>
      <c r="F96" s="166"/>
      <c r="G96" s="167"/>
      <c r="H96" s="168"/>
      <c r="I96" s="168"/>
      <c r="J96" s="168"/>
      <c r="K96" s="168"/>
      <c r="L96" s="81"/>
      <c r="M96" s="4"/>
      <c r="N96" s="4"/>
      <c r="O96" s="33"/>
      <c r="P96" s="33"/>
      <c r="Q96" s="34"/>
      <c r="R96" s="31"/>
      <c r="S96" s="4"/>
      <c r="T96" s="4"/>
      <c r="U96" s="4"/>
      <c r="V96" s="4"/>
      <c r="W96" s="4"/>
      <c r="X96" s="4"/>
      <c r="Y96" s="4"/>
      <c r="Z96" s="57"/>
      <c r="AA96" s="57"/>
      <c r="AB96" s="31"/>
    </row>
    <row r="97" spans="1:29" ht="12" customHeight="1">
      <c r="A97" s="1">
        <v>77</v>
      </c>
      <c r="B97" s="28"/>
      <c r="C97" s="127"/>
      <c r="D97" s="238"/>
      <c r="E97" s="178"/>
      <c r="F97" s="166"/>
      <c r="G97" s="167"/>
      <c r="H97" s="168"/>
      <c r="I97" s="168"/>
      <c r="J97" s="168"/>
      <c r="K97" s="168"/>
      <c r="L97" s="81"/>
      <c r="M97" s="4"/>
      <c r="N97" s="4"/>
      <c r="O97" s="33"/>
      <c r="P97" s="33"/>
      <c r="Q97" s="34"/>
      <c r="R97" s="31"/>
      <c r="S97" s="4"/>
      <c r="T97" s="4"/>
      <c r="U97" s="4"/>
      <c r="V97" s="4"/>
      <c r="W97" s="4"/>
      <c r="X97" s="4"/>
      <c r="Y97" s="4"/>
      <c r="Z97" s="57"/>
      <c r="AA97" s="57"/>
      <c r="AB97" s="31"/>
    </row>
    <row r="98" spans="1:29" ht="12" customHeight="1">
      <c r="A98" s="1">
        <v>78</v>
      </c>
      <c r="B98" s="38"/>
      <c r="C98" s="127"/>
      <c r="D98" s="239"/>
      <c r="E98" s="151"/>
      <c r="F98" s="169"/>
      <c r="G98" s="170"/>
      <c r="H98" s="171"/>
      <c r="I98" s="149"/>
      <c r="J98" s="149"/>
      <c r="K98" s="149"/>
      <c r="L98" s="4"/>
      <c r="M98" s="4"/>
      <c r="N98" s="4"/>
      <c r="O98" s="33"/>
      <c r="P98" s="33"/>
      <c r="Q98" s="34"/>
      <c r="R98" s="31"/>
      <c r="S98" s="4"/>
      <c r="T98" s="4"/>
      <c r="U98" s="4"/>
      <c r="V98" s="4"/>
      <c r="W98" s="4"/>
      <c r="X98" s="4"/>
      <c r="Y98" s="4"/>
      <c r="Z98" s="57"/>
      <c r="AA98" s="57"/>
      <c r="AB98" s="31"/>
      <c r="AC98" s="10">
        <f t="shared" si="1"/>
        <v>0</v>
      </c>
    </row>
    <row r="99" spans="1:29" ht="12" customHeight="1">
      <c r="A99" s="1">
        <v>79</v>
      </c>
      <c r="B99" s="38"/>
      <c r="C99" s="29"/>
      <c r="D99" s="237"/>
      <c r="E99" s="149"/>
      <c r="F99" s="169"/>
      <c r="G99" s="170"/>
      <c r="H99" s="171"/>
      <c r="I99" s="149"/>
      <c r="J99" s="149"/>
      <c r="K99" s="149"/>
      <c r="L99" s="4"/>
      <c r="M99" s="4"/>
      <c r="N99" s="4"/>
      <c r="O99" s="33"/>
      <c r="P99" s="33"/>
      <c r="Q99" s="34"/>
      <c r="R99" s="31"/>
      <c r="S99" s="4"/>
      <c r="T99" s="4"/>
      <c r="U99" s="4"/>
      <c r="V99" s="4"/>
      <c r="W99" s="4"/>
      <c r="X99" s="4"/>
      <c r="Y99" s="4"/>
      <c r="Z99" s="57"/>
      <c r="AA99" s="57"/>
      <c r="AB99" s="31"/>
      <c r="AC99" s="10">
        <f t="shared" si="1"/>
        <v>0</v>
      </c>
    </row>
    <row r="100" spans="1:29" ht="12" customHeight="1">
      <c r="A100" s="1">
        <v>80</v>
      </c>
      <c r="B100" s="38"/>
      <c r="C100" s="110"/>
      <c r="D100" s="198"/>
      <c r="E100" s="199"/>
      <c r="F100" s="200"/>
      <c r="G100" s="201"/>
      <c r="H100" s="202"/>
      <c r="I100" s="199"/>
      <c r="J100" s="199"/>
      <c r="K100" s="199"/>
      <c r="L100" s="12"/>
      <c r="M100" s="12"/>
      <c r="N100" s="12"/>
      <c r="O100" s="91"/>
      <c r="P100" s="91"/>
      <c r="Q100" s="61"/>
      <c r="R100" s="90"/>
      <c r="S100" s="12"/>
      <c r="T100" s="12"/>
      <c r="U100" s="12"/>
      <c r="V100" s="12"/>
      <c r="W100" s="12"/>
      <c r="X100" s="12"/>
      <c r="Y100" s="12"/>
      <c r="Z100" s="125"/>
      <c r="AA100" s="125"/>
      <c r="AB100" s="90"/>
      <c r="AC100" s="10">
        <f t="shared" si="1"/>
        <v>0</v>
      </c>
    </row>
    <row r="101" spans="1:29" ht="12" customHeight="1">
      <c r="A101" s="1">
        <v>81</v>
      </c>
      <c r="B101" s="38"/>
      <c r="C101" s="95"/>
      <c r="D101" s="157"/>
      <c r="E101" s="158"/>
      <c r="F101" s="158"/>
      <c r="G101" s="193"/>
      <c r="H101" s="158"/>
      <c r="I101" s="158"/>
      <c r="J101" s="158"/>
      <c r="K101" s="158"/>
      <c r="L101" s="96"/>
      <c r="M101" s="96"/>
      <c r="N101" s="96"/>
      <c r="O101" s="97"/>
      <c r="P101" s="97"/>
      <c r="Q101" s="98"/>
      <c r="R101" s="96"/>
      <c r="S101" s="96"/>
      <c r="T101" s="96"/>
      <c r="U101" s="96"/>
      <c r="V101" s="96"/>
      <c r="W101" s="96"/>
      <c r="X101" s="96"/>
      <c r="Y101" s="96"/>
      <c r="Z101" s="96"/>
      <c r="AA101" s="126"/>
      <c r="AB101" s="96"/>
      <c r="AC101" s="10">
        <f t="shared" si="1"/>
        <v>0</v>
      </c>
    </row>
    <row r="102" spans="1:29" ht="12" customHeight="1">
      <c r="A102" s="1">
        <v>82</v>
      </c>
      <c r="B102" s="38"/>
      <c r="C102" s="111"/>
      <c r="D102" s="163"/>
      <c r="E102" s="160"/>
      <c r="F102" s="203"/>
      <c r="G102" s="162"/>
      <c r="H102" s="163"/>
      <c r="I102" s="163"/>
      <c r="J102" s="163"/>
      <c r="K102" s="163"/>
      <c r="L102" s="85"/>
      <c r="M102" s="85"/>
      <c r="N102" s="85"/>
      <c r="O102" s="93"/>
      <c r="P102" s="93"/>
      <c r="Q102" s="94"/>
      <c r="R102" s="35"/>
      <c r="S102" s="85"/>
      <c r="T102" s="85"/>
      <c r="U102" s="85"/>
      <c r="V102" s="85"/>
      <c r="W102" s="85"/>
      <c r="X102" s="85"/>
      <c r="Y102" s="85"/>
      <c r="Z102" s="124"/>
      <c r="AA102" s="124"/>
      <c r="AB102" s="35"/>
      <c r="AC102" s="10">
        <f t="shared" si="1"/>
        <v>0</v>
      </c>
    </row>
    <row r="103" spans="1:29" ht="12" customHeight="1">
      <c r="A103" s="1">
        <v>83</v>
      </c>
      <c r="B103" s="38"/>
      <c r="C103" s="45"/>
      <c r="D103" s="148"/>
      <c r="E103" s="149"/>
      <c r="F103" s="152"/>
      <c r="G103" s="151"/>
      <c r="H103" s="149"/>
      <c r="I103" s="149"/>
      <c r="J103" s="149"/>
      <c r="K103" s="149"/>
      <c r="L103" s="54"/>
      <c r="M103" s="4"/>
      <c r="N103" s="4"/>
      <c r="O103" s="33"/>
      <c r="P103" s="33"/>
      <c r="Q103" s="34"/>
      <c r="R103" s="31"/>
      <c r="T103" s="4"/>
      <c r="U103" s="4"/>
      <c r="V103" s="4"/>
      <c r="W103" s="4"/>
      <c r="X103" s="4"/>
      <c r="Y103" s="4"/>
      <c r="Z103" s="57"/>
      <c r="AA103" s="57"/>
      <c r="AB103" s="31"/>
      <c r="AC103" s="10">
        <f t="shared" si="1"/>
        <v>0</v>
      </c>
    </row>
    <row r="104" spans="1:29" ht="12" customHeight="1">
      <c r="A104" s="1">
        <v>84</v>
      </c>
      <c r="B104" s="28"/>
      <c r="C104" s="29"/>
      <c r="D104" s="168"/>
      <c r="E104" s="165"/>
      <c r="F104" s="204"/>
      <c r="G104" s="167"/>
      <c r="H104" s="168"/>
      <c r="I104" s="168"/>
      <c r="J104" s="168"/>
      <c r="K104" s="168"/>
      <c r="L104" s="4"/>
      <c r="M104" s="4"/>
      <c r="N104" s="4"/>
      <c r="O104" s="33"/>
      <c r="P104" s="33"/>
      <c r="Q104" s="34"/>
      <c r="R104" s="31"/>
      <c r="S104" s="4"/>
      <c r="T104" s="4"/>
      <c r="U104" s="4"/>
      <c r="V104" s="4"/>
      <c r="W104" s="4"/>
      <c r="X104" s="4"/>
      <c r="Y104" s="4"/>
      <c r="Z104" s="57"/>
      <c r="AA104" s="57"/>
      <c r="AB104" s="31"/>
      <c r="AC104" s="10">
        <f t="shared" si="1"/>
        <v>0</v>
      </c>
    </row>
    <row r="105" spans="1:29" ht="12" customHeight="1">
      <c r="A105" s="1">
        <v>85</v>
      </c>
      <c r="B105" s="28"/>
      <c r="C105" s="30"/>
      <c r="D105" s="168"/>
      <c r="E105" s="165"/>
      <c r="F105" s="166"/>
      <c r="G105" s="167"/>
      <c r="H105" s="168"/>
      <c r="I105" s="168"/>
      <c r="J105" s="168"/>
      <c r="K105" s="168"/>
      <c r="L105" s="4"/>
      <c r="M105" s="81"/>
      <c r="N105" s="4"/>
      <c r="O105" s="33"/>
      <c r="P105" s="33"/>
      <c r="Q105" s="34"/>
      <c r="R105" s="31"/>
      <c r="S105" s="4"/>
      <c r="T105" s="4"/>
      <c r="U105" s="4"/>
      <c r="V105" s="4"/>
      <c r="W105" s="4"/>
      <c r="X105" s="4"/>
      <c r="Y105" s="4"/>
      <c r="Z105" s="57"/>
      <c r="AA105" s="57"/>
      <c r="AB105" s="31"/>
      <c r="AC105" s="10">
        <f t="shared" si="1"/>
        <v>0</v>
      </c>
    </row>
    <row r="106" spans="1:29" ht="12" customHeight="1">
      <c r="A106" s="1">
        <v>86</v>
      </c>
      <c r="B106" s="38"/>
      <c r="C106" s="45"/>
      <c r="D106" s="173"/>
      <c r="E106" s="149"/>
      <c r="F106" s="169"/>
      <c r="G106" s="170"/>
      <c r="H106" s="171"/>
      <c r="I106" s="149"/>
      <c r="J106" s="149"/>
      <c r="K106" s="149"/>
      <c r="L106" s="81"/>
      <c r="M106" s="4"/>
      <c r="N106" s="4"/>
      <c r="O106" s="33"/>
      <c r="P106" s="33"/>
      <c r="Q106" s="34"/>
      <c r="R106" s="31"/>
      <c r="S106" s="4"/>
      <c r="T106" s="4"/>
      <c r="U106" s="4"/>
      <c r="V106" s="4"/>
      <c r="W106" s="4"/>
      <c r="X106" s="4"/>
      <c r="Y106" s="4"/>
      <c r="Z106" s="57"/>
      <c r="AA106" s="57"/>
      <c r="AB106" s="31"/>
      <c r="AC106" s="10">
        <f t="shared" si="1"/>
        <v>0</v>
      </c>
    </row>
    <row r="107" spans="1:29" ht="12" customHeight="1">
      <c r="A107" s="1">
        <v>87</v>
      </c>
      <c r="B107" s="28"/>
      <c r="C107" s="30"/>
      <c r="D107" s="168"/>
      <c r="E107" s="165"/>
      <c r="F107" s="204"/>
      <c r="G107" s="167"/>
      <c r="H107" s="168"/>
      <c r="I107" s="168"/>
      <c r="J107" s="168"/>
      <c r="K107" s="168"/>
      <c r="L107" s="4"/>
      <c r="M107" s="4"/>
      <c r="N107" s="4"/>
      <c r="O107" s="33"/>
      <c r="P107" s="33"/>
      <c r="Q107" s="34"/>
      <c r="R107" s="31"/>
      <c r="S107" s="4"/>
      <c r="T107" s="4"/>
      <c r="U107" s="4"/>
      <c r="V107" s="4"/>
      <c r="W107" s="4"/>
      <c r="X107" s="4"/>
      <c r="Y107" s="4"/>
      <c r="Z107" s="57"/>
      <c r="AA107" s="57"/>
      <c r="AB107" s="31"/>
      <c r="AC107" s="10">
        <f t="shared" si="1"/>
        <v>0</v>
      </c>
    </row>
    <row r="108" spans="1:29" ht="12" customHeight="1">
      <c r="A108" s="1">
        <v>88</v>
      </c>
      <c r="B108" s="28"/>
      <c r="C108" s="45"/>
      <c r="D108" s="183"/>
      <c r="E108" s="165"/>
      <c r="F108" s="152"/>
      <c r="G108" s="167"/>
      <c r="H108" s="168"/>
      <c r="I108" s="168"/>
      <c r="J108" s="168"/>
      <c r="K108" s="168"/>
      <c r="L108" s="4"/>
      <c r="M108" s="4"/>
      <c r="N108" s="4"/>
      <c r="O108" s="33"/>
      <c r="P108" s="33"/>
      <c r="Q108" s="34"/>
      <c r="R108" s="31"/>
      <c r="S108" s="4"/>
      <c r="T108" s="4"/>
      <c r="U108" s="4"/>
      <c r="V108" s="4"/>
      <c r="W108" s="4"/>
      <c r="X108" s="4"/>
      <c r="Y108" s="4"/>
      <c r="Z108" s="57"/>
      <c r="AA108" s="57"/>
      <c r="AB108" s="31"/>
      <c r="AC108" s="10">
        <f t="shared" si="1"/>
        <v>0</v>
      </c>
    </row>
    <row r="109" spans="1:29" ht="12" customHeight="1">
      <c r="A109" s="1">
        <v>89</v>
      </c>
      <c r="B109" s="28"/>
      <c r="C109" s="45"/>
      <c r="D109" s="168"/>
      <c r="E109" s="165"/>
      <c r="F109" s="152"/>
      <c r="G109" s="167"/>
      <c r="H109" s="168"/>
      <c r="I109" s="168"/>
      <c r="J109" s="168"/>
      <c r="K109" s="168"/>
      <c r="L109" s="4"/>
      <c r="M109" s="4"/>
      <c r="N109" s="4"/>
      <c r="O109" s="33"/>
      <c r="P109" s="33"/>
      <c r="Q109" s="34"/>
      <c r="R109" s="31"/>
      <c r="S109" s="4"/>
      <c r="T109" s="4"/>
      <c r="U109" s="4"/>
      <c r="V109" s="4"/>
      <c r="W109" s="4"/>
      <c r="X109" s="4"/>
      <c r="Y109" s="4"/>
      <c r="Z109" s="57"/>
      <c r="AA109" s="57"/>
      <c r="AB109" s="31"/>
      <c r="AC109" s="10">
        <f t="shared" si="1"/>
        <v>0</v>
      </c>
    </row>
    <row r="110" spans="1:29" ht="12" customHeight="1">
      <c r="A110" s="1">
        <v>90</v>
      </c>
      <c r="B110" s="28"/>
      <c r="C110" s="29"/>
      <c r="D110" s="164"/>
      <c r="E110" s="165"/>
      <c r="F110" s="166"/>
      <c r="G110" s="167"/>
      <c r="H110" s="168"/>
      <c r="I110" s="168"/>
      <c r="J110" s="168"/>
      <c r="K110" s="168"/>
      <c r="L110" s="81"/>
      <c r="M110" s="4"/>
      <c r="N110" s="4"/>
      <c r="O110" s="33"/>
      <c r="P110" s="33"/>
      <c r="Q110" s="34"/>
      <c r="R110" s="31"/>
      <c r="S110" s="4"/>
      <c r="T110" s="4"/>
      <c r="U110" s="4"/>
      <c r="V110" s="4"/>
      <c r="W110" s="4"/>
      <c r="X110" s="4"/>
      <c r="Y110" s="4"/>
      <c r="Z110" s="57"/>
      <c r="AA110" s="57"/>
      <c r="AB110" s="31"/>
      <c r="AC110" s="10">
        <f t="shared" si="1"/>
        <v>0</v>
      </c>
    </row>
    <row r="111" spans="1:29" ht="12" customHeight="1">
      <c r="A111" s="1">
        <v>91</v>
      </c>
      <c r="B111" s="28"/>
      <c r="C111" s="29"/>
      <c r="D111" s="164"/>
      <c r="E111" s="165"/>
      <c r="F111" s="166"/>
      <c r="G111" s="167"/>
      <c r="H111" s="168"/>
      <c r="I111" s="168"/>
      <c r="J111" s="168"/>
      <c r="K111" s="168"/>
      <c r="L111" s="81"/>
      <c r="M111" s="4"/>
      <c r="N111" s="4"/>
      <c r="O111" s="33"/>
      <c r="P111" s="33"/>
      <c r="Q111" s="34"/>
      <c r="R111" s="31"/>
      <c r="S111" s="4"/>
      <c r="T111" s="4"/>
      <c r="U111" s="4"/>
      <c r="V111" s="4"/>
      <c r="W111" s="4"/>
      <c r="X111" s="4"/>
      <c r="Y111" s="4"/>
      <c r="Z111" s="57"/>
      <c r="AA111" s="57"/>
      <c r="AB111" s="31"/>
      <c r="AC111" s="10">
        <f t="shared" si="1"/>
        <v>0</v>
      </c>
    </row>
    <row r="112" spans="1:29" ht="12" customHeight="1">
      <c r="A112" s="1">
        <v>92</v>
      </c>
      <c r="B112" s="38"/>
      <c r="C112" s="29"/>
      <c r="D112" s="173"/>
      <c r="E112" s="149"/>
      <c r="F112" s="169"/>
      <c r="G112" s="170"/>
      <c r="H112" s="171"/>
      <c r="I112" s="149"/>
      <c r="J112" s="149"/>
      <c r="K112" s="149"/>
      <c r="L112" s="4"/>
      <c r="M112" s="4"/>
      <c r="N112" s="4"/>
      <c r="O112" s="33"/>
      <c r="P112" s="33"/>
      <c r="Q112" s="34"/>
      <c r="R112" s="31"/>
      <c r="S112" s="4"/>
      <c r="T112" s="4"/>
      <c r="U112" s="4"/>
      <c r="V112" s="4"/>
      <c r="W112" s="4"/>
      <c r="X112" s="4"/>
      <c r="Y112" s="4"/>
      <c r="Z112" s="57"/>
      <c r="AA112" s="57"/>
      <c r="AB112" s="31"/>
      <c r="AC112" s="10">
        <f t="shared" si="1"/>
        <v>0</v>
      </c>
    </row>
    <row r="113" spans="1:29" ht="12" customHeight="1">
      <c r="A113" s="1">
        <v>93</v>
      </c>
      <c r="B113" s="28"/>
      <c r="C113" s="42"/>
      <c r="D113" s="168"/>
      <c r="E113" s="165"/>
      <c r="F113" s="152"/>
      <c r="G113" s="167"/>
      <c r="H113" s="168"/>
      <c r="I113" s="168"/>
      <c r="J113" s="168"/>
      <c r="K113" s="168"/>
      <c r="L113" s="81"/>
      <c r="M113" s="4"/>
      <c r="N113" s="4"/>
      <c r="O113" s="33"/>
      <c r="P113" s="33"/>
      <c r="Q113" s="34"/>
      <c r="R113" s="31"/>
      <c r="S113" s="4"/>
      <c r="T113" s="4"/>
      <c r="U113" s="4"/>
      <c r="V113" s="4"/>
      <c r="W113" s="4"/>
      <c r="X113" s="4"/>
      <c r="Y113" s="4"/>
      <c r="Z113" s="57"/>
      <c r="AA113" s="57"/>
      <c r="AB113" s="31"/>
      <c r="AC113" s="10">
        <f t="shared" si="1"/>
        <v>0</v>
      </c>
    </row>
    <row r="114" spans="1:29" ht="12" customHeight="1">
      <c r="A114" s="1">
        <v>94</v>
      </c>
      <c r="B114" s="28"/>
      <c r="C114" s="42"/>
      <c r="D114" s="168"/>
      <c r="E114" s="165"/>
      <c r="F114" s="152"/>
      <c r="G114" s="167"/>
      <c r="H114" s="168"/>
      <c r="I114" s="168"/>
      <c r="J114" s="168"/>
      <c r="K114" s="168"/>
      <c r="L114" s="4"/>
      <c r="M114" s="4"/>
      <c r="N114" s="4"/>
      <c r="O114" s="33"/>
      <c r="P114" s="33"/>
      <c r="Q114" s="34"/>
      <c r="R114" s="31"/>
      <c r="S114" s="4"/>
      <c r="T114" s="4"/>
      <c r="U114" s="4"/>
      <c r="V114" s="4"/>
      <c r="W114" s="4"/>
      <c r="X114" s="4"/>
      <c r="Y114" s="4"/>
      <c r="Z114" s="57"/>
      <c r="AA114" s="57"/>
      <c r="AB114" s="31"/>
      <c r="AC114" s="10">
        <f t="shared" si="1"/>
        <v>0</v>
      </c>
    </row>
    <row r="115" spans="1:29" ht="12" customHeight="1">
      <c r="A115" s="1">
        <v>95</v>
      </c>
      <c r="B115" s="43"/>
      <c r="C115" s="30"/>
      <c r="D115" s="148"/>
      <c r="E115" s="149"/>
      <c r="F115" s="152"/>
      <c r="G115" s="151"/>
      <c r="H115" s="149"/>
      <c r="I115" s="149"/>
      <c r="J115" s="149"/>
      <c r="K115" s="149"/>
      <c r="L115" s="54"/>
      <c r="M115" s="4"/>
      <c r="N115" s="4"/>
      <c r="O115" s="33"/>
      <c r="P115" s="33"/>
      <c r="Q115" s="34"/>
      <c r="R115" s="31"/>
      <c r="T115" s="4"/>
      <c r="U115" s="4"/>
      <c r="V115" s="4"/>
      <c r="W115" s="4"/>
      <c r="X115" s="4"/>
      <c r="Y115" s="4"/>
      <c r="Z115" s="57"/>
      <c r="AA115" s="57"/>
      <c r="AB115" s="31"/>
      <c r="AC115" s="10">
        <f t="shared" si="1"/>
        <v>0</v>
      </c>
    </row>
    <row r="116" spans="1:29" ht="12" customHeight="1">
      <c r="A116" s="1">
        <v>96</v>
      </c>
      <c r="B116" s="28"/>
      <c r="C116" s="45"/>
      <c r="D116" s="183"/>
      <c r="E116" s="165"/>
      <c r="F116" s="152"/>
      <c r="G116" s="167"/>
      <c r="H116" s="168"/>
      <c r="I116" s="168"/>
      <c r="J116" s="168"/>
      <c r="K116" s="168"/>
      <c r="L116" s="4"/>
      <c r="M116" s="4"/>
      <c r="N116" s="4"/>
      <c r="O116" s="33"/>
      <c r="P116" s="33"/>
      <c r="Q116" s="34"/>
      <c r="R116" s="31"/>
      <c r="S116" s="4"/>
      <c r="T116" s="4"/>
      <c r="U116" s="4"/>
      <c r="V116" s="4"/>
      <c r="W116" s="4"/>
      <c r="X116" s="4"/>
      <c r="Y116" s="4"/>
      <c r="Z116" s="57"/>
      <c r="AA116" s="57"/>
      <c r="AB116" s="31"/>
      <c r="AC116" s="10">
        <f t="shared" si="1"/>
        <v>0</v>
      </c>
    </row>
    <row r="117" spans="1:29" ht="12.75" customHeight="1">
      <c r="A117" s="1">
        <v>97</v>
      </c>
      <c r="B117" s="28"/>
      <c r="C117" s="47"/>
      <c r="D117" s="168"/>
      <c r="E117" s="165"/>
      <c r="F117" s="166"/>
      <c r="G117" s="167"/>
      <c r="H117" s="168"/>
      <c r="I117" s="168"/>
      <c r="J117" s="168"/>
      <c r="K117" s="168"/>
      <c r="L117" s="4"/>
      <c r="M117" s="81"/>
      <c r="N117" s="4"/>
      <c r="O117" s="33"/>
      <c r="P117" s="33"/>
      <c r="Q117" s="34"/>
      <c r="R117" s="31"/>
      <c r="S117" s="4"/>
      <c r="T117" s="4"/>
      <c r="U117" s="4"/>
      <c r="V117" s="4"/>
      <c r="W117" s="4"/>
      <c r="X117" s="4"/>
      <c r="Y117" s="4"/>
      <c r="Z117" s="57"/>
      <c r="AA117" s="57"/>
      <c r="AB117" s="31"/>
      <c r="AC117" s="10">
        <f t="shared" si="1"/>
        <v>0</v>
      </c>
    </row>
    <row r="118" spans="1:29" ht="12" customHeight="1">
      <c r="A118" s="1">
        <v>98</v>
      </c>
      <c r="B118" s="28"/>
      <c r="C118" s="45"/>
      <c r="D118" s="168"/>
      <c r="E118" s="165"/>
      <c r="F118" s="166"/>
      <c r="G118" s="167"/>
      <c r="H118" s="168"/>
      <c r="I118" s="168"/>
      <c r="J118" s="168"/>
      <c r="K118" s="168"/>
      <c r="L118" s="4"/>
      <c r="M118" s="81"/>
      <c r="N118" s="4"/>
      <c r="O118" s="33"/>
      <c r="P118" s="33"/>
      <c r="Q118" s="34"/>
      <c r="R118" s="31"/>
      <c r="S118" s="4"/>
      <c r="T118" s="4"/>
      <c r="U118" s="4"/>
      <c r="V118" s="4"/>
      <c r="W118" s="4"/>
      <c r="X118" s="4"/>
      <c r="Y118" s="4"/>
      <c r="Z118" s="57"/>
      <c r="AA118" s="57"/>
      <c r="AB118" s="31"/>
      <c r="AC118" s="10">
        <f t="shared" si="1"/>
        <v>0</v>
      </c>
    </row>
    <row r="119" spans="1:29" ht="12" customHeight="1">
      <c r="A119" s="1">
        <v>99</v>
      </c>
      <c r="B119" s="28"/>
      <c r="C119" s="45"/>
      <c r="D119" s="168"/>
      <c r="E119" s="165"/>
      <c r="F119" s="166"/>
      <c r="G119" s="167"/>
      <c r="H119" s="168"/>
      <c r="I119" s="168"/>
      <c r="J119" s="168"/>
      <c r="K119" s="168"/>
      <c r="L119" s="4"/>
      <c r="M119" s="81"/>
      <c r="N119" s="4"/>
      <c r="O119" s="33"/>
      <c r="P119" s="33"/>
      <c r="Q119" s="34"/>
      <c r="R119" s="31"/>
      <c r="S119" s="4"/>
      <c r="T119" s="4"/>
      <c r="U119" s="4"/>
      <c r="V119" s="4"/>
      <c r="W119" s="4"/>
      <c r="X119" s="4"/>
      <c r="Y119" s="4"/>
      <c r="Z119" s="57"/>
      <c r="AA119" s="57"/>
      <c r="AB119" s="31"/>
      <c r="AC119" s="10">
        <f t="shared" si="1"/>
        <v>0</v>
      </c>
    </row>
    <row r="120" spans="1:29" ht="12" customHeight="1">
      <c r="A120" s="1">
        <v>100</v>
      </c>
      <c r="B120" s="28"/>
      <c r="C120" s="45"/>
      <c r="D120" s="183"/>
      <c r="E120" s="165"/>
      <c r="F120" s="152"/>
      <c r="G120" s="167"/>
      <c r="H120" s="168"/>
      <c r="I120" s="168"/>
      <c r="J120" s="168"/>
      <c r="K120" s="168"/>
      <c r="L120" s="4"/>
      <c r="M120" s="4"/>
      <c r="N120" s="4"/>
      <c r="O120" s="33"/>
      <c r="P120" s="33"/>
      <c r="Q120" s="34"/>
      <c r="R120" s="31"/>
      <c r="S120" s="4"/>
      <c r="T120" s="4"/>
      <c r="U120" s="4"/>
      <c r="V120" s="4"/>
      <c r="W120" s="4"/>
      <c r="X120" s="4"/>
      <c r="Y120" s="4"/>
      <c r="Z120" s="57"/>
      <c r="AA120" s="57"/>
      <c r="AB120" s="31"/>
      <c r="AC120" s="10">
        <f t="shared" si="1"/>
        <v>0</v>
      </c>
    </row>
    <row r="121" spans="1:29" ht="12" customHeight="1">
      <c r="A121" s="1">
        <v>101</v>
      </c>
      <c r="B121" s="28"/>
      <c r="C121" s="44"/>
      <c r="D121" s="168"/>
      <c r="E121" s="165"/>
      <c r="F121" s="152"/>
      <c r="G121" s="167"/>
      <c r="H121" s="168"/>
      <c r="I121" s="168"/>
      <c r="J121" s="168"/>
      <c r="K121" s="168"/>
      <c r="L121" s="4"/>
      <c r="M121" s="4"/>
      <c r="N121" s="4"/>
      <c r="O121" s="33"/>
      <c r="P121" s="33"/>
      <c r="Q121" s="34"/>
      <c r="R121" s="31"/>
      <c r="S121" s="4"/>
      <c r="T121" s="4"/>
      <c r="U121" s="4"/>
      <c r="V121" s="4"/>
      <c r="W121" s="4"/>
      <c r="X121" s="4"/>
      <c r="Y121" s="4"/>
      <c r="Z121" s="57"/>
      <c r="AA121" s="57"/>
      <c r="AB121" s="31"/>
      <c r="AC121" s="10">
        <f t="shared" si="1"/>
        <v>0</v>
      </c>
    </row>
    <row r="122" spans="1:29" ht="12" customHeight="1">
      <c r="A122" s="1">
        <v>102</v>
      </c>
      <c r="B122" s="38"/>
      <c r="C122" s="39"/>
      <c r="D122" s="173"/>
      <c r="E122" s="149"/>
      <c r="F122" s="169"/>
      <c r="G122" s="170"/>
      <c r="H122" s="171"/>
      <c r="I122" s="149"/>
      <c r="J122" s="149"/>
      <c r="K122" s="149"/>
      <c r="L122" s="4"/>
      <c r="M122" s="4"/>
      <c r="N122" s="4"/>
      <c r="O122" s="33"/>
      <c r="P122" s="33"/>
      <c r="Q122" s="34"/>
      <c r="R122" s="31"/>
      <c r="S122" s="4"/>
      <c r="T122" s="4"/>
      <c r="U122" s="4"/>
      <c r="V122" s="4"/>
      <c r="W122" s="4"/>
      <c r="X122" s="4"/>
      <c r="Y122" s="4"/>
      <c r="Z122" s="57"/>
      <c r="AA122" s="57"/>
      <c r="AB122" s="31"/>
      <c r="AC122" s="10">
        <f t="shared" si="1"/>
        <v>0</v>
      </c>
    </row>
    <row r="123" spans="1:29" ht="12" customHeight="1">
      <c r="A123" s="1">
        <v>103</v>
      </c>
      <c r="B123" s="28"/>
      <c r="C123" s="44"/>
      <c r="D123" s="173"/>
      <c r="E123" s="149"/>
      <c r="F123" s="169"/>
      <c r="G123" s="170"/>
      <c r="H123" s="171"/>
      <c r="I123" s="149"/>
      <c r="J123" s="149"/>
      <c r="K123" s="149"/>
      <c r="L123" s="4"/>
      <c r="M123" s="4"/>
      <c r="N123" s="4"/>
      <c r="O123" s="33"/>
      <c r="P123" s="33"/>
      <c r="Q123" s="34"/>
      <c r="R123" s="31"/>
      <c r="S123" s="4"/>
      <c r="T123" s="4"/>
      <c r="U123" s="4"/>
      <c r="V123" s="4"/>
      <c r="W123" s="4"/>
      <c r="X123" s="4"/>
      <c r="Y123" s="4"/>
      <c r="Z123" s="57"/>
      <c r="AA123" s="57"/>
      <c r="AB123" s="31"/>
      <c r="AC123" s="10">
        <f t="shared" si="1"/>
        <v>0</v>
      </c>
    </row>
    <row r="124" spans="1:29" ht="12" customHeight="1">
      <c r="A124" s="1">
        <v>104</v>
      </c>
      <c r="B124" s="28"/>
      <c r="C124" s="42"/>
      <c r="D124" s="168"/>
      <c r="E124" s="165"/>
      <c r="F124" s="152"/>
      <c r="G124" s="167"/>
      <c r="H124" s="168"/>
      <c r="I124" s="168"/>
      <c r="J124" s="168"/>
      <c r="K124" s="168"/>
      <c r="L124" s="81"/>
      <c r="M124" s="4"/>
      <c r="N124" s="4"/>
      <c r="O124" s="33"/>
      <c r="P124" s="33"/>
      <c r="Q124" s="34"/>
      <c r="R124" s="31"/>
      <c r="S124" s="4"/>
      <c r="T124" s="4"/>
      <c r="U124" s="4"/>
      <c r="V124" s="4"/>
      <c r="W124" s="4"/>
      <c r="X124" s="4"/>
      <c r="Y124" s="4"/>
      <c r="Z124" s="57"/>
      <c r="AA124" s="57"/>
      <c r="AB124" s="31"/>
      <c r="AC124" s="10">
        <f t="shared" ref="AC124:AC149" si="2">SUM(D124:AB124)</f>
        <v>0</v>
      </c>
    </row>
    <row r="125" spans="1:29" ht="12" customHeight="1">
      <c r="A125" s="1">
        <v>105</v>
      </c>
      <c r="B125" s="43"/>
      <c r="C125" s="42"/>
      <c r="D125" s="168"/>
      <c r="E125" s="165"/>
      <c r="F125" s="152"/>
      <c r="G125" s="167"/>
      <c r="H125" s="168"/>
      <c r="I125" s="168"/>
      <c r="J125" s="168"/>
      <c r="K125" s="168"/>
      <c r="L125" s="4"/>
      <c r="M125" s="4"/>
      <c r="N125" s="4"/>
      <c r="O125" s="33"/>
      <c r="P125" s="33"/>
      <c r="Q125" s="34"/>
      <c r="R125" s="31"/>
      <c r="S125" s="4"/>
      <c r="T125" s="4"/>
      <c r="U125" s="4"/>
      <c r="V125" s="4"/>
      <c r="W125" s="4"/>
      <c r="X125" s="4"/>
      <c r="Y125" s="4"/>
      <c r="Z125" s="57"/>
      <c r="AA125" s="57"/>
      <c r="AB125" s="31"/>
      <c r="AC125" s="10">
        <f t="shared" si="2"/>
        <v>0</v>
      </c>
    </row>
    <row r="126" spans="1:29" ht="12" customHeight="1">
      <c r="A126" s="1">
        <v>106</v>
      </c>
      <c r="B126" s="43"/>
      <c r="C126" s="42"/>
      <c r="D126" s="148"/>
      <c r="E126" s="149"/>
      <c r="F126" s="152"/>
      <c r="G126" s="151"/>
      <c r="H126" s="149"/>
      <c r="I126" s="149"/>
      <c r="J126" s="149"/>
      <c r="K126" s="149"/>
      <c r="L126" s="54"/>
      <c r="M126" s="4"/>
      <c r="N126" s="4"/>
      <c r="O126" s="33"/>
      <c r="P126" s="33"/>
      <c r="Q126" s="34"/>
      <c r="R126" s="31"/>
      <c r="T126" s="4"/>
      <c r="U126" s="4"/>
      <c r="V126" s="4"/>
      <c r="W126" s="4"/>
      <c r="X126" s="4"/>
      <c r="Y126" s="4"/>
      <c r="Z126" s="57"/>
      <c r="AA126" s="57"/>
      <c r="AB126" s="31"/>
      <c r="AC126" s="10">
        <f t="shared" si="2"/>
        <v>0</v>
      </c>
    </row>
    <row r="127" spans="1:29" ht="12" customHeight="1">
      <c r="A127" s="1">
        <v>107</v>
      </c>
      <c r="B127" s="28"/>
      <c r="C127" s="40"/>
      <c r="D127" s="173"/>
      <c r="E127" s="149"/>
      <c r="F127" s="169"/>
      <c r="G127" s="170"/>
      <c r="H127" s="171"/>
      <c r="I127" s="149"/>
      <c r="J127" s="149"/>
      <c r="K127" s="149"/>
      <c r="L127" s="4"/>
      <c r="M127" s="4"/>
      <c r="N127" s="4"/>
      <c r="O127" s="33"/>
      <c r="P127" s="33"/>
      <c r="Q127" s="34"/>
      <c r="R127" s="31"/>
      <c r="S127" s="4"/>
      <c r="T127" s="4"/>
      <c r="U127" s="4"/>
      <c r="V127" s="4"/>
      <c r="W127" s="4"/>
      <c r="X127" s="4"/>
      <c r="Y127" s="4"/>
      <c r="Z127" s="57"/>
      <c r="AA127" s="57"/>
      <c r="AB127" s="31"/>
      <c r="AC127" s="10">
        <f t="shared" si="2"/>
        <v>0</v>
      </c>
    </row>
    <row r="128" spans="1:29" ht="12" customHeight="1">
      <c r="A128" s="1">
        <v>108</v>
      </c>
      <c r="B128" s="28"/>
      <c r="C128" s="42"/>
      <c r="D128" s="168"/>
      <c r="E128" s="165"/>
      <c r="F128" s="152"/>
      <c r="G128" s="167"/>
      <c r="H128" s="168"/>
      <c r="I128" s="168"/>
      <c r="J128" s="168"/>
      <c r="K128" s="168"/>
      <c r="L128" s="81"/>
      <c r="M128" s="4"/>
      <c r="N128" s="4"/>
      <c r="O128" s="33"/>
      <c r="P128" s="33"/>
      <c r="Q128" s="34"/>
      <c r="R128" s="31"/>
      <c r="S128" s="4"/>
      <c r="T128" s="4"/>
      <c r="U128" s="4"/>
      <c r="V128" s="4"/>
      <c r="W128" s="4"/>
      <c r="X128" s="4"/>
      <c r="Y128" s="4"/>
      <c r="Z128" s="57"/>
      <c r="AA128" s="57"/>
      <c r="AB128" s="31"/>
      <c r="AC128" s="10">
        <f t="shared" si="2"/>
        <v>0</v>
      </c>
    </row>
    <row r="129" spans="1:29" ht="12" customHeight="1">
      <c r="A129" s="1">
        <v>109</v>
      </c>
      <c r="B129" s="28"/>
      <c r="D129" s="168"/>
      <c r="E129" s="165"/>
      <c r="F129" s="166"/>
      <c r="G129" s="167"/>
      <c r="H129" s="168"/>
      <c r="I129" s="168"/>
      <c r="J129" s="168"/>
      <c r="K129" s="168"/>
      <c r="M129" s="81"/>
      <c r="N129" s="4"/>
      <c r="O129" s="33"/>
      <c r="P129" s="33"/>
      <c r="Q129" s="34"/>
      <c r="R129" s="31"/>
      <c r="S129" s="4"/>
      <c r="T129" s="4"/>
      <c r="U129" s="4"/>
      <c r="V129" s="4"/>
      <c r="W129" s="4"/>
      <c r="X129" s="4"/>
      <c r="Y129" s="4"/>
      <c r="Z129" s="57"/>
      <c r="AA129" s="57"/>
      <c r="AB129" s="31"/>
      <c r="AC129" s="10">
        <f t="shared" si="2"/>
        <v>0</v>
      </c>
    </row>
    <row r="130" spans="1:29" ht="12" customHeight="1">
      <c r="A130" s="1">
        <v>110</v>
      </c>
      <c r="B130" s="28"/>
      <c r="C130" s="30"/>
      <c r="D130" s="168"/>
      <c r="E130" s="165"/>
      <c r="F130" s="152"/>
      <c r="G130" s="167"/>
      <c r="H130" s="168"/>
      <c r="I130" s="168"/>
      <c r="J130" s="168"/>
      <c r="K130" s="168"/>
      <c r="L130" s="4"/>
      <c r="M130" s="4"/>
      <c r="N130" s="4"/>
      <c r="O130" s="33"/>
      <c r="P130" s="33"/>
      <c r="Q130" s="34"/>
      <c r="R130" s="31"/>
      <c r="S130" s="4"/>
      <c r="T130" s="4"/>
      <c r="U130" s="4"/>
      <c r="V130" s="4"/>
      <c r="W130" s="4"/>
      <c r="X130" s="4"/>
      <c r="Y130" s="4"/>
      <c r="Z130" s="57"/>
      <c r="AA130" s="57"/>
      <c r="AB130" s="31"/>
      <c r="AC130" s="10">
        <f t="shared" si="2"/>
        <v>0</v>
      </c>
    </row>
    <row r="131" spans="1:29" ht="12" customHeight="1">
      <c r="A131" s="1">
        <v>111</v>
      </c>
      <c r="B131" s="43"/>
      <c r="C131" s="42"/>
      <c r="D131" s="168"/>
      <c r="E131" s="165"/>
      <c r="F131" s="152"/>
      <c r="G131" s="167"/>
      <c r="H131" s="168"/>
      <c r="I131" s="168"/>
      <c r="J131" s="168"/>
      <c r="K131" s="168"/>
      <c r="L131" s="4"/>
      <c r="M131" s="4"/>
      <c r="N131" s="4"/>
      <c r="O131" s="33"/>
      <c r="P131" s="33"/>
      <c r="Q131" s="34"/>
      <c r="R131" s="31"/>
      <c r="S131" s="4"/>
      <c r="T131" s="4"/>
      <c r="U131" s="4"/>
      <c r="V131" s="4"/>
      <c r="W131" s="4"/>
      <c r="X131" s="4"/>
      <c r="Y131" s="4"/>
      <c r="Z131" s="57"/>
      <c r="AA131" s="57"/>
      <c r="AB131" s="31"/>
      <c r="AC131" s="10">
        <f t="shared" si="2"/>
        <v>0</v>
      </c>
    </row>
    <row r="132" spans="1:29" ht="12" customHeight="1">
      <c r="A132" s="1">
        <v>112</v>
      </c>
      <c r="B132" s="43"/>
      <c r="C132" s="42"/>
      <c r="D132" s="148"/>
      <c r="E132" s="149"/>
      <c r="F132" s="152"/>
      <c r="G132" s="151"/>
      <c r="H132" s="149"/>
      <c r="I132" s="149"/>
      <c r="J132" s="149"/>
      <c r="K132" s="149"/>
      <c r="L132" s="54"/>
      <c r="M132" s="4"/>
      <c r="N132" s="4"/>
      <c r="O132" s="33"/>
      <c r="P132" s="33"/>
      <c r="Q132" s="34"/>
      <c r="R132" s="31"/>
      <c r="T132" s="4"/>
      <c r="U132" s="4"/>
      <c r="V132" s="4"/>
      <c r="W132" s="4"/>
      <c r="X132" s="4"/>
      <c r="Y132" s="4"/>
      <c r="Z132" s="57"/>
      <c r="AA132" s="57"/>
      <c r="AB132" s="31"/>
      <c r="AC132" s="10">
        <f t="shared" si="2"/>
        <v>0</v>
      </c>
    </row>
    <row r="133" spans="1:29" ht="12" customHeight="1">
      <c r="A133" s="1">
        <v>113</v>
      </c>
      <c r="B133" s="28"/>
      <c r="C133" s="45"/>
      <c r="D133" s="168"/>
      <c r="E133" s="165"/>
      <c r="F133" s="204"/>
      <c r="G133" s="167"/>
      <c r="H133" s="168"/>
      <c r="I133" s="168"/>
      <c r="J133" s="168"/>
      <c r="K133" s="168"/>
      <c r="L133" s="4"/>
      <c r="M133" s="4"/>
      <c r="N133" s="4"/>
      <c r="O133" s="33"/>
      <c r="P133" s="33"/>
      <c r="Q133" s="34"/>
      <c r="R133" s="31"/>
      <c r="S133" s="4"/>
      <c r="T133" s="4"/>
      <c r="U133" s="4"/>
      <c r="V133" s="4"/>
      <c r="W133" s="4"/>
      <c r="X133" s="4"/>
      <c r="Y133" s="4"/>
      <c r="Z133" s="57"/>
      <c r="AA133" s="57"/>
      <c r="AB133" s="31"/>
      <c r="AC133" s="10">
        <f t="shared" si="2"/>
        <v>0</v>
      </c>
    </row>
    <row r="134" spans="1:29" ht="12" customHeight="1">
      <c r="A134" s="1">
        <v>114</v>
      </c>
      <c r="B134" s="28"/>
      <c r="C134" s="30"/>
      <c r="D134" s="168"/>
      <c r="E134" s="165"/>
      <c r="F134" s="166"/>
      <c r="G134" s="167"/>
      <c r="H134" s="168"/>
      <c r="I134" s="168"/>
      <c r="J134" s="168"/>
      <c r="K134" s="168"/>
      <c r="L134" s="4"/>
      <c r="M134" s="81"/>
      <c r="N134" s="4"/>
      <c r="O134" s="33"/>
      <c r="P134" s="33"/>
      <c r="Q134" s="34"/>
      <c r="R134" s="31"/>
      <c r="S134" s="4"/>
      <c r="T134" s="4"/>
      <c r="U134" s="4"/>
      <c r="V134" s="4"/>
      <c r="W134" s="4"/>
      <c r="X134" s="4"/>
      <c r="Y134" s="4"/>
      <c r="Z134" s="57"/>
      <c r="AA134" s="57"/>
      <c r="AB134" s="31"/>
      <c r="AC134" s="10">
        <f t="shared" si="2"/>
        <v>0</v>
      </c>
    </row>
    <row r="135" spans="1:29" ht="12" customHeight="1">
      <c r="A135" s="1">
        <v>115</v>
      </c>
      <c r="B135" s="28"/>
      <c r="C135" s="30"/>
      <c r="D135" s="168"/>
      <c r="E135" s="165"/>
      <c r="F135" s="204"/>
      <c r="G135" s="167"/>
      <c r="H135" s="168"/>
      <c r="I135" s="168"/>
      <c r="J135" s="168"/>
      <c r="K135" s="168"/>
      <c r="L135" s="4"/>
      <c r="M135" s="4"/>
      <c r="N135" s="4"/>
      <c r="O135" s="33"/>
      <c r="P135" s="33"/>
      <c r="Q135" s="34"/>
      <c r="R135" s="31"/>
      <c r="S135" s="4"/>
      <c r="T135" s="4"/>
      <c r="U135" s="4"/>
      <c r="V135" s="4"/>
      <c r="W135" s="4"/>
      <c r="X135" s="4"/>
      <c r="Y135" s="4"/>
      <c r="Z135" s="57"/>
      <c r="AA135" s="57"/>
      <c r="AB135" s="31"/>
      <c r="AC135" s="10">
        <f t="shared" si="2"/>
        <v>0</v>
      </c>
    </row>
    <row r="136" spans="1:29" ht="12" customHeight="1">
      <c r="A136" s="1">
        <v>116</v>
      </c>
      <c r="B136" s="28"/>
      <c r="C136" s="30"/>
      <c r="D136" s="168"/>
      <c r="E136" s="165"/>
      <c r="F136" s="204"/>
      <c r="G136" s="167"/>
      <c r="H136" s="168"/>
      <c r="I136" s="168"/>
      <c r="J136" s="168"/>
      <c r="K136" s="168"/>
      <c r="L136" s="4"/>
      <c r="M136" s="4"/>
      <c r="N136" s="4"/>
      <c r="O136" s="33"/>
      <c r="P136" s="33"/>
      <c r="Q136" s="34"/>
      <c r="R136" s="31"/>
      <c r="S136" s="4"/>
      <c r="T136" s="4"/>
      <c r="U136" s="4"/>
      <c r="V136" s="4"/>
      <c r="W136" s="4"/>
      <c r="X136" s="4"/>
      <c r="Y136" s="4"/>
      <c r="Z136" s="57"/>
      <c r="AA136" s="57"/>
      <c r="AB136" s="31"/>
      <c r="AC136" s="10">
        <f t="shared" si="2"/>
        <v>0</v>
      </c>
    </row>
    <row r="137" spans="1:29" ht="12" customHeight="1">
      <c r="A137" s="1">
        <v>117</v>
      </c>
      <c r="B137" s="28"/>
      <c r="C137" s="30"/>
      <c r="D137" s="168"/>
      <c r="E137" s="165"/>
      <c r="F137" s="166"/>
      <c r="G137" s="167"/>
      <c r="H137" s="168"/>
      <c r="I137" s="168"/>
      <c r="J137" s="168"/>
      <c r="K137" s="168"/>
      <c r="L137" s="4"/>
      <c r="M137" s="81"/>
      <c r="N137" s="4"/>
      <c r="O137" s="33"/>
      <c r="P137" s="33"/>
      <c r="Q137" s="34"/>
      <c r="R137" s="31"/>
      <c r="S137" s="4"/>
      <c r="T137" s="4"/>
      <c r="U137" s="4"/>
      <c r="V137" s="4"/>
      <c r="W137" s="4"/>
      <c r="X137" s="4"/>
      <c r="Y137" s="4"/>
      <c r="Z137" s="57"/>
      <c r="AA137" s="57"/>
      <c r="AB137" s="31"/>
      <c r="AC137" s="10">
        <f t="shared" si="2"/>
        <v>0</v>
      </c>
    </row>
    <row r="138" spans="1:29" ht="12" customHeight="1">
      <c r="A138" s="1">
        <v>118</v>
      </c>
      <c r="B138" s="43"/>
      <c r="C138" s="39"/>
      <c r="D138" s="168"/>
      <c r="E138" s="165"/>
      <c r="F138" s="204"/>
      <c r="G138" s="167"/>
      <c r="H138" s="168"/>
      <c r="I138" s="168"/>
      <c r="J138" s="168"/>
      <c r="K138" s="168"/>
      <c r="L138" s="4"/>
      <c r="M138" s="4"/>
      <c r="N138" s="4"/>
      <c r="O138" s="33"/>
      <c r="P138" s="33"/>
      <c r="Q138" s="34"/>
      <c r="R138" s="31"/>
      <c r="S138" s="4"/>
      <c r="T138" s="4"/>
      <c r="U138" s="4"/>
      <c r="V138" s="4"/>
      <c r="W138" s="4"/>
      <c r="X138" s="4"/>
      <c r="Y138" s="4"/>
      <c r="Z138" s="57"/>
      <c r="AA138" s="57"/>
      <c r="AB138" s="31"/>
      <c r="AC138" s="10">
        <f t="shared" si="2"/>
        <v>0</v>
      </c>
    </row>
    <row r="139" spans="1:29" ht="12" customHeight="1">
      <c r="A139" s="1">
        <v>119</v>
      </c>
      <c r="B139" s="43"/>
      <c r="C139" s="39"/>
      <c r="D139" s="168"/>
      <c r="E139" s="165"/>
      <c r="F139" s="204"/>
      <c r="G139" s="167"/>
      <c r="H139" s="168"/>
      <c r="I139" s="168"/>
      <c r="J139" s="168"/>
      <c r="K139" s="168"/>
      <c r="L139" s="4"/>
      <c r="M139" s="4"/>
      <c r="N139" s="4"/>
      <c r="O139" s="33"/>
      <c r="P139" s="33"/>
      <c r="Q139" s="34"/>
      <c r="R139" s="31"/>
      <c r="S139" s="4"/>
      <c r="T139" s="4"/>
      <c r="U139" s="4"/>
      <c r="V139" s="4"/>
      <c r="W139" s="4"/>
      <c r="X139" s="4"/>
      <c r="Y139" s="4"/>
      <c r="Z139" s="57"/>
      <c r="AA139" s="57"/>
      <c r="AB139" s="31"/>
      <c r="AC139" s="10">
        <f t="shared" si="2"/>
        <v>0</v>
      </c>
    </row>
    <row r="140" spans="1:29" ht="12" customHeight="1">
      <c r="A140" s="1">
        <v>120</v>
      </c>
      <c r="B140" s="38"/>
      <c r="C140" s="40"/>
      <c r="D140" s="173"/>
      <c r="E140" s="149"/>
      <c r="F140" s="169"/>
      <c r="G140" s="170"/>
      <c r="H140" s="171"/>
      <c r="I140" s="149"/>
      <c r="J140" s="149"/>
      <c r="K140" s="149"/>
      <c r="L140" s="4"/>
      <c r="M140" s="4"/>
      <c r="N140" s="4"/>
      <c r="O140" s="33"/>
      <c r="P140" s="33"/>
      <c r="Q140" s="34"/>
      <c r="R140" s="31"/>
      <c r="S140" s="4"/>
      <c r="T140" s="4"/>
      <c r="U140" s="4"/>
      <c r="V140" s="4"/>
      <c r="W140" s="4"/>
      <c r="X140" s="4"/>
      <c r="Y140" s="4"/>
      <c r="Z140" s="57"/>
      <c r="AA140" s="57"/>
      <c r="AB140" s="31"/>
      <c r="AC140" s="10">
        <f t="shared" si="2"/>
        <v>0</v>
      </c>
    </row>
    <row r="141" spans="1:29" ht="12" customHeight="1">
      <c r="A141" s="1">
        <v>121</v>
      </c>
      <c r="B141" s="38"/>
      <c r="C141" s="40"/>
      <c r="D141" s="173"/>
      <c r="E141" s="149"/>
      <c r="F141" s="169"/>
      <c r="G141" s="170"/>
      <c r="H141" s="171"/>
      <c r="I141" s="149"/>
      <c r="J141" s="149"/>
      <c r="K141" s="149"/>
      <c r="L141" s="4"/>
      <c r="M141" s="4"/>
      <c r="N141" s="4"/>
      <c r="O141" s="33"/>
      <c r="P141" s="33"/>
      <c r="Q141" s="34"/>
      <c r="R141" s="31"/>
      <c r="S141" s="4"/>
      <c r="T141" s="4"/>
      <c r="U141" s="4"/>
      <c r="V141" s="4"/>
      <c r="W141" s="4"/>
      <c r="X141" s="4"/>
      <c r="Y141" s="4"/>
      <c r="Z141" s="57"/>
      <c r="AA141" s="57"/>
      <c r="AB141" s="31"/>
      <c r="AC141" s="10">
        <f t="shared" si="2"/>
        <v>0</v>
      </c>
    </row>
    <row r="142" spans="1:29" ht="12" customHeight="1">
      <c r="A142" s="1">
        <v>122</v>
      </c>
      <c r="B142" s="38"/>
      <c r="C142" s="40"/>
      <c r="D142" s="173"/>
      <c r="E142" s="149"/>
      <c r="F142" s="169"/>
      <c r="G142" s="170"/>
      <c r="H142" s="171"/>
      <c r="I142" s="149"/>
      <c r="J142" s="149"/>
      <c r="K142" s="149"/>
      <c r="L142" s="4"/>
      <c r="M142" s="4"/>
      <c r="N142" s="4"/>
      <c r="O142" s="33"/>
      <c r="P142" s="33"/>
      <c r="Q142" s="34"/>
      <c r="R142" s="31"/>
      <c r="S142" s="4"/>
      <c r="T142" s="4"/>
      <c r="U142" s="4"/>
      <c r="V142" s="4"/>
      <c r="W142" s="4"/>
      <c r="X142" s="4"/>
      <c r="Y142" s="4"/>
      <c r="Z142" s="57"/>
      <c r="AA142" s="57"/>
      <c r="AB142" s="31"/>
      <c r="AC142" s="10">
        <f t="shared" si="2"/>
        <v>0</v>
      </c>
    </row>
    <row r="143" spans="1:29" ht="12" customHeight="1">
      <c r="A143" s="1">
        <v>123</v>
      </c>
      <c r="B143" s="38"/>
      <c r="C143" s="40"/>
      <c r="D143" s="173"/>
      <c r="E143" s="149"/>
      <c r="F143" s="169"/>
      <c r="G143" s="170"/>
      <c r="H143" s="171"/>
      <c r="I143" s="149"/>
      <c r="J143" s="149"/>
      <c r="K143" s="149"/>
      <c r="L143" s="4"/>
      <c r="M143" s="4"/>
      <c r="N143" s="4"/>
      <c r="O143" s="33"/>
      <c r="P143" s="33"/>
      <c r="Q143" s="34"/>
      <c r="R143" s="31"/>
      <c r="S143" s="4"/>
      <c r="T143" s="4"/>
      <c r="U143" s="4"/>
      <c r="V143" s="4"/>
      <c r="W143" s="4"/>
      <c r="X143" s="4"/>
      <c r="Y143" s="4"/>
      <c r="Z143" s="57"/>
      <c r="AA143" s="57"/>
      <c r="AB143" s="31"/>
      <c r="AC143" s="10">
        <f t="shared" si="2"/>
        <v>0</v>
      </c>
    </row>
    <row r="144" spans="1:29" ht="12" customHeight="1">
      <c r="A144" s="1">
        <v>124</v>
      </c>
      <c r="B144" s="38"/>
      <c r="C144" s="40"/>
      <c r="D144" s="173"/>
      <c r="E144" s="149"/>
      <c r="F144" s="169"/>
      <c r="G144" s="170"/>
      <c r="H144" s="171"/>
      <c r="I144" s="149"/>
      <c r="J144" s="149"/>
      <c r="K144" s="149"/>
      <c r="L144" s="4"/>
      <c r="M144" s="4"/>
      <c r="N144" s="4"/>
      <c r="O144" s="33"/>
      <c r="P144" s="33"/>
      <c r="Q144" s="34"/>
      <c r="R144" s="31"/>
      <c r="S144" s="4"/>
      <c r="T144" s="4"/>
      <c r="U144" s="4"/>
      <c r="V144" s="4"/>
      <c r="W144" s="4"/>
      <c r="X144" s="4"/>
      <c r="Y144" s="4"/>
      <c r="Z144" s="57"/>
      <c r="AA144" s="57"/>
      <c r="AB144" s="31"/>
      <c r="AC144" s="10">
        <f t="shared" si="2"/>
        <v>0</v>
      </c>
    </row>
    <row r="145" spans="1:29" ht="12" customHeight="1">
      <c r="A145" s="1">
        <v>125</v>
      </c>
      <c r="B145" s="38"/>
      <c r="C145" s="40"/>
      <c r="D145" s="173"/>
      <c r="E145" s="149"/>
      <c r="F145" s="169"/>
      <c r="G145" s="170"/>
      <c r="H145" s="171"/>
      <c r="I145" s="149"/>
      <c r="J145" s="149"/>
      <c r="K145" s="149"/>
      <c r="L145" s="4"/>
      <c r="M145" s="4"/>
      <c r="N145" s="4"/>
      <c r="O145" s="33"/>
      <c r="P145" s="33"/>
      <c r="Q145" s="34"/>
      <c r="R145" s="31"/>
      <c r="S145" s="4"/>
      <c r="T145" s="4"/>
      <c r="U145" s="4"/>
      <c r="V145" s="4"/>
      <c r="W145" s="4"/>
      <c r="X145" s="4"/>
      <c r="Y145" s="4"/>
      <c r="Z145" s="57"/>
      <c r="AA145" s="57"/>
      <c r="AB145" s="31"/>
      <c r="AC145" s="10">
        <f t="shared" si="2"/>
        <v>0</v>
      </c>
    </row>
    <row r="146" spans="1:29" ht="12" customHeight="1">
      <c r="A146" s="1">
        <v>126</v>
      </c>
      <c r="B146" s="38"/>
      <c r="C146" s="40"/>
      <c r="D146" s="173"/>
      <c r="E146" s="149"/>
      <c r="F146" s="169"/>
      <c r="G146" s="170"/>
      <c r="H146" s="171"/>
      <c r="I146" s="149"/>
      <c r="J146" s="149"/>
      <c r="K146" s="149"/>
      <c r="L146" s="4"/>
      <c r="M146" s="4"/>
      <c r="N146" s="4"/>
      <c r="O146" s="33"/>
      <c r="P146" s="33"/>
      <c r="Q146" s="34"/>
      <c r="R146" s="31"/>
      <c r="S146" s="4"/>
      <c r="T146" s="4"/>
      <c r="U146" s="4"/>
      <c r="V146" s="4"/>
      <c r="W146" s="4"/>
      <c r="X146" s="4"/>
      <c r="Y146" s="4"/>
      <c r="Z146" s="57"/>
      <c r="AA146" s="57"/>
      <c r="AB146" s="31"/>
      <c r="AC146" s="10">
        <f t="shared" si="2"/>
        <v>0</v>
      </c>
    </row>
    <row r="147" spans="1:29" ht="12" customHeight="1">
      <c r="A147" s="1">
        <v>127</v>
      </c>
      <c r="B147" s="38"/>
      <c r="C147" s="40"/>
      <c r="D147" s="173"/>
      <c r="E147" s="149"/>
      <c r="F147" s="169"/>
      <c r="G147" s="170"/>
      <c r="H147" s="171"/>
      <c r="I147" s="149"/>
      <c r="J147" s="149"/>
      <c r="K147" s="149"/>
      <c r="L147" s="4"/>
      <c r="M147" s="4"/>
      <c r="N147" s="4"/>
      <c r="O147" s="33"/>
      <c r="P147" s="33"/>
      <c r="Q147" s="34"/>
      <c r="R147" s="31"/>
      <c r="S147" s="4"/>
      <c r="T147" s="4"/>
      <c r="U147" s="4"/>
      <c r="V147" s="4"/>
      <c r="W147" s="4"/>
      <c r="X147" s="4"/>
      <c r="Y147" s="4"/>
      <c r="Z147" s="57"/>
      <c r="AA147" s="57"/>
      <c r="AB147" s="31"/>
      <c r="AC147" s="10">
        <f t="shared" si="2"/>
        <v>0</v>
      </c>
    </row>
    <row r="148" spans="1:29" ht="12" customHeight="1">
      <c r="A148" s="1">
        <v>128</v>
      </c>
      <c r="B148" s="38"/>
      <c r="C148" s="40"/>
      <c r="D148" s="173"/>
      <c r="E148" s="149"/>
      <c r="F148" s="169"/>
      <c r="G148" s="170"/>
      <c r="H148" s="171"/>
      <c r="I148" s="149"/>
      <c r="J148" s="149"/>
      <c r="K148" s="149"/>
      <c r="L148" s="4"/>
      <c r="M148" s="4"/>
      <c r="N148" s="4"/>
      <c r="O148" s="33"/>
      <c r="P148" s="33"/>
      <c r="Q148" s="34"/>
      <c r="R148" s="31"/>
      <c r="S148" s="4"/>
      <c r="T148" s="4"/>
      <c r="U148" s="4"/>
      <c r="V148" s="4"/>
      <c r="W148" s="4"/>
      <c r="X148" s="4"/>
      <c r="Y148" s="4"/>
      <c r="Z148" s="57"/>
      <c r="AA148" s="57"/>
      <c r="AB148" s="31"/>
      <c r="AC148" s="10">
        <f t="shared" si="2"/>
        <v>0</v>
      </c>
    </row>
    <row r="149" spans="1:29" ht="12" customHeight="1">
      <c r="A149" s="1">
        <v>129</v>
      </c>
      <c r="B149" s="38"/>
      <c r="C149" s="40"/>
      <c r="D149" s="173"/>
      <c r="E149" s="149"/>
      <c r="F149" s="169"/>
      <c r="G149" s="170"/>
      <c r="H149" s="171"/>
      <c r="I149" s="149"/>
      <c r="J149" s="149"/>
      <c r="K149" s="149"/>
      <c r="L149" s="4"/>
      <c r="M149" s="4"/>
      <c r="N149" s="4"/>
      <c r="O149" s="33"/>
      <c r="P149" s="33"/>
      <c r="Q149" s="34"/>
      <c r="R149" s="31"/>
      <c r="S149" s="4"/>
      <c r="T149" s="4"/>
      <c r="U149" s="4"/>
      <c r="V149" s="4"/>
      <c r="W149" s="4"/>
      <c r="X149" s="4"/>
      <c r="Y149" s="4"/>
      <c r="Z149" s="57"/>
      <c r="AA149" s="57"/>
      <c r="AB149" s="31"/>
      <c r="AC149" s="10">
        <f t="shared" si="2"/>
        <v>0</v>
      </c>
    </row>
    <row r="150" spans="1:29" ht="12" customHeight="1">
      <c r="A150" s="1">
        <v>130</v>
      </c>
      <c r="B150" s="38"/>
      <c r="C150" s="40"/>
      <c r="D150" s="173"/>
      <c r="E150" s="149"/>
      <c r="F150" s="169"/>
      <c r="G150" s="170"/>
      <c r="H150" s="171"/>
      <c r="I150" s="149"/>
      <c r="J150" s="149"/>
      <c r="K150" s="149"/>
      <c r="L150" s="4"/>
      <c r="M150" s="4"/>
      <c r="N150" s="4"/>
      <c r="O150" s="33"/>
      <c r="P150" s="33"/>
      <c r="Q150" s="34"/>
      <c r="R150" s="31"/>
      <c r="S150" s="4"/>
      <c r="T150" s="4"/>
      <c r="U150" s="4"/>
      <c r="V150" s="4"/>
      <c r="W150" s="4"/>
      <c r="X150" s="4"/>
      <c r="Y150" s="4"/>
      <c r="Z150" s="57"/>
      <c r="AA150" s="57"/>
      <c r="AB150" s="31"/>
      <c r="AC150" s="10">
        <f t="shared" ref="AC150:AC181" si="3">SUM(D150:AB150)</f>
        <v>0</v>
      </c>
    </row>
    <row r="151" spans="1:29" ht="12" customHeight="1">
      <c r="A151" s="1">
        <v>131</v>
      </c>
      <c r="B151" s="38"/>
      <c r="C151" s="40"/>
      <c r="D151" s="173"/>
      <c r="E151" s="149"/>
      <c r="F151" s="169"/>
      <c r="G151" s="170"/>
      <c r="H151" s="171"/>
      <c r="I151" s="149"/>
      <c r="J151" s="149"/>
      <c r="K151" s="149"/>
      <c r="L151" s="4"/>
      <c r="M151" s="4"/>
      <c r="N151" s="4"/>
      <c r="O151" s="33"/>
      <c r="P151" s="33"/>
      <c r="Q151" s="34"/>
      <c r="R151" s="31"/>
      <c r="S151" s="4"/>
      <c r="T151" s="4"/>
      <c r="U151" s="4"/>
      <c r="V151" s="4"/>
      <c r="W151" s="4"/>
      <c r="X151" s="4"/>
      <c r="Y151" s="4"/>
      <c r="Z151" s="57"/>
      <c r="AA151" s="57"/>
      <c r="AB151" s="31"/>
      <c r="AC151" s="10">
        <f t="shared" si="3"/>
        <v>0</v>
      </c>
    </row>
    <row r="152" spans="1:29" ht="12" customHeight="1">
      <c r="A152" s="1">
        <v>132</v>
      </c>
      <c r="B152" s="38"/>
      <c r="C152" s="40"/>
      <c r="D152" s="173"/>
      <c r="E152" s="149"/>
      <c r="F152" s="169"/>
      <c r="G152" s="170"/>
      <c r="H152" s="171"/>
      <c r="I152" s="149"/>
      <c r="J152" s="149"/>
      <c r="K152" s="149"/>
      <c r="L152" s="4"/>
      <c r="M152" s="4"/>
      <c r="N152" s="4"/>
      <c r="O152" s="33"/>
      <c r="P152" s="33"/>
      <c r="Q152" s="34"/>
      <c r="R152" s="31"/>
      <c r="S152" s="4"/>
      <c r="T152" s="4"/>
      <c r="U152" s="4"/>
      <c r="V152" s="4"/>
      <c r="W152" s="4"/>
      <c r="X152" s="4"/>
      <c r="Y152" s="4"/>
      <c r="Z152" s="57"/>
      <c r="AA152" s="57"/>
      <c r="AB152" s="31"/>
      <c r="AC152" s="10">
        <f t="shared" si="3"/>
        <v>0</v>
      </c>
    </row>
    <row r="153" spans="1:29" ht="12" customHeight="1">
      <c r="A153" s="1">
        <v>133</v>
      </c>
      <c r="B153" s="38"/>
      <c r="C153" s="40"/>
      <c r="D153" s="173"/>
      <c r="E153" s="149"/>
      <c r="F153" s="169"/>
      <c r="G153" s="170"/>
      <c r="H153" s="171"/>
      <c r="I153" s="149"/>
      <c r="J153" s="149"/>
      <c r="K153" s="149"/>
      <c r="L153" s="4"/>
      <c r="M153" s="4"/>
      <c r="N153" s="4"/>
      <c r="O153" s="33"/>
      <c r="P153" s="33"/>
      <c r="Q153" s="34"/>
      <c r="R153" s="31"/>
      <c r="S153" s="4"/>
      <c r="T153" s="4"/>
      <c r="U153" s="4"/>
      <c r="V153" s="4"/>
      <c r="W153" s="4"/>
      <c r="X153" s="4"/>
      <c r="Y153" s="4"/>
      <c r="Z153" s="57"/>
      <c r="AA153" s="57"/>
      <c r="AB153" s="31"/>
      <c r="AC153" s="10">
        <f t="shared" si="3"/>
        <v>0</v>
      </c>
    </row>
    <row r="154" spans="1:29" ht="12" customHeight="1">
      <c r="A154" s="1">
        <v>134</v>
      </c>
      <c r="B154" s="38"/>
      <c r="C154" s="40"/>
      <c r="D154" s="173"/>
      <c r="E154" s="149"/>
      <c r="F154" s="169"/>
      <c r="G154" s="170"/>
      <c r="H154" s="171"/>
      <c r="I154" s="149"/>
      <c r="J154" s="149"/>
      <c r="K154" s="149"/>
      <c r="L154" s="4"/>
      <c r="M154" s="4"/>
      <c r="N154" s="4"/>
      <c r="O154" s="33"/>
      <c r="P154" s="33"/>
      <c r="Q154" s="34"/>
      <c r="R154" s="31"/>
      <c r="S154" s="4"/>
      <c r="T154" s="4"/>
      <c r="U154" s="4"/>
      <c r="V154" s="4"/>
      <c r="W154" s="4"/>
      <c r="X154" s="4"/>
      <c r="Y154" s="4"/>
      <c r="Z154" s="57"/>
      <c r="AA154" s="57"/>
      <c r="AB154" s="31"/>
      <c r="AC154" s="10">
        <f t="shared" si="3"/>
        <v>0</v>
      </c>
    </row>
    <row r="155" spans="1:29" ht="12" customHeight="1">
      <c r="A155" s="1">
        <v>135</v>
      </c>
      <c r="B155" s="38"/>
      <c r="C155" s="40"/>
      <c r="D155" s="173"/>
      <c r="E155" s="149"/>
      <c r="F155" s="169"/>
      <c r="G155" s="170"/>
      <c r="H155" s="171"/>
      <c r="I155" s="149"/>
      <c r="J155" s="149"/>
      <c r="K155" s="149"/>
      <c r="L155" s="4"/>
      <c r="M155" s="4"/>
      <c r="N155" s="4"/>
      <c r="O155" s="33"/>
      <c r="P155" s="33"/>
      <c r="Q155" s="34"/>
      <c r="R155" s="31"/>
      <c r="S155" s="4"/>
      <c r="T155" s="4"/>
      <c r="U155" s="4"/>
      <c r="V155" s="4"/>
      <c r="W155" s="4"/>
      <c r="X155" s="4"/>
      <c r="Y155" s="4"/>
      <c r="Z155" s="57"/>
      <c r="AA155" s="57"/>
      <c r="AB155" s="31"/>
      <c r="AC155" s="10">
        <f t="shared" si="3"/>
        <v>0</v>
      </c>
    </row>
    <row r="156" spans="1:29" ht="12" customHeight="1">
      <c r="A156" s="1">
        <v>136</v>
      </c>
      <c r="B156" s="38"/>
      <c r="C156" s="40"/>
      <c r="D156" s="173"/>
      <c r="E156" s="149"/>
      <c r="F156" s="169"/>
      <c r="G156" s="170"/>
      <c r="H156" s="171"/>
      <c r="I156" s="149"/>
      <c r="J156" s="149"/>
      <c r="K156" s="149"/>
      <c r="L156" s="4"/>
      <c r="M156" s="4"/>
      <c r="N156" s="4"/>
      <c r="O156" s="33"/>
      <c r="P156" s="33"/>
      <c r="Q156" s="34"/>
      <c r="R156" s="31"/>
      <c r="S156" s="4"/>
      <c r="T156" s="4"/>
      <c r="U156" s="4"/>
      <c r="V156" s="4"/>
      <c r="W156" s="4"/>
      <c r="X156" s="4"/>
      <c r="Y156" s="4"/>
      <c r="Z156" s="57"/>
      <c r="AA156" s="57"/>
      <c r="AB156" s="31"/>
      <c r="AC156" s="10">
        <f t="shared" si="3"/>
        <v>0</v>
      </c>
    </row>
    <row r="157" spans="1:29" ht="12" customHeight="1">
      <c r="A157" s="1">
        <v>137</v>
      </c>
      <c r="B157" s="38"/>
      <c r="C157" s="40"/>
      <c r="D157" s="173"/>
      <c r="E157" s="149"/>
      <c r="F157" s="169"/>
      <c r="G157" s="170"/>
      <c r="H157" s="171"/>
      <c r="I157" s="149"/>
      <c r="J157" s="149"/>
      <c r="K157" s="149"/>
      <c r="L157" s="4"/>
      <c r="M157" s="4"/>
      <c r="N157" s="4"/>
      <c r="O157" s="33"/>
      <c r="P157" s="33"/>
      <c r="Q157" s="34"/>
      <c r="R157" s="31"/>
      <c r="S157" s="4"/>
      <c r="T157" s="4"/>
      <c r="U157" s="4"/>
      <c r="V157" s="4"/>
      <c r="W157" s="4"/>
      <c r="X157" s="4"/>
      <c r="Y157" s="4"/>
      <c r="Z157" s="57"/>
      <c r="AA157" s="57"/>
      <c r="AB157" s="31"/>
      <c r="AC157" s="10">
        <f t="shared" si="3"/>
        <v>0</v>
      </c>
    </row>
    <row r="158" spans="1:29" ht="12" customHeight="1">
      <c r="A158" s="1">
        <v>138</v>
      </c>
      <c r="B158" s="38"/>
      <c r="C158" s="40"/>
      <c r="D158" s="173"/>
      <c r="E158" s="149"/>
      <c r="F158" s="169"/>
      <c r="G158" s="170"/>
      <c r="H158" s="171"/>
      <c r="I158" s="149"/>
      <c r="J158" s="149"/>
      <c r="K158" s="149"/>
      <c r="L158" s="4"/>
      <c r="M158" s="4"/>
      <c r="N158" s="4"/>
      <c r="O158" s="33"/>
      <c r="P158" s="33"/>
      <c r="Q158" s="34"/>
      <c r="R158" s="31"/>
      <c r="S158" s="4"/>
      <c r="T158" s="4"/>
      <c r="U158" s="4"/>
      <c r="V158" s="4"/>
      <c r="W158" s="4"/>
      <c r="X158" s="4"/>
      <c r="Y158" s="4"/>
      <c r="Z158" s="57"/>
      <c r="AA158" s="57"/>
      <c r="AB158" s="31"/>
      <c r="AC158" s="10">
        <f t="shared" si="3"/>
        <v>0</v>
      </c>
    </row>
    <row r="159" spans="1:29" ht="12" customHeight="1">
      <c r="A159" s="1">
        <v>139</v>
      </c>
      <c r="B159" s="38"/>
      <c r="C159" s="40"/>
      <c r="D159" s="173"/>
      <c r="E159" s="149"/>
      <c r="F159" s="169"/>
      <c r="G159" s="170"/>
      <c r="H159" s="171"/>
      <c r="I159" s="149"/>
      <c r="J159" s="149"/>
      <c r="K159" s="149"/>
      <c r="L159" s="4"/>
      <c r="M159" s="4"/>
      <c r="N159" s="4"/>
      <c r="O159" s="33"/>
      <c r="P159" s="33"/>
      <c r="Q159" s="34"/>
      <c r="R159" s="31"/>
      <c r="S159" s="4"/>
      <c r="T159" s="4"/>
      <c r="U159" s="4"/>
      <c r="V159" s="4"/>
      <c r="W159" s="4"/>
      <c r="X159" s="4"/>
      <c r="Y159" s="4"/>
      <c r="Z159" s="57"/>
      <c r="AA159" s="57"/>
      <c r="AB159" s="31"/>
      <c r="AC159" s="10">
        <f t="shared" si="3"/>
        <v>0</v>
      </c>
    </row>
    <row r="160" spans="1:29" ht="12" customHeight="1">
      <c r="A160" s="1">
        <v>140</v>
      </c>
      <c r="B160" s="38"/>
      <c r="C160" s="40"/>
      <c r="D160" s="173"/>
      <c r="E160" s="149"/>
      <c r="F160" s="169"/>
      <c r="G160" s="170"/>
      <c r="H160" s="171"/>
      <c r="I160" s="149"/>
      <c r="J160" s="149"/>
      <c r="K160" s="149"/>
      <c r="L160" s="4"/>
      <c r="M160" s="4"/>
      <c r="N160" s="4"/>
      <c r="O160" s="33"/>
      <c r="P160" s="33"/>
      <c r="Q160" s="34"/>
      <c r="R160" s="31"/>
      <c r="S160" s="4"/>
      <c r="T160" s="4"/>
      <c r="U160" s="4"/>
      <c r="V160" s="4"/>
      <c r="W160" s="4"/>
      <c r="X160" s="4"/>
      <c r="Y160" s="4"/>
      <c r="Z160" s="57"/>
      <c r="AA160" s="57"/>
      <c r="AB160" s="31"/>
      <c r="AC160" s="10">
        <f t="shared" si="3"/>
        <v>0</v>
      </c>
    </row>
    <row r="161" spans="1:29" ht="12" customHeight="1">
      <c r="A161" s="1">
        <v>141</v>
      </c>
      <c r="B161" s="38"/>
      <c r="C161" s="40"/>
      <c r="D161" s="173"/>
      <c r="E161" s="149"/>
      <c r="F161" s="169"/>
      <c r="G161" s="170"/>
      <c r="H161" s="171"/>
      <c r="I161" s="149"/>
      <c r="J161" s="149"/>
      <c r="K161" s="149"/>
      <c r="L161" s="4"/>
      <c r="M161" s="4"/>
      <c r="N161" s="4"/>
      <c r="O161" s="33"/>
      <c r="P161" s="33"/>
      <c r="Q161" s="34"/>
      <c r="R161" s="31"/>
      <c r="S161" s="4"/>
      <c r="T161" s="4"/>
      <c r="U161" s="4"/>
      <c r="V161" s="4"/>
      <c r="W161" s="4"/>
      <c r="X161" s="4"/>
      <c r="Y161" s="4"/>
      <c r="Z161" s="57"/>
      <c r="AA161" s="57"/>
      <c r="AB161" s="31"/>
      <c r="AC161" s="10">
        <f t="shared" si="3"/>
        <v>0</v>
      </c>
    </row>
    <row r="162" spans="1:29" ht="12" customHeight="1">
      <c r="A162" s="1">
        <v>142</v>
      </c>
      <c r="B162" s="38"/>
      <c r="C162" s="40"/>
      <c r="D162" s="173"/>
      <c r="E162" s="149"/>
      <c r="F162" s="169"/>
      <c r="G162" s="170"/>
      <c r="H162" s="171"/>
      <c r="I162" s="149"/>
      <c r="J162" s="149"/>
      <c r="K162" s="149"/>
      <c r="L162" s="4"/>
      <c r="M162" s="4"/>
      <c r="N162" s="4"/>
      <c r="O162" s="33"/>
      <c r="P162" s="33"/>
      <c r="Q162" s="34"/>
      <c r="R162" s="31"/>
      <c r="S162" s="4"/>
      <c r="T162" s="4"/>
      <c r="U162" s="4"/>
      <c r="V162" s="4"/>
      <c r="W162" s="4"/>
      <c r="X162" s="4"/>
      <c r="Y162" s="4"/>
      <c r="Z162" s="57"/>
      <c r="AA162" s="57"/>
      <c r="AB162" s="31"/>
      <c r="AC162" s="10">
        <f t="shared" si="3"/>
        <v>0</v>
      </c>
    </row>
    <row r="163" spans="1:29" ht="12" customHeight="1">
      <c r="A163" s="1">
        <v>143</v>
      </c>
      <c r="B163" s="38"/>
      <c r="C163" s="40"/>
      <c r="D163" s="173"/>
      <c r="E163" s="149"/>
      <c r="F163" s="169"/>
      <c r="G163" s="170"/>
      <c r="H163" s="171"/>
      <c r="I163" s="149"/>
      <c r="J163" s="149"/>
      <c r="K163" s="149"/>
      <c r="L163" s="4"/>
      <c r="M163" s="4"/>
      <c r="N163" s="4"/>
      <c r="O163" s="33"/>
      <c r="P163" s="33"/>
      <c r="Q163" s="34"/>
      <c r="R163" s="31"/>
      <c r="S163" s="4"/>
      <c r="T163" s="4"/>
      <c r="U163" s="4"/>
      <c r="V163" s="4"/>
      <c r="W163" s="4"/>
      <c r="X163" s="4"/>
      <c r="Y163" s="4"/>
      <c r="Z163" s="57"/>
      <c r="AA163" s="57"/>
      <c r="AB163" s="31"/>
      <c r="AC163" s="10">
        <f t="shared" si="3"/>
        <v>0</v>
      </c>
    </row>
    <row r="164" spans="1:29" ht="12" customHeight="1">
      <c r="A164" s="1">
        <v>144</v>
      </c>
      <c r="B164" s="38"/>
      <c r="C164" s="40"/>
      <c r="D164" s="173"/>
      <c r="E164" s="149"/>
      <c r="F164" s="169"/>
      <c r="G164" s="170"/>
      <c r="H164" s="171"/>
      <c r="I164" s="149"/>
      <c r="J164" s="149"/>
      <c r="K164" s="149"/>
      <c r="L164" s="4"/>
      <c r="M164" s="4"/>
      <c r="N164" s="4"/>
      <c r="O164" s="33"/>
      <c r="P164" s="33"/>
      <c r="Q164" s="34"/>
      <c r="R164" s="31"/>
      <c r="S164" s="4"/>
      <c r="T164" s="4"/>
      <c r="U164" s="4"/>
      <c r="V164" s="4"/>
      <c r="W164" s="4"/>
      <c r="X164" s="4"/>
      <c r="Y164" s="4"/>
      <c r="Z164" s="57"/>
      <c r="AA164" s="57"/>
      <c r="AB164" s="31"/>
      <c r="AC164" s="10">
        <f t="shared" si="3"/>
        <v>0</v>
      </c>
    </row>
    <row r="165" spans="1:29" ht="12" customHeight="1">
      <c r="A165" s="1">
        <v>145</v>
      </c>
      <c r="B165" s="38"/>
      <c r="C165" s="40"/>
      <c r="D165" s="173"/>
      <c r="E165" s="149"/>
      <c r="F165" s="169"/>
      <c r="G165" s="170"/>
      <c r="H165" s="171"/>
      <c r="I165" s="149"/>
      <c r="J165" s="149"/>
      <c r="K165" s="149"/>
      <c r="L165" s="4"/>
      <c r="M165" s="4"/>
      <c r="N165" s="4"/>
      <c r="O165" s="33"/>
      <c r="P165" s="33"/>
      <c r="Q165" s="34"/>
      <c r="R165" s="31"/>
      <c r="S165" s="4"/>
      <c r="T165" s="4"/>
      <c r="U165" s="4"/>
      <c r="V165" s="4"/>
      <c r="W165" s="4"/>
      <c r="X165" s="4"/>
      <c r="Y165" s="4"/>
      <c r="Z165" s="57"/>
      <c r="AA165" s="57"/>
      <c r="AB165" s="31"/>
      <c r="AC165" s="10">
        <f t="shared" si="3"/>
        <v>0</v>
      </c>
    </row>
    <row r="166" spans="1:29" ht="12" customHeight="1">
      <c r="A166" s="1">
        <v>146</v>
      </c>
      <c r="B166" s="38"/>
      <c r="C166" s="40"/>
      <c r="D166" s="173"/>
      <c r="E166" s="149"/>
      <c r="F166" s="169"/>
      <c r="G166" s="170"/>
      <c r="H166" s="171"/>
      <c r="I166" s="149"/>
      <c r="J166" s="149"/>
      <c r="K166" s="149"/>
      <c r="L166" s="4"/>
      <c r="M166" s="4"/>
      <c r="N166" s="4"/>
      <c r="O166" s="33"/>
      <c r="P166" s="33"/>
      <c r="Q166" s="34"/>
      <c r="R166" s="31"/>
      <c r="S166" s="4"/>
      <c r="T166" s="4"/>
      <c r="U166" s="4"/>
      <c r="V166" s="4"/>
      <c r="W166" s="4"/>
      <c r="X166" s="4"/>
      <c r="Y166" s="4"/>
      <c r="Z166" s="57"/>
      <c r="AA166" s="57"/>
      <c r="AB166" s="31"/>
      <c r="AC166" s="10">
        <f t="shared" si="3"/>
        <v>0</v>
      </c>
    </row>
    <row r="167" spans="1:29" ht="12" customHeight="1">
      <c r="A167" s="1">
        <v>147</v>
      </c>
      <c r="B167" s="38"/>
      <c r="C167" s="40"/>
      <c r="D167" s="173"/>
      <c r="E167" s="149"/>
      <c r="F167" s="169"/>
      <c r="G167" s="170"/>
      <c r="H167" s="171"/>
      <c r="I167" s="149"/>
      <c r="J167" s="149"/>
      <c r="K167" s="149"/>
      <c r="L167" s="4"/>
      <c r="M167" s="4"/>
      <c r="N167" s="4"/>
      <c r="O167" s="33"/>
      <c r="P167" s="33"/>
      <c r="Q167" s="34"/>
      <c r="R167" s="31"/>
      <c r="S167" s="4"/>
      <c r="T167" s="4"/>
      <c r="U167" s="4"/>
      <c r="V167" s="4"/>
      <c r="W167" s="4"/>
      <c r="X167" s="4"/>
      <c r="Y167" s="4"/>
      <c r="Z167" s="57"/>
      <c r="AA167" s="57"/>
      <c r="AB167" s="31"/>
      <c r="AC167" s="10">
        <f t="shared" si="3"/>
        <v>0</v>
      </c>
    </row>
    <row r="168" spans="1:29" ht="12" customHeight="1">
      <c r="A168" s="1">
        <v>148</v>
      </c>
      <c r="B168" s="38"/>
      <c r="C168" s="40"/>
      <c r="D168" s="173"/>
      <c r="E168" s="149"/>
      <c r="F168" s="169"/>
      <c r="G168" s="170"/>
      <c r="H168" s="171"/>
      <c r="I168" s="149"/>
      <c r="J168" s="149"/>
      <c r="K168" s="149"/>
      <c r="L168" s="4"/>
      <c r="M168" s="4"/>
      <c r="N168" s="4"/>
      <c r="O168" s="33"/>
      <c r="P168" s="33"/>
      <c r="Q168" s="34"/>
      <c r="R168" s="31"/>
      <c r="S168" s="4"/>
      <c r="T168" s="4"/>
      <c r="U168" s="4"/>
      <c r="V168" s="4"/>
      <c r="W168" s="4"/>
      <c r="X168" s="4"/>
      <c r="Y168" s="4"/>
      <c r="Z168" s="57"/>
      <c r="AA168" s="57"/>
      <c r="AB168" s="31"/>
      <c r="AC168" s="10">
        <f t="shared" si="3"/>
        <v>0</v>
      </c>
    </row>
    <row r="169" spans="1:29" ht="12" customHeight="1">
      <c r="A169" s="1">
        <v>149</v>
      </c>
      <c r="B169" s="38"/>
      <c r="C169" s="40"/>
      <c r="D169" s="173"/>
      <c r="E169" s="149"/>
      <c r="F169" s="169"/>
      <c r="G169" s="170"/>
      <c r="H169" s="171"/>
      <c r="I169" s="149"/>
      <c r="J169" s="149"/>
      <c r="K169" s="149"/>
      <c r="L169" s="4"/>
      <c r="M169" s="4"/>
      <c r="N169" s="4"/>
      <c r="O169" s="33"/>
      <c r="P169" s="33"/>
      <c r="Q169" s="34"/>
      <c r="R169" s="31"/>
      <c r="S169" s="4"/>
      <c r="T169" s="4"/>
      <c r="U169" s="4"/>
      <c r="V169" s="4"/>
      <c r="W169" s="4"/>
      <c r="X169" s="4"/>
      <c r="Y169" s="4"/>
      <c r="Z169" s="57"/>
      <c r="AA169" s="57"/>
      <c r="AB169" s="31"/>
      <c r="AC169" s="10">
        <f t="shared" si="3"/>
        <v>0</v>
      </c>
    </row>
    <row r="170" spans="1:29" ht="12" customHeight="1">
      <c r="A170" s="1">
        <v>150</v>
      </c>
      <c r="B170" s="28"/>
      <c r="C170" s="42"/>
      <c r="D170" s="168"/>
      <c r="E170" s="165"/>
      <c r="F170" s="152"/>
      <c r="G170" s="167"/>
      <c r="H170" s="168"/>
      <c r="I170" s="168"/>
      <c r="J170" s="168"/>
      <c r="K170" s="168"/>
      <c r="L170" s="81"/>
      <c r="M170" s="4"/>
      <c r="N170" s="4"/>
      <c r="O170" s="33"/>
      <c r="P170" s="33"/>
      <c r="Q170" s="34"/>
      <c r="R170" s="31"/>
      <c r="S170" s="4"/>
      <c r="T170" s="4"/>
      <c r="U170" s="4"/>
      <c r="V170" s="4"/>
      <c r="W170" s="4"/>
      <c r="X170" s="4"/>
      <c r="Y170" s="4"/>
      <c r="Z170" s="57"/>
      <c r="AA170" s="57"/>
      <c r="AB170" s="31"/>
      <c r="AC170" s="10">
        <f t="shared" si="3"/>
        <v>0</v>
      </c>
    </row>
    <row r="171" spans="1:29" ht="12" customHeight="1">
      <c r="A171" s="1">
        <v>151</v>
      </c>
      <c r="B171" s="28"/>
      <c r="C171" s="42"/>
      <c r="D171" s="168"/>
      <c r="E171" s="165"/>
      <c r="F171" s="152"/>
      <c r="G171" s="167"/>
      <c r="H171" s="168"/>
      <c r="I171" s="168"/>
      <c r="J171" s="168"/>
      <c r="K171" s="168"/>
      <c r="L171" s="81"/>
      <c r="M171" s="4"/>
      <c r="N171" s="4"/>
      <c r="O171" s="33"/>
      <c r="P171" s="33"/>
      <c r="Q171" s="34"/>
      <c r="R171" s="31"/>
      <c r="S171" s="114"/>
      <c r="T171" s="4"/>
      <c r="U171" s="4"/>
      <c r="V171" s="4"/>
      <c r="W171" s="4"/>
      <c r="X171" s="4"/>
      <c r="Y171" s="4"/>
      <c r="Z171" s="57"/>
      <c r="AA171" s="57"/>
      <c r="AB171" s="31"/>
      <c r="AC171" s="10">
        <f t="shared" si="3"/>
        <v>0</v>
      </c>
    </row>
    <row r="172" spans="1:29" ht="12" customHeight="1">
      <c r="A172" s="1">
        <v>152</v>
      </c>
      <c r="B172" s="28"/>
      <c r="C172" s="42"/>
      <c r="D172" s="168"/>
      <c r="E172" s="165"/>
      <c r="F172" s="152"/>
      <c r="G172" s="167"/>
      <c r="H172" s="168"/>
      <c r="I172" s="168"/>
      <c r="J172" s="168"/>
      <c r="K172" s="168"/>
      <c r="L172" s="81"/>
      <c r="M172" s="4"/>
      <c r="N172" s="4"/>
      <c r="O172" s="33"/>
      <c r="P172" s="33"/>
      <c r="Q172" s="34"/>
      <c r="R172" s="31"/>
      <c r="S172" s="115"/>
      <c r="T172" s="4"/>
      <c r="U172" s="4"/>
      <c r="V172" s="4"/>
      <c r="W172" s="4"/>
      <c r="X172" s="4"/>
      <c r="Y172" s="4"/>
      <c r="Z172" s="57"/>
      <c r="AA172" s="57"/>
      <c r="AB172" s="31"/>
      <c r="AC172" s="10">
        <f t="shared" si="3"/>
        <v>0</v>
      </c>
    </row>
    <row r="173" spans="1:29" ht="12" customHeight="1">
      <c r="A173" s="1">
        <v>153</v>
      </c>
      <c r="B173" s="28"/>
      <c r="C173" s="42"/>
      <c r="D173" s="168"/>
      <c r="E173" s="165"/>
      <c r="F173" s="152"/>
      <c r="G173" s="167"/>
      <c r="H173" s="168"/>
      <c r="I173" s="168"/>
      <c r="J173" s="168"/>
      <c r="K173" s="168"/>
      <c r="L173" s="81"/>
      <c r="M173" s="4"/>
      <c r="N173" s="4"/>
      <c r="O173" s="33"/>
      <c r="P173" s="33"/>
      <c r="Q173" s="34"/>
      <c r="R173" s="31"/>
      <c r="S173" s="115"/>
      <c r="T173" s="4"/>
      <c r="U173" s="4"/>
      <c r="V173" s="4"/>
      <c r="W173" s="4"/>
      <c r="X173" s="4"/>
      <c r="Y173" s="4"/>
      <c r="Z173" s="57"/>
      <c r="AA173" s="57"/>
      <c r="AB173" s="31"/>
      <c r="AC173" s="10">
        <f t="shared" si="3"/>
        <v>0</v>
      </c>
    </row>
    <row r="174" spans="1:29" ht="12" customHeight="1">
      <c r="A174" s="1">
        <v>154</v>
      </c>
      <c r="B174" s="28"/>
      <c r="C174" s="42"/>
      <c r="D174" s="168"/>
      <c r="E174" s="165"/>
      <c r="F174" s="152"/>
      <c r="G174" s="167"/>
      <c r="H174" s="168"/>
      <c r="I174" s="168"/>
      <c r="J174" s="168"/>
      <c r="K174" s="168"/>
      <c r="L174" s="81"/>
      <c r="M174" s="4"/>
      <c r="N174" s="4"/>
      <c r="O174" s="33"/>
      <c r="P174" s="33"/>
      <c r="Q174" s="34"/>
      <c r="R174" s="31"/>
      <c r="S174" s="115"/>
      <c r="T174" s="4"/>
      <c r="U174" s="4"/>
      <c r="V174" s="4"/>
      <c r="W174" s="4"/>
      <c r="X174" s="4"/>
      <c r="Y174" s="4"/>
      <c r="Z174" s="57"/>
      <c r="AA174" s="57"/>
      <c r="AB174" s="31"/>
      <c r="AC174" s="10">
        <f t="shared" si="3"/>
        <v>0</v>
      </c>
    </row>
    <row r="175" spans="1:29" ht="12" customHeight="1">
      <c r="A175" s="1">
        <v>155</v>
      </c>
      <c r="B175" s="28"/>
      <c r="C175" s="42"/>
      <c r="D175" s="168"/>
      <c r="E175" s="165"/>
      <c r="F175" s="152"/>
      <c r="G175" s="167"/>
      <c r="H175" s="168"/>
      <c r="I175" s="168"/>
      <c r="J175" s="168"/>
      <c r="K175" s="168"/>
      <c r="L175" s="81"/>
      <c r="M175" s="4"/>
      <c r="N175" s="4"/>
      <c r="O175" s="33"/>
      <c r="P175" s="33"/>
      <c r="Q175" s="34"/>
      <c r="R175" s="31"/>
      <c r="S175" s="115"/>
      <c r="T175" s="4"/>
      <c r="U175" s="4"/>
      <c r="V175" s="4"/>
      <c r="W175" s="4"/>
      <c r="X175" s="4"/>
      <c r="Y175" s="4"/>
      <c r="Z175" s="57"/>
      <c r="AA175" s="57"/>
      <c r="AB175" s="31"/>
      <c r="AC175" s="10">
        <f t="shared" si="3"/>
        <v>0</v>
      </c>
    </row>
    <row r="176" spans="1:29" ht="12" customHeight="1">
      <c r="A176" s="1">
        <v>156</v>
      </c>
      <c r="B176" s="28"/>
      <c r="C176" s="42"/>
      <c r="D176" s="168"/>
      <c r="E176" s="165"/>
      <c r="F176" s="152"/>
      <c r="G176" s="167"/>
      <c r="H176" s="168"/>
      <c r="I176" s="168"/>
      <c r="J176" s="168"/>
      <c r="K176" s="168"/>
      <c r="L176" s="81"/>
      <c r="M176" s="4"/>
      <c r="N176" s="4"/>
      <c r="O176" s="33"/>
      <c r="P176" s="33"/>
      <c r="Q176" s="34"/>
      <c r="R176" s="31"/>
      <c r="S176" s="115"/>
      <c r="T176" s="4"/>
      <c r="U176" s="4"/>
      <c r="V176" s="4"/>
      <c r="W176" s="4"/>
      <c r="X176" s="4"/>
      <c r="Y176" s="4"/>
      <c r="Z176" s="57"/>
      <c r="AA176" s="57"/>
      <c r="AB176" s="31"/>
      <c r="AC176" s="10">
        <f t="shared" si="3"/>
        <v>0</v>
      </c>
    </row>
    <row r="177" spans="1:29" ht="12" customHeight="1">
      <c r="A177" s="1">
        <v>157</v>
      </c>
      <c r="B177" s="28"/>
      <c r="C177" s="42"/>
      <c r="D177" s="168"/>
      <c r="E177" s="165"/>
      <c r="F177" s="152"/>
      <c r="G177" s="167"/>
      <c r="H177" s="168"/>
      <c r="I177" s="168"/>
      <c r="J177" s="168"/>
      <c r="K177" s="168"/>
      <c r="L177" s="81"/>
      <c r="M177" s="4"/>
      <c r="N177" s="4"/>
      <c r="O177" s="33"/>
      <c r="P177" s="33"/>
      <c r="Q177" s="34"/>
      <c r="R177" s="31"/>
      <c r="S177" s="115"/>
      <c r="T177" s="4"/>
      <c r="U177" s="4"/>
      <c r="V177" s="4"/>
      <c r="W177" s="4"/>
      <c r="X177" s="4"/>
      <c r="Y177" s="4"/>
      <c r="Z177" s="57"/>
      <c r="AA177" s="57"/>
      <c r="AB177" s="31"/>
      <c r="AC177" s="10">
        <f t="shared" si="3"/>
        <v>0</v>
      </c>
    </row>
    <row r="178" spans="1:29" ht="12" customHeight="1">
      <c r="A178" s="1">
        <v>158</v>
      </c>
      <c r="B178" s="28"/>
      <c r="C178" s="42"/>
      <c r="D178" s="168"/>
      <c r="E178" s="165"/>
      <c r="F178" s="152"/>
      <c r="G178" s="167"/>
      <c r="H178" s="168"/>
      <c r="I178" s="168"/>
      <c r="J178" s="168"/>
      <c r="K178" s="168"/>
      <c r="L178" s="81"/>
      <c r="M178" s="4"/>
      <c r="N178" s="4"/>
      <c r="O178" s="33"/>
      <c r="P178" s="33"/>
      <c r="Q178" s="34"/>
      <c r="R178" s="31"/>
      <c r="S178" s="115"/>
      <c r="T178" s="4"/>
      <c r="U178" s="4"/>
      <c r="V178" s="4"/>
      <c r="W178" s="4"/>
      <c r="X178" s="4"/>
      <c r="Y178" s="4"/>
      <c r="Z178" s="57"/>
      <c r="AA178" s="57"/>
      <c r="AB178" s="31"/>
      <c r="AC178" s="10">
        <f t="shared" si="3"/>
        <v>0</v>
      </c>
    </row>
    <row r="179" spans="1:29" ht="12" customHeight="1">
      <c r="A179" s="1">
        <v>159</v>
      </c>
      <c r="B179" s="28"/>
      <c r="C179" s="42"/>
      <c r="D179" s="168"/>
      <c r="E179" s="165"/>
      <c r="F179" s="152"/>
      <c r="G179" s="167"/>
      <c r="H179" s="168"/>
      <c r="I179" s="168"/>
      <c r="J179" s="168"/>
      <c r="K179" s="168"/>
      <c r="L179" s="81"/>
      <c r="M179" s="4"/>
      <c r="N179" s="4"/>
      <c r="O179" s="33"/>
      <c r="P179" s="33"/>
      <c r="Q179" s="34"/>
      <c r="R179" s="31"/>
      <c r="S179" s="115"/>
      <c r="T179" s="4"/>
      <c r="U179" s="4"/>
      <c r="V179" s="4"/>
      <c r="W179" s="4"/>
      <c r="X179" s="4"/>
      <c r="Y179" s="4"/>
      <c r="Z179" s="57"/>
      <c r="AA179" s="57"/>
      <c r="AB179" s="31"/>
      <c r="AC179" s="10">
        <f t="shared" si="3"/>
        <v>0</v>
      </c>
    </row>
    <row r="180" spans="1:29" ht="12" customHeight="1">
      <c r="A180" s="1">
        <v>160</v>
      </c>
      <c r="B180" s="28"/>
      <c r="C180" s="42"/>
      <c r="D180" s="168"/>
      <c r="E180" s="165"/>
      <c r="F180" s="152"/>
      <c r="G180" s="167"/>
      <c r="H180" s="168"/>
      <c r="I180" s="168"/>
      <c r="J180" s="168"/>
      <c r="K180" s="168"/>
      <c r="L180" s="81"/>
      <c r="M180" s="4"/>
      <c r="N180" s="4"/>
      <c r="O180" s="33"/>
      <c r="P180" s="33"/>
      <c r="Q180" s="34"/>
      <c r="R180" s="31"/>
      <c r="S180" s="113"/>
      <c r="T180" s="4"/>
      <c r="U180" s="4"/>
      <c r="V180" s="4"/>
      <c r="W180" s="4"/>
      <c r="X180" s="4"/>
      <c r="Y180" s="4"/>
      <c r="Z180" s="57"/>
      <c r="AA180" s="57"/>
      <c r="AB180" s="31"/>
      <c r="AC180" s="10">
        <f t="shared" si="3"/>
        <v>0</v>
      </c>
    </row>
    <row r="181" spans="1:29" ht="12" customHeight="1">
      <c r="A181" s="1">
        <v>161</v>
      </c>
      <c r="B181" s="28"/>
      <c r="C181" s="42"/>
      <c r="D181" s="168"/>
      <c r="E181" s="165"/>
      <c r="F181" s="152"/>
      <c r="G181" s="167"/>
      <c r="H181" s="168"/>
      <c r="I181" s="168"/>
      <c r="J181" s="168"/>
      <c r="K181" s="168"/>
      <c r="L181" s="81"/>
      <c r="M181" s="4"/>
      <c r="N181" s="4"/>
      <c r="O181" s="33"/>
      <c r="P181" s="33"/>
      <c r="Q181" s="34"/>
      <c r="R181" s="31"/>
      <c r="S181" s="113"/>
      <c r="T181" s="4"/>
      <c r="U181" s="4"/>
      <c r="V181" s="4"/>
      <c r="W181" s="4"/>
      <c r="X181" s="4"/>
      <c r="Y181" s="4"/>
      <c r="Z181" s="57"/>
      <c r="AA181" s="57"/>
      <c r="AB181" s="31"/>
      <c r="AC181" s="10">
        <f t="shared" si="3"/>
        <v>0</v>
      </c>
    </row>
    <row r="182" spans="1:29" ht="12" customHeight="1">
      <c r="A182" s="1">
        <v>162</v>
      </c>
      <c r="B182" s="28"/>
      <c r="C182" s="42"/>
      <c r="D182" s="168"/>
      <c r="E182" s="165"/>
      <c r="F182" s="152"/>
      <c r="G182" s="167"/>
      <c r="H182" s="168"/>
      <c r="I182" s="168"/>
      <c r="J182" s="168"/>
      <c r="K182" s="168"/>
      <c r="L182" s="81"/>
      <c r="M182" s="4"/>
      <c r="N182" s="4"/>
      <c r="O182" s="33"/>
      <c r="P182" s="33"/>
      <c r="Q182" s="34"/>
      <c r="R182" s="31"/>
      <c r="S182" s="113"/>
      <c r="T182" s="4"/>
      <c r="U182" s="4"/>
      <c r="V182" s="4"/>
      <c r="W182" s="4"/>
      <c r="X182" s="4"/>
      <c r="Y182" s="4"/>
      <c r="Z182" s="57"/>
      <c r="AA182" s="57"/>
      <c r="AB182" s="31"/>
      <c r="AC182" s="10">
        <f t="shared" ref="AC182:AC200" si="4">SUM(D182:AB182)</f>
        <v>0</v>
      </c>
    </row>
    <row r="183" spans="1:29" ht="12" customHeight="1">
      <c r="A183" s="1">
        <v>163</v>
      </c>
      <c r="B183" s="28"/>
      <c r="C183" s="42"/>
      <c r="D183" s="168"/>
      <c r="E183" s="165"/>
      <c r="F183" s="152"/>
      <c r="G183" s="167"/>
      <c r="H183" s="168"/>
      <c r="I183" s="168"/>
      <c r="J183" s="168"/>
      <c r="K183" s="168"/>
      <c r="L183" s="81"/>
      <c r="M183" s="4"/>
      <c r="N183" s="4"/>
      <c r="O183" s="33"/>
      <c r="P183" s="33"/>
      <c r="Q183" s="34"/>
      <c r="R183" s="31"/>
      <c r="S183" s="113"/>
      <c r="T183" s="4"/>
      <c r="U183" s="4"/>
      <c r="V183" s="4"/>
      <c r="W183" s="4"/>
      <c r="X183" s="4"/>
      <c r="Y183" s="4"/>
      <c r="Z183" s="57"/>
      <c r="AA183" s="57"/>
      <c r="AB183" s="31"/>
      <c r="AC183" s="10">
        <f t="shared" si="4"/>
        <v>0</v>
      </c>
    </row>
    <row r="184" spans="1:29" ht="12" customHeight="1">
      <c r="A184" s="1">
        <v>164</v>
      </c>
      <c r="B184" s="28"/>
      <c r="C184" s="42"/>
      <c r="D184" s="168"/>
      <c r="E184" s="165"/>
      <c r="F184" s="152"/>
      <c r="G184" s="167"/>
      <c r="H184" s="168"/>
      <c r="I184" s="168"/>
      <c r="J184" s="168"/>
      <c r="K184" s="168"/>
      <c r="L184" s="81"/>
      <c r="M184" s="4"/>
      <c r="N184" s="4"/>
      <c r="O184" s="33"/>
      <c r="P184" s="33"/>
      <c r="Q184" s="34"/>
      <c r="R184" s="31"/>
      <c r="S184" s="113"/>
      <c r="T184" s="4"/>
      <c r="U184" s="4"/>
      <c r="V184" s="4"/>
      <c r="W184" s="4"/>
      <c r="X184" s="4"/>
      <c r="Y184" s="4"/>
      <c r="Z184" s="57"/>
      <c r="AA184" s="57"/>
      <c r="AB184" s="31"/>
      <c r="AC184" s="10">
        <f t="shared" si="4"/>
        <v>0</v>
      </c>
    </row>
    <row r="185" spans="1:29" ht="12" customHeight="1">
      <c r="A185" s="1">
        <v>165</v>
      </c>
      <c r="B185" s="28"/>
      <c r="C185" s="42"/>
      <c r="D185" s="168"/>
      <c r="E185" s="165"/>
      <c r="F185" s="152"/>
      <c r="G185" s="167"/>
      <c r="H185" s="168"/>
      <c r="I185" s="168"/>
      <c r="J185" s="168"/>
      <c r="K185" s="168"/>
      <c r="L185" s="81"/>
      <c r="M185" s="4"/>
      <c r="N185" s="4"/>
      <c r="O185" s="33"/>
      <c r="P185" s="33"/>
      <c r="Q185" s="34"/>
      <c r="R185" s="31"/>
      <c r="S185" s="113"/>
      <c r="T185" s="4"/>
      <c r="U185" s="4"/>
      <c r="V185" s="4"/>
      <c r="W185" s="4"/>
      <c r="X185" s="4"/>
      <c r="Y185" s="4"/>
      <c r="Z185" s="57"/>
      <c r="AA185" s="57"/>
      <c r="AB185" s="31"/>
      <c r="AC185" s="10">
        <f t="shared" si="4"/>
        <v>0</v>
      </c>
    </row>
    <row r="186" spans="1:29" ht="12" customHeight="1">
      <c r="A186" s="1">
        <v>166</v>
      </c>
      <c r="B186" s="28"/>
      <c r="C186" s="42"/>
      <c r="D186" s="168"/>
      <c r="E186" s="165"/>
      <c r="F186" s="152"/>
      <c r="G186" s="167"/>
      <c r="H186" s="168"/>
      <c r="I186" s="168"/>
      <c r="J186" s="168"/>
      <c r="K186" s="168"/>
      <c r="L186" s="81"/>
      <c r="M186" s="4"/>
      <c r="N186" s="4"/>
      <c r="O186" s="33"/>
      <c r="P186" s="33"/>
      <c r="Q186" s="34"/>
      <c r="R186" s="31"/>
      <c r="S186" s="113"/>
      <c r="T186" s="4"/>
      <c r="U186" s="4"/>
      <c r="V186" s="4"/>
      <c r="W186" s="4"/>
      <c r="X186" s="4"/>
      <c r="Y186" s="4"/>
      <c r="Z186" s="57"/>
      <c r="AA186" s="57"/>
      <c r="AB186" s="31"/>
      <c r="AC186" s="10">
        <f t="shared" si="4"/>
        <v>0</v>
      </c>
    </row>
    <row r="187" spans="1:29" ht="12" customHeight="1">
      <c r="A187" s="1">
        <v>167</v>
      </c>
      <c r="B187" s="28"/>
      <c r="C187" s="42"/>
      <c r="D187" s="168"/>
      <c r="E187" s="165"/>
      <c r="F187" s="152"/>
      <c r="G187" s="167"/>
      <c r="H187" s="168"/>
      <c r="I187" s="168"/>
      <c r="J187" s="168"/>
      <c r="K187" s="168"/>
      <c r="L187" s="81"/>
      <c r="M187" s="4"/>
      <c r="N187" s="4"/>
      <c r="O187" s="33"/>
      <c r="P187" s="33"/>
      <c r="Q187" s="34"/>
      <c r="R187" s="31"/>
      <c r="S187" s="113"/>
      <c r="T187" s="4"/>
      <c r="U187" s="4"/>
      <c r="V187" s="4"/>
      <c r="W187" s="4"/>
      <c r="X187" s="4"/>
      <c r="Y187" s="4"/>
      <c r="Z187" s="57"/>
      <c r="AA187" s="57"/>
      <c r="AB187" s="31"/>
      <c r="AC187" s="10">
        <f t="shared" si="4"/>
        <v>0</v>
      </c>
    </row>
    <row r="188" spans="1:29" ht="12" customHeight="1">
      <c r="A188" s="1">
        <v>168</v>
      </c>
      <c r="B188" s="28"/>
      <c r="C188" s="42"/>
      <c r="D188" s="168"/>
      <c r="E188" s="165"/>
      <c r="F188" s="152"/>
      <c r="G188" s="167"/>
      <c r="H188" s="168"/>
      <c r="I188" s="168"/>
      <c r="J188" s="168"/>
      <c r="K188" s="168"/>
      <c r="L188" s="81"/>
      <c r="M188" s="4"/>
      <c r="N188" s="4"/>
      <c r="O188" s="33"/>
      <c r="P188" s="33"/>
      <c r="Q188" s="34"/>
      <c r="R188" s="31"/>
      <c r="S188" s="113"/>
      <c r="T188" s="4"/>
      <c r="U188" s="4"/>
      <c r="V188" s="4"/>
      <c r="W188" s="4"/>
      <c r="X188" s="4"/>
      <c r="Y188" s="4"/>
      <c r="Z188" s="57"/>
      <c r="AA188" s="57"/>
      <c r="AB188" s="31"/>
      <c r="AC188" s="10">
        <f t="shared" si="4"/>
        <v>0</v>
      </c>
    </row>
    <row r="189" spans="1:29" ht="12" customHeight="1">
      <c r="A189" s="1">
        <v>169</v>
      </c>
      <c r="B189" s="28"/>
      <c r="C189" s="42"/>
      <c r="D189" s="168"/>
      <c r="E189" s="165"/>
      <c r="F189" s="152"/>
      <c r="G189" s="167"/>
      <c r="H189" s="168"/>
      <c r="I189" s="168"/>
      <c r="J189" s="168"/>
      <c r="K189" s="168"/>
      <c r="L189" s="81"/>
      <c r="M189" s="4"/>
      <c r="N189" s="4"/>
      <c r="O189" s="33"/>
      <c r="P189" s="33"/>
      <c r="Q189" s="34"/>
      <c r="R189" s="31"/>
      <c r="S189" s="113"/>
      <c r="T189" s="4"/>
      <c r="U189" s="4"/>
      <c r="V189" s="4"/>
      <c r="W189" s="4"/>
      <c r="X189" s="4"/>
      <c r="Y189" s="4"/>
      <c r="Z189" s="57"/>
      <c r="AA189" s="57"/>
      <c r="AB189" s="31"/>
      <c r="AC189" s="10">
        <f t="shared" si="4"/>
        <v>0</v>
      </c>
    </row>
    <row r="190" spans="1:29" ht="12" customHeight="1">
      <c r="A190" s="1">
        <v>170</v>
      </c>
      <c r="B190" s="28"/>
      <c r="C190" s="42"/>
      <c r="D190" s="168"/>
      <c r="E190" s="165"/>
      <c r="F190" s="152"/>
      <c r="G190" s="167"/>
      <c r="H190" s="168"/>
      <c r="I190" s="168"/>
      <c r="J190" s="168"/>
      <c r="K190" s="168"/>
      <c r="L190" s="81"/>
      <c r="M190" s="4"/>
      <c r="N190" s="4"/>
      <c r="O190" s="33"/>
      <c r="P190" s="33"/>
      <c r="Q190" s="34"/>
      <c r="R190" s="31"/>
      <c r="S190" s="113"/>
      <c r="T190" s="4"/>
      <c r="U190" s="4"/>
      <c r="V190" s="4"/>
      <c r="W190" s="4"/>
      <c r="X190" s="4"/>
      <c r="Y190" s="4"/>
      <c r="Z190" s="57"/>
      <c r="AA190" s="57"/>
      <c r="AB190" s="31"/>
      <c r="AC190" s="10">
        <f t="shared" si="4"/>
        <v>0</v>
      </c>
    </row>
    <row r="191" spans="1:29" ht="12" customHeight="1">
      <c r="A191" s="1">
        <v>171</v>
      </c>
      <c r="B191" s="28"/>
      <c r="C191" s="42"/>
      <c r="D191" s="168"/>
      <c r="E191" s="165"/>
      <c r="F191" s="152"/>
      <c r="G191" s="167"/>
      <c r="H191" s="168"/>
      <c r="I191" s="168"/>
      <c r="J191" s="168"/>
      <c r="K191" s="168"/>
      <c r="L191" s="81"/>
      <c r="M191" s="4"/>
      <c r="N191" s="4"/>
      <c r="O191" s="33"/>
      <c r="P191" s="33"/>
      <c r="Q191" s="34"/>
      <c r="R191" s="31"/>
      <c r="S191" s="113"/>
      <c r="T191" s="4"/>
      <c r="U191" s="4"/>
      <c r="V191" s="4"/>
      <c r="W191" s="4"/>
      <c r="X191" s="4"/>
      <c r="Y191" s="4"/>
      <c r="Z191" s="57"/>
      <c r="AA191" s="57"/>
      <c r="AB191" s="31"/>
      <c r="AC191" s="10">
        <f t="shared" si="4"/>
        <v>0</v>
      </c>
    </row>
    <row r="192" spans="1:29" ht="12" customHeight="1">
      <c r="A192" s="1">
        <v>172</v>
      </c>
      <c r="B192" s="28"/>
      <c r="C192" s="42"/>
      <c r="D192" s="168"/>
      <c r="E192" s="165"/>
      <c r="F192" s="152"/>
      <c r="G192" s="167"/>
      <c r="H192" s="168"/>
      <c r="I192" s="168"/>
      <c r="J192" s="168"/>
      <c r="K192" s="168"/>
      <c r="L192" s="81"/>
      <c r="M192" s="4"/>
      <c r="N192" s="4"/>
      <c r="O192" s="33"/>
      <c r="P192" s="33"/>
      <c r="Q192" s="34"/>
      <c r="R192" s="31"/>
      <c r="S192" s="113"/>
      <c r="T192" s="4"/>
      <c r="U192" s="4"/>
      <c r="V192" s="4"/>
      <c r="W192" s="4"/>
      <c r="X192" s="4"/>
      <c r="Y192" s="4"/>
      <c r="Z192" s="57"/>
      <c r="AA192" s="57"/>
      <c r="AB192" s="31"/>
      <c r="AC192" s="10">
        <f t="shared" si="4"/>
        <v>0</v>
      </c>
    </row>
    <row r="193" spans="1:29" ht="12" customHeight="1">
      <c r="A193" s="1">
        <v>173</v>
      </c>
      <c r="B193" s="28"/>
      <c r="C193" s="42"/>
      <c r="D193" s="168"/>
      <c r="E193" s="165"/>
      <c r="F193" s="152"/>
      <c r="G193" s="167"/>
      <c r="H193" s="168"/>
      <c r="I193" s="168"/>
      <c r="J193" s="168"/>
      <c r="K193" s="168"/>
      <c r="L193" s="81"/>
      <c r="M193" s="4"/>
      <c r="N193" s="4"/>
      <c r="O193" s="33"/>
      <c r="P193" s="33"/>
      <c r="Q193" s="34"/>
      <c r="R193" s="31"/>
      <c r="S193" s="113"/>
      <c r="T193" s="4"/>
      <c r="U193" s="4"/>
      <c r="V193" s="4"/>
      <c r="W193" s="4"/>
      <c r="X193" s="4"/>
      <c r="Y193" s="4"/>
      <c r="Z193" s="57"/>
      <c r="AA193" s="57"/>
      <c r="AB193" s="31"/>
      <c r="AC193" s="10">
        <f t="shared" si="4"/>
        <v>0</v>
      </c>
    </row>
    <row r="194" spans="1:29" ht="12" customHeight="1">
      <c r="A194" s="1">
        <v>174</v>
      </c>
      <c r="B194" s="28"/>
      <c r="C194" s="42"/>
      <c r="D194" s="168"/>
      <c r="E194" s="165"/>
      <c r="F194" s="152"/>
      <c r="G194" s="167"/>
      <c r="H194" s="168"/>
      <c r="I194" s="168"/>
      <c r="J194" s="168"/>
      <c r="K194" s="168"/>
      <c r="L194" s="81"/>
      <c r="M194" s="4"/>
      <c r="N194" s="4"/>
      <c r="O194" s="33"/>
      <c r="P194" s="33"/>
      <c r="Q194" s="34"/>
      <c r="R194" s="31"/>
      <c r="S194" s="113"/>
      <c r="T194" s="4"/>
      <c r="U194" s="4"/>
      <c r="V194" s="4"/>
      <c r="W194" s="4"/>
      <c r="X194" s="4"/>
      <c r="Y194" s="4"/>
      <c r="Z194" s="57"/>
      <c r="AA194" s="57"/>
      <c r="AB194" s="31"/>
      <c r="AC194" s="10">
        <f t="shared" si="4"/>
        <v>0</v>
      </c>
    </row>
    <row r="195" spans="1:29" ht="12" customHeight="1">
      <c r="A195" s="1">
        <v>175</v>
      </c>
      <c r="B195" s="28"/>
      <c r="C195" s="42"/>
      <c r="D195" s="168"/>
      <c r="E195" s="165"/>
      <c r="F195" s="152"/>
      <c r="G195" s="167"/>
      <c r="H195" s="168"/>
      <c r="I195" s="168"/>
      <c r="J195" s="168"/>
      <c r="K195" s="168"/>
      <c r="L195" s="81"/>
      <c r="M195" s="4"/>
      <c r="N195" s="4"/>
      <c r="O195" s="33"/>
      <c r="P195" s="33"/>
      <c r="Q195" s="34"/>
      <c r="R195" s="31"/>
      <c r="S195" s="113"/>
      <c r="T195" s="4"/>
      <c r="U195" s="4"/>
      <c r="V195" s="4"/>
      <c r="W195" s="4"/>
      <c r="X195" s="4"/>
      <c r="Y195" s="4"/>
      <c r="Z195" s="57"/>
      <c r="AA195" s="57"/>
      <c r="AB195" s="31"/>
      <c r="AC195" s="10">
        <f t="shared" si="4"/>
        <v>0</v>
      </c>
    </row>
    <row r="196" spans="1:29" ht="12" customHeight="1">
      <c r="A196" s="1">
        <v>176</v>
      </c>
      <c r="B196" s="28"/>
      <c r="C196" s="42"/>
      <c r="D196" s="168"/>
      <c r="E196" s="165"/>
      <c r="F196" s="152"/>
      <c r="G196" s="167"/>
      <c r="H196" s="168"/>
      <c r="I196" s="168"/>
      <c r="J196" s="168"/>
      <c r="K196" s="168"/>
      <c r="L196" s="81"/>
      <c r="M196" s="4"/>
      <c r="N196" s="4"/>
      <c r="O196" s="33"/>
      <c r="P196" s="33"/>
      <c r="Q196" s="34"/>
      <c r="R196" s="31"/>
      <c r="S196" s="113"/>
      <c r="T196" s="4"/>
      <c r="U196" s="4"/>
      <c r="V196" s="4"/>
      <c r="W196" s="4"/>
      <c r="X196" s="4"/>
      <c r="Y196" s="4"/>
      <c r="Z196" s="57"/>
      <c r="AA196" s="57"/>
      <c r="AB196" s="31"/>
      <c r="AC196" s="10">
        <f t="shared" si="4"/>
        <v>0</v>
      </c>
    </row>
    <row r="197" spans="1:29" ht="12" customHeight="1">
      <c r="A197" s="1">
        <v>177</v>
      </c>
      <c r="B197" s="28"/>
      <c r="C197" s="42"/>
      <c r="D197" s="168"/>
      <c r="E197" s="165"/>
      <c r="F197" s="152"/>
      <c r="G197" s="167"/>
      <c r="H197" s="168"/>
      <c r="I197" s="168"/>
      <c r="J197" s="168"/>
      <c r="K197" s="168"/>
      <c r="L197" s="81"/>
      <c r="M197" s="4"/>
      <c r="N197" s="4"/>
      <c r="O197" s="33"/>
      <c r="P197" s="33"/>
      <c r="Q197" s="34"/>
      <c r="R197" s="31"/>
      <c r="S197" s="113"/>
      <c r="T197" s="4"/>
      <c r="U197" s="4"/>
      <c r="V197" s="4"/>
      <c r="W197" s="4"/>
      <c r="X197" s="4"/>
      <c r="Y197" s="4"/>
      <c r="Z197" s="57"/>
      <c r="AA197" s="57"/>
      <c r="AB197" s="31"/>
      <c r="AC197" s="10">
        <f t="shared" si="4"/>
        <v>0</v>
      </c>
    </row>
    <row r="198" spans="1:29" ht="12" customHeight="1">
      <c r="A198" s="1">
        <v>178</v>
      </c>
      <c r="B198" s="28"/>
      <c r="C198" s="42"/>
      <c r="D198" s="168"/>
      <c r="E198" s="165"/>
      <c r="F198" s="152"/>
      <c r="G198" s="167"/>
      <c r="H198" s="168"/>
      <c r="I198" s="168"/>
      <c r="J198" s="168"/>
      <c r="K198" s="168"/>
      <c r="L198" s="81"/>
      <c r="M198" s="4"/>
      <c r="N198" s="4"/>
      <c r="O198" s="33"/>
      <c r="P198" s="33"/>
      <c r="Q198" s="34"/>
      <c r="R198" s="31"/>
      <c r="S198" s="113"/>
      <c r="T198" s="4"/>
      <c r="U198" s="4"/>
      <c r="V198" s="4"/>
      <c r="W198" s="4"/>
      <c r="X198" s="4"/>
      <c r="Y198" s="4"/>
      <c r="Z198" s="57"/>
      <c r="AA198" s="57"/>
      <c r="AB198" s="31"/>
      <c r="AC198" s="10">
        <f t="shared" si="4"/>
        <v>0</v>
      </c>
    </row>
    <row r="199" spans="1:29" ht="12" customHeight="1">
      <c r="B199" s="28"/>
      <c r="C199" s="42"/>
      <c r="D199" s="168"/>
      <c r="E199" s="165"/>
      <c r="F199" s="152"/>
      <c r="G199" s="167"/>
      <c r="H199" s="168"/>
      <c r="I199" s="168"/>
      <c r="J199" s="168"/>
      <c r="K199" s="168"/>
      <c r="L199" s="81"/>
      <c r="M199" s="4"/>
      <c r="N199" s="4"/>
      <c r="O199" s="33"/>
      <c r="P199" s="33"/>
      <c r="Q199" s="34"/>
      <c r="R199" s="31"/>
      <c r="S199" s="113"/>
      <c r="T199" s="4"/>
      <c r="U199" s="4"/>
      <c r="V199" s="4"/>
      <c r="W199" s="4"/>
      <c r="X199" s="4"/>
      <c r="Y199" s="4"/>
      <c r="Z199" s="57"/>
      <c r="AA199" s="57"/>
      <c r="AB199" s="31"/>
      <c r="AC199" s="10">
        <f t="shared" si="4"/>
        <v>0</v>
      </c>
    </row>
    <row r="200" spans="1:29" ht="12" customHeight="1">
      <c r="B200" s="43"/>
      <c r="C200" s="39"/>
      <c r="D200" s="148"/>
      <c r="E200" s="149"/>
      <c r="F200" s="152"/>
      <c r="G200" s="151"/>
      <c r="H200" s="149"/>
      <c r="I200" s="149"/>
      <c r="J200" s="149"/>
      <c r="K200" s="149"/>
      <c r="L200" s="54"/>
      <c r="M200" s="4"/>
      <c r="N200" s="4"/>
      <c r="O200" s="33"/>
      <c r="P200" s="33"/>
      <c r="Q200" s="34"/>
      <c r="R200" s="31"/>
      <c r="S200" s="113"/>
      <c r="T200" s="4"/>
      <c r="U200" s="4"/>
      <c r="V200" s="4"/>
      <c r="W200" s="4"/>
      <c r="X200" s="4"/>
      <c r="Y200" s="4"/>
      <c r="Z200" s="57"/>
      <c r="AA200" s="57"/>
      <c r="AB200" s="31"/>
      <c r="AC200" s="10">
        <f t="shared" si="4"/>
        <v>0</v>
      </c>
    </row>
    <row r="201" spans="1:29">
      <c r="B201" s="55"/>
      <c r="E201" s="149"/>
      <c r="F201" s="152"/>
      <c r="G201" s="151"/>
      <c r="H201" s="149"/>
      <c r="I201" s="149"/>
      <c r="J201" s="149"/>
      <c r="K201" s="149"/>
      <c r="L201" s="4"/>
      <c r="M201" s="4"/>
      <c r="N201" s="4"/>
      <c r="O201" s="56"/>
      <c r="P201" s="56"/>
      <c r="Q201" s="34"/>
      <c r="R201" s="4"/>
      <c r="S201" s="85"/>
      <c r="T201" s="4"/>
      <c r="U201" s="4"/>
      <c r="V201" s="4"/>
      <c r="W201" s="4"/>
      <c r="X201" s="4"/>
      <c r="Y201" s="4"/>
      <c r="Z201" s="57"/>
      <c r="AA201" s="57"/>
      <c r="AB201" s="4"/>
    </row>
    <row r="202" spans="1:29">
      <c r="B202" s="55"/>
      <c r="C202" s="39" t="s">
        <v>39</v>
      </c>
      <c r="D202" s="148">
        <f t="shared" ref="D202:AB202" si="5">SUM(D3:D200)</f>
        <v>141885</v>
      </c>
      <c r="E202" s="149">
        <f t="shared" si="5"/>
        <v>213677</v>
      </c>
      <c r="F202" s="152">
        <f t="shared" si="5"/>
        <v>34031.229999999996</v>
      </c>
      <c r="G202" s="151">
        <f>SUM(G3:G200)</f>
        <v>269992.96999999997</v>
      </c>
      <c r="H202" s="149">
        <f t="shared" si="5"/>
        <v>87224.429999999978</v>
      </c>
      <c r="I202" s="149">
        <f t="shared" si="5"/>
        <v>1906</v>
      </c>
      <c r="J202" s="149">
        <f t="shared" si="5"/>
        <v>0</v>
      </c>
      <c r="K202" s="149">
        <f t="shared" si="5"/>
        <v>92297</v>
      </c>
      <c r="L202" s="4">
        <f t="shared" si="5"/>
        <v>-183600</v>
      </c>
      <c r="M202" s="4">
        <f t="shared" si="5"/>
        <v>0</v>
      </c>
      <c r="N202" s="4">
        <f t="shared" si="5"/>
        <v>-2311</v>
      </c>
      <c r="O202" s="4">
        <f t="shared" si="5"/>
        <v>0</v>
      </c>
      <c r="P202" s="4">
        <f t="shared" si="5"/>
        <v>-6700</v>
      </c>
      <c r="Q202" s="34">
        <f t="shared" si="5"/>
        <v>-4343</v>
      </c>
      <c r="R202" s="4">
        <f t="shared" si="5"/>
        <v>0</v>
      </c>
      <c r="S202" s="4">
        <f t="shared" si="5"/>
        <v>1630.5</v>
      </c>
      <c r="T202" s="4">
        <f t="shared" si="5"/>
        <v>5625</v>
      </c>
      <c r="U202" s="4">
        <f t="shared" si="5"/>
        <v>0</v>
      </c>
      <c r="V202" s="4">
        <f t="shared" si="5"/>
        <v>0</v>
      </c>
      <c r="W202" s="4">
        <f t="shared" si="5"/>
        <v>0</v>
      </c>
      <c r="X202" s="4">
        <f t="shared" si="5"/>
        <v>0</v>
      </c>
      <c r="Y202" s="4">
        <f t="shared" si="5"/>
        <v>0</v>
      </c>
      <c r="Z202" s="4">
        <f t="shared" si="5"/>
        <v>9060.75</v>
      </c>
      <c r="AA202" s="57">
        <f t="shared" si="5"/>
        <v>5650</v>
      </c>
      <c r="AB202" s="4">
        <f t="shared" si="5"/>
        <v>0</v>
      </c>
    </row>
    <row r="203" spans="1:29">
      <c r="B203" s="55"/>
      <c r="C203" s="39" t="s">
        <v>124</v>
      </c>
      <c r="D203" s="148">
        <f t="shared" ref="D203:K203" si="6">SUM(D202)</f>
        <v>141885</v>
      </c>
      <c r="E203" s="149">
        <f t="shared" si="6"/>
        <v>213677</v>
      </c>
      <c r="F203" s="152">
        <f t="shared" si="6"/>
        <v>34031.229999999996</v>
      </c>
      <c r="G203" s="151">
        <f t="shared" si="6"/>
        <v>269992.96999999997</v>
      </c>
      <c r="H203" s="149">
        <f t="shared" si="6"/>
        <v>87224.429999999978</v>
      </c>
      <c r="I203" s="149">
        <f t="shared" si="6"/>
        <v>1906</v>
      </c>
      <c r="J203" s="149">
        <f t="shared" si="6"/>
        <v>0</v>
      </c>
      <c r="K203" s="149">
        <f t="shared" si="6"/>
        <v>92297</v>
      </c>
      <c r="L203" s="4">
        <f t="shared" ref="L203:AB203" si="7">SUM(L202*-1)</f>
        <v>183600</v>
      </c>
      <c r="M203" s="4">
        <f t="shared" si="7"/>
        <v>0</v>
      </c>
      <c r="N203" s="4">
        <f t="shared" si="7"/>
        <v>2311</v>
      </c>
      <c r="O203" s="34">
        <f t="shared" si="7"/>
        <v>0</v>
      </c>
      <c r="P203" s="34">
        <f t="shared" si="7"/>
        <v>6700</v>
      </c>
      <c r="Q203" s="34">
        <f t="shared" si="7"/>
        <v>4343</v>
      </c>
      <c r="R203" s="39">
        <f t="shared" si="7"/>
        <v>0</v>
      </c>
      <c r="S203" s="39">
        <f t="shared" si="7"/>
        <v>-1630.5</v>
      </c>
      <c r="T203" s="34">
        <f t="shared" si="7"/>
        <v>-5625</v>
      </c>
      <c r="U203" s="4">
        <f t="shared" si="7"/>
        <v>0</v>
      </c>
      <c r="V203" s="34">
        <f t="shared" si="7"/>
        <v>0</v>
      </c>
      <c r="W203" s="34">
        <f t="shared" si="7"/>
        <v>0</v>
      </c>
      <c r="X203" s="34">
        <f t="shared" si="7"/>
        <v>0</v>
      </c>
      <c r="Y203" s="34">
        <f t="shared" si="7"/>
        <v>0</v>
      </c>
      <c r="Z203" s="4">
        <f t="shared" si="7"/>
        <v>-9060.75</v>
      </c>
      <c r="AA203" s="57">
        <f t="shared" si="7"/>
        <v>-5650</v>
      </c>
      <c r="AB203" s="34">
        <f t="shared" si="7"/>
        <v>0</v>
      </c>
    </row>
    <row r="204" spans="1:29">
      <c r="B204" s="55"/>
      <c r="C204" s="4" t="s">
        <v>40</v>
      </c>
      <c r="D204" s="149" t="s">
        <v>41</v>
      </c>
      <c r="E204" s="149" t="s">
        <v>41</v>
      </c>
      <c r="F204" s="152" t="s">
        <v>41</v>
      </c>
      <c r="G204" s="151" t="s">
        <v>41</v>
      </c>
      <c r="H204" s="149" t="s">
        <v>41</v>
      </c>
      <c r="I204" s="149" t="s">
        <v>41</v>
      </c>
      <c r="J204" s="149"/>
      <c r="K204" s="149" t="s">
        <v>41</v>
      </c>
      <c r="L204" s="4"/>
      <c r="M204" s="4"/>
      <c r="N204" s="4"/>
      <c r="O204" s="58"/>
      <c r="P204" s="58"/>
      <c r="Q204" s="34"/>
      <c r="R204" s="4"/>
      <c r="S204" s="4"/>
      <c r="T204" s="4"/>
      <c r="U204" s="4"/>
      <c r="V204" s="4"/>
      <c r="W204" s="4"/>
      <c r="X204" s="4"/>
      <c r="Y204" s="4"/>
      <c r="Z204" s="4"/>
      <c r="AA204" s="57"/>
      <c r="AB204" s="4"/>
    </row>
    <row r="205" spans="1:29">
      <c r="B205" s="55"/>
      <c r="C205" s="39"/>
      <c r="D205" s="148"/>
      <c r="E205" s="149"/>
      <c r="F205" s="152"/>
      <c r="G205" s="151"/>
      <c r="H205" s="149"/>
      <c r="I205" s="149"/>
      <c r="J205" s="149"/>
      <c r="K205" s="149"/>
      <c r="L205" s="4"/>
      <c r="M205" s="4"/>
      <c r="N205" s="4"/>
      <c r="O205" s="58"/>
      <c r="P205" s="58"/>
      <c r="Q205" s="34"/>
      <c r="R205" s="4"/>
      <c r="S205" s="4"/>
      <c r="T205" s="4"/>
      <c r="U205" s="4"/>
      <c r="V205" s="4"/>
      <c r="W205" s="4"/>
      <c r="X205" s="4"/>
      <c r="Y205" s="4"/>
      <c r="Z205" s="4"/>
      <c r="AA205" s="57"/>
      <c r="AB205" s="4"/>
    </row>
    <row r="206" spans="1:29">
      <c r="B206" s="59"/>
      <c r="C206" s="12"/>
      <c r="D206" s="205"/>
      <c r="E206" s="199"/>
      <c r="F206" s="191"/>
      <c r="G206" s="151"/>
      <c r="H206" s="199"/>
      <c r="I206" s="199"/>
      <c r="J206" s="199"/>
      <c r="K206" s="199"/>
      <c r="L206" s="12"/>
      <c r="M206" s="12"/>
      <c r="N206" s="12"/>
      <c r="O206" s="60"/>
      <c r="P206" s="60"/>
      <c r="Q206" s="61"/>
      <c r="R206" s="12"/>
      <c r="S206" s="12"/>
      <c r="T206" s="12" t="s">
        <v>42</v>
      </c>
      <c r="U206" s="12"/>
      <c r="V206" s="12"/>
      <c r="W206" s="12"/>
      <c r="X206" s="12"/>
      <c r="Y206" s="12"/>
      <c r="Z206" s="12"/>
      <c r="AA206" s="125"/>
      <c r="AB206" s="12"/>
    </row>
    <row r="207" spans="1:29">
      <c r="B207" s="62"/>
    </row>
    <row r="208" spans="1:29">
      <c r="B208" s="62"/>
    </row>
    <row r="209" spans="2:2">
      <c r="B209" s="62"/>
    </row>
    <row r="210" spans="2:2">
      <c r="B210" s="62"/>
    </row>
    <row r="211" spans="2:2">
      <c r="B211" s="62"/>
    </row>
    <row r="212" spans="2:2">
      <c r="B212" s="62"/>
    </row>
    <row r="213" spans="2:2">
      <c r="B213" s="62"/>
    </row>
    <row r="214" spans="2:2">
      <c r="B214" s="62"/>
    </row>
    <row r="215" spans="2:2">
      <c r="B215" s="62"/>
    </row>
    <row r="216" spans="2:2">
      <c r="B216" s="62"/>
    </row>
    <row r="217" spans="2:2">
      <c r="B217" s="62"/>
    </row>
    <row r="218" spans="2:2">
      <c r="B218" s="62"/>
    </row>
    <row r="219" spans="2:2">
      <c r="B219" s="62"/>
    </row>
    <row r="220" spans="2:2">
      <c r="B220" s="62"/>
    </row>
    <row r="221" spans="2:2">
      <c r="B221" s="62"/>
    </row>
    <row r="222" spans="2:2">
      <c r="B222" s="62"/>
    </row>
    <row r="223" spans="2:2">
      <c r="B223" s="62"/>
    </row>
    <row r="224" spans="2:2">
      <c r="B224" s="62"/>
    </row>
    <row r="225" spans="2:2">
      <c r="B225" s="62"/>
    </row>
    <row r="226" spans="2:2">
      <c r="B226" s="62"/>
    </row>
    <row r="227" spans="2:2">
      <c r="B227" s="62"/>
    </row>
    <row r="228" spans="2:2">
      <c r="B228" s="62"/>
    </row>
    <row r="229" spans="2:2">
      <c r="B229" s="62"/>
    </row>
    <row r="230" spans="2:2">
      <c r="B230" s="62"/>
    </row>
    <row r="231" spans="2:2">
      <c r="B231" s="62"/>
    </row>
    <row r="232" spans="2:2">
      <c r="B232" s="62"/>
    </row>
    <row r="233" spans="2:2">
      <c r="B233" s="62"/>
    </row>
    <row r="234" spans="2:2">
      <c r="B234" s="62"/>
    </row>
    <row r="235" spans="2:2">
      <c r="B235" s="62"/>
    </row>
    <row r="236" spans="2:2">
      <c r="B236" s="62"/>
    </row>
    <row r="237" spans="2:2">
      <c r="B237" s="62"/>
    </row>
    <row r="238" spans="2:2">
      <c r="B238" s="62"/>
    </row>
    <row r="239" spans="2:2">
      <c r="B239" s="62"/>
    </row>
    <row r="240" spans="2:2">
      <c r="B240" s="62"/>
    </row>
    <row r="241" spans="2:2">
      <c r="B241" s="62"/>
    </row>
    <row r="242" spans="2:2">
      <c r="B242" s="62"/>
    </row>
    <row r="243" spans="2:2">
      <c r="B243" s="62"/>
    </row>
    <row r="244" spans="2:2">
      <c r="B244" s="62"/>
    </row>
    <row r="245" spans="2:2">
      <c r="B245" s="62"/>
    </row>
    <row r="246" spans="2:2">
      <c r="B246" s="62"/>
    </row>
    <row r="247" spans="2:2">
      <c r="B247" s="62"/>
    </row>
    <row r="248" spans="2:2">
      <c r="B248" s="62"/>
    </row>
    <row r="249" spans="2:2">
      <c r="B249" s="62"/>
    </row>
    <row r="250" spans="2:2">
      <c r="B250" s="62"/>
    </row>
    <row r="251" spans="2:2">
      <c r="B251" s="62"/>
    </row>
    <row r="252" spans="2:2">
      <c r="B252" s="62"/>
    </row>
    <row r="253" spans="2:2">
      <c r="B253" s="62"/>
    </row>
    <row r="254" spans="2:2">
      <c r="B254" s="62"/>
    </row>
    <row r="255" spans="2:2">
      <c r="B255" s="62"/>
    </row>
    <row r="256" spans="2:2">
      <c r="B256" s="62"/>
    </row>
    <row r="257" spans="2:2">
      <c r="B257" s="62"/>
    </row>
    <row r="258" spans="2:2">
      <c r="B258" s="62"/>
    </row>
    <row r="259" spans="2:2">
      <c r="B259" s="62"/>
    </row>
    <row r="260" spans="2:2">
      <c r="B260" s="62"/>
    </row>
    <row r="261" spans="2:2">
      <c r="B261" s="62"/>
    </row>
    <row r="262" spans="2:2">
      <c r="B262" s="62"/>
    </row>
    <row r="263" spans="2:2">
      <c r="B263" s="62"/>
    </row>
    <row r="264" spans="2:2">
      <c r="B264" s="62"/>
    </row>
    <row r="265" spans="2:2">
      <c r="B265" s="62"/>
    </row>
    <row r="266" spans="2:2">
      <c r="B266" s="62"/>
    </row>
    <row r="267" spans="2:2">
      <c r="B267" s="62"/>
    </row>
    <row r="268" spans="2:2">
      <c r="B268" s="62"/>
    </row>
    <row r="269" spans="2:2">
      <c r="B269" s="62"/>
    </row>
    <row r="270" spans="2:2">
      <c r="B270" s="62"/>
    </row>
    <row r="271" spans="2:2">
      <c r="B271" s="62"/>
    </row>
    <row r="272" spans="2:2">
      <c r="B272" s="62"/>
    </row>
    <row r="273" spans="2:2">
      <c r="B273" s="62"/>
    </row>
    <row r="274" spans="2:2">
      <c r="B274" s="62"/>
    </row>
    <row r="275" spans="2:2">
      <c r="B275" s="62"/>
    </row>
    <row r="276" spans="2:2">
      <c r="B276" s="62"/>
    </row>
    <row r="277" spans="2:2">
      <c r="B277" s="62"/>
    </row>
    <row r="278" spans="2:2">
      <c r="B278" s="62"/>
    </row>
    <row r="279" spans="2:2">
      <c r="B279" s="62"/>
    </row>
    <row r="280" spans="2:2">
      <c r="B280" s="62"/>
    </row>
    <row r="281" spans="2:2">
      <c r="B281" s="62"/>
    </row>
    <row r="282" spans="2:2">
      <c r="B282" s="62"/>
    </row>
    <row r="283" spans="2:2">
      <c r="B283" s="62"/>
    </row>
    <row r="284" spans="2:2">
      <c r="B284" s="62"/>
    </row>
    <row r="285" spans="2:2">
      <c r="B285" s="62"/>
    </row>
    <row r="286" spans="2:2">
      <c r="B286" s="62"/>
    </row>
    <row r="287" spans="2:2">
      <c r="B287" s="62"/>
    </row>
    <row r="288" spans="2:2">
      <c r="B288" s="62"/>
    </row>
    <row r="289" spans="2:2">
      <c r="B289" s="62"/>
    </row>
    <row r="290" spans="2:2">
      <c r="B290" s="62"/>
    </row>
    <row r="291" spans="2:2">
      <c r="B291" s="62"/>
    </row>
    <row r="292" spans="2:2">
      <c r="B292" s="62"/>
    </row>
    <row r="293" spans="2:2">
      <c r="B293" s="62"/>
    </row>
    <row r="294" spans="2:2">
      <c r="B294" s="62"/>
    </row>
    <row r="295" spans="2:2">
      <c r="B295" s="62"/>
    </row>
    <row r="296" spans="2:2">
      <c r="B296" s="62"/>
    </row>
    <row r="297" spans="2:2">
      <c r="B297" s="62"/>
    </row>
    <row r="298" spans="2:2">
      <c r="B298" s="62"/>
    </row>
    <row r="299" spans="2:2">
      <c r="B299" s="62"/>
    </row>
    <row r="300" spans="2:2">
      <c r="B300" s="62"/>
    </row>
    <row r="301" spans="2:2">
      <c r="B301" s="62"/>
    </row>
    <row r="302" spans="2:2">
      <c r="B302" s="62"/>
    </row>
    <row r="303" spans="2:2">
      <c r="B303" s="62"/>
    </row>
    <row r="304" spans="2:2">
      <c r="B304" s="62"/>
    </row>
    <row r="305" spans="2:42">
      <c r="B305" s="62"/>
    </row>
    <row r="306" spans="2:42">
      <c r="B306" s="62"/>
    </row>
    <row r="307" spans="2:42">
      <c r="B307" s="62"/>
    </row>
    <row r="308" spans="2:42">
      <c r="B308" s="62"/>
    </row>
    <row r="309" spans="2:42">
      <c r="B309" s="62"/>
    </row>
    <row r="310" spans="2:42">
      <c r="B310" s="62"/>
    </row>
    <row r="311" spans="2:42">
      <c r="B311" s="62"/>
    </row>
    <row r="312" spans="2:42">
      <c r="B312" s="62"/>
      <c r="R312" s="29"/>
      <c r="S312" s="83"/>
      <c r="T312" s="83"/>
      <c r="U312" s="4"/>
      <c r="V312" s="81"/>
      <c r="W312" s="81"/>
      <c r="X312" s="81"/>
      <c r="Y312" s="81"/>
      <c r="Z312" s="4"/>
      <c r="AA312" s="57"/>
      <c r="AB312" s="31"/>
      <c r="AC312" s="31"/>
      <c r="AD312" s="33"/>
      <c r="AE312" s="31"/>
      <c r="AF312" s="31"/>
      <c r="AG312" s="31"/>
      <c r="AH312" s="31"/>
      <c r="AI312" s="31"/>
      <c r="AJ312" s="31"/>
      <c r="AK312" s="31"/>
      <c r="AL312" s="31"/>
      <c r="AM312" s="31"/>
      <c r="AN312" s="36"/>
      <c r="AO312" s="37"/>
      <c r="AP312" s="31"/>
    </row>
    <row r="313" spans="2:42">
      <c r="B313" s="62"/>
      <c r="R313" s="29"/>
      <c r="S313" s="84"/>
      <c r="T313" s="83"/>
      <c r="U313" s="81"/>
      <c r="V313" s="81"/>
      <c r="W313" s="81"/>
      <c r="X313" s="81"/>
      <c r="Y313" s="81"/>
      <c r="Z313" s="4"/>
      <c r="AA313" s="57"/>
      <c r="AB313" s="32"/>
      <c r="AC313" s="31"/>
      <c r="AD313" s="33"/>
      <c r="AE313" s="31"/>
      <c r="AF313" s="31"/>
      <c r="AG313" s="31"/>
      <c r="AH313" s="31"/>
      <c r="AI313" s="31"/>
      <c r="AJ313" s="31"/>
      <c r="AK313" s="31"/>
      <c r="AL313" s="31"/>
      <c r="AM313" s="31"/>
      <c r="AN313" s="36"/>
      <c r="AO313" s="37"/>
      <c r="AP313" s="31"/>
    </row>
    <row r="314" spans="2:42">
      <c r="B314" s="62"/>
    </row>
    <row r="315" spans="2:42">
      <c r="B315" s="62"/>
    </row>
    <row r="316" spans="2:42">
      <c r="B316" s="62"/>
    </row>
    <row r="317" spans="2:42">
      <c r="B317" s="62"/>
    </row>
    <row r="318" spans="2:42">
      <c r="B318" s="62"/>
    </row>
    <row r="319" spans="2:42">
      <c r="B319" s="62"/>
    </row>
    <row r="320" spans="2:42">
      <c r="B320" s="62"/>
    </row>
    <row r="321" spans="2:2">
      <c r="B321" s="62"/>
    </row>
    <row r="322" spans="2:2">
      <c r="B322" s="62"/>
    </row>
    <row r="323" spans="2:2">
      <c r="B323" s="62"/>
    </row>
    <row r="324" spans="2:2">
      <c r="B324" s="62"/>
    </row>
    <row r="325" spans="2:2">
      <c r="B325" s="62"/>
    </row>
    <row r="326" spans="2:2">
      <c r="B326" s="62"/>
    </row>
    <row r="327" spans="2:2">
      <c r="B327" s="62"/>
    </row>
    <row r="328" spans="2:2">
      <c r="B328" s="62"/>
    </row>
    <row r="329" spans="2:2">
      <c r="B329" s="62"/>
    </row>
    <row r="330" spans="2:2">
      <c r="B330" s="62"/>
    </row>
    <row r="331" spans="2:2">
      <c r="B331" s="62"/>
    </row>
    <row r="332" spans="2:2">
      <c r="B332" s="62"/>
    </row>
    <row r="333" spans="2:2">
      <c r="B333" s="62"/>
    </row>
    <row r="334" spans="2:2">
      <c r="B334" s="62"/>
    </row>
    <row r="335" spans="2:2">
      <c r="B335" s="62"/>
    </row>
    <row r="336" spans="2:2">
      <c r="B336" s="62"/>
    </row>
    <row r="337" spans="2:2">
      <c r="B337" s="62"/>
    </row>
    <row r="338" spans="2:2">
      <c r="B338" s="62"/>
    </row>
    <row r="339" spans="2:2">
      <c r="B339" s="62"/>
    </row>
    <row r="340" spans="2:2">
      <c r="B340" s="62"/>
    </row>
    <row r="341" spans="2:2">
      <c r="B341" s="62"/>
    </row>
    <row r="342" spans="2:2">
      <c r="B342" s="62"/>
    </row>
    <row r="343" spans="2:2">
      <c r="B343" s="62"/>
    </row>
    <row r="344" spans="2:2">
      <c r="B344" s="62"/>
    </row>
    <row r="345" spans="2:2">
      <c r="B345" s="62"/>
    </row>
    <row r="346" spans="2:2">
      <c r="B346" s="62"/>
    </row>
    <row r="347" spans="2:2">
      <c r="B347" s="62"/>
    </row>
    <row r="348" spans="2:2">
      <c r="B348" s="62"/>
    </row>
    <row r="349" spans="2:2">
      <c r="B349" s="62"/>
    </row>
    <row r="350" spans="2:2">
      <c r="B350" s="62"/>
    </row>
    <row r="351" spans="2:2">
      <c r="B351" s="62"/>
    </row>
    <row r="352" spans="2:2">
      <c r="B352" s="62"/>
    </row>
    <row r="353" spans="2:2">
      <c r="B353" s="62"/>
    </row>
    <row r="354" spans="2:2">
      <c r="B354" s="62"/>
    </row>
    <row r="355" spans="2:2">
      <c r="B355" s="62"/>
    </row>
    <row r="356" spans="2:2">
      <c r="B356" s="62"/>
    </row>
    <row r="357" spans="2:2">
      <c r="B357" s="62"/>
    </row>
    <row r="358" spans="2:2">
      <c r="B358" s="62"/>
    </row>
    <row r="359" spans="2:2">
      <c r="B359" s="62"/>
    </row>
    <row r="360" spans="2:2">
      <c r="B360" s="62"/>
    </row>
    <row r="361" spans="2:2">
      <c r="B361" s="62"/>
    </row>
    <row r="362" spans="2:2">
      <c r="B362" s="62"/>
    </row>
    <row r="363" spans="2:2">
      <c r="B363" s="62"/>
    </row>
    <row r="364" spans="2:2">
      <c r="B364" s="62"/>
    </row>
    <row r="365" spans="2:2">
      <c r="B365" s="62"/>
    </row>
    <row r="366" spans="2:2">
      <c r="B366" s="62"/>
    </row>
    <row r="367" spans="2:2">
      <c r="B367" s="62"/>
    </row>
    <row r="368" spans="2:2">
      <c r="B368" s="62"/>
    </row>
    <row r="369" spans="2:2">
      <c r="B369" s="62"/>
    </row>
    <row r="370" spans="2:2">
      <c r="B370" s="62"/>
    </row>
    <row r="371" spans="2:2">
      <c r="B371" s="62"/>
    </row>
    <row r="372" spans="2:2">
      <c r="B372" s="62"/>
    </row>
    <row r="373" spans="2:2">
      <c r="B373" s="62"/>
    </row>
    <row r="374" spans="2:2">
      <c r="B374" s="62"/>
    </row>
    <row r="375" spans="2:2">
      <c r="B375" s="62"/>
    </row>
    <row r="376" spans="2:2">
      <c r="B376" s="62"/>
    </row>
    <row r="377" spans="2:2">
      <c r="B377" s="62"/>
    </row>
    <row r="378" spans="2:2">
      <c r="B378" s="62"/>
    </row>
    <row r="379" spans="2:2">
      <c r="B379" s="62"/>
    </row>
    <row r="380" spans="2:2">
      <c r="B380" s="62"/>
    </row>
    <row r="381" spans="2:2">
      <c r="B381" s="62"/>
    </row>
    <row r="382" spans="2:2">
      <c r="B382" s="62"/>
    </row>
    <row r="383" spans="2:2">
      <c r="B383" s="62"/>
    </row>
    <row r="384" spans="2:2">
      <c r="B384" s="62"/>
    </row>
    <row r="385" spans="2:2">
      <c r="B385" s="62"/>
    </row>
    <row r="386" spans="2:2">
      <c r="B386" s="62"/>
    </row>
    <row r="387" spans="2:2">
      <c r="B387" s="62"/>
    </row>
    <row r="388" spans="2:2">
      <c r="B388" s="62"/>
    </row>
    <row r="389" spans="2:2">
      <c r="B389" s="62"/>
    </row>
    <row r="390" spans="2:2">
      <c r="B390" s="62"/>
    </row>
    <row r="391" spans="2:2">
      <c r="B391" s="62"/>
    </row>
    <row r="392" spans="2:2">
      <c r="B392" s="62"/>
    </row>
    <row r="393" spans="2:2">
      <c r="B393" s="62"/>
    </row>
    <row r="394" spans="2:2">
      <c r="B394" s="62"/>
    </row>
    <row r="395" spans="2:2">
      <c r="B395" s="62"/>
    </row>
    <row r="396" spans="2:2">
      <c r="B396" s="62"/>
    </row>
    <row r="397" spans="2:2">
      <c r="B397" s="62"/>
    </row>
    <row r="398" spans="2:2">
      <c r="B398" s="62"/>
    </row>
    <row r="399" spans="2:2">
      <c r="B399" s="62"/>
    </row>
    <row r="400" spans="2:2">
      <c r="B400" s="62"/>
    </row>
    <row r="401" spans="2:2">
      <c r="B401" s="62"/>
    </row>
    <row r="402" spans="2:2">
      <c r="B402" s="62"/>
    </row>
    <row r="403" spans="2:2">
      <c r="B403" s="62"/>
    </row>
    <row r="404" spans="2:2">
      <c r="B404" s="62"/>
    </row>
    <row r="405" spans="2:2">
      <c r="B405" s="62"/>
    </row>
    <row r="406" spans="2:2">
      <c r="B406" s="62"/>
    </row>
    <row r="407" spans="2:2">
      <c r="B407" s="62"/>
    </row>
    <row r="408" spans="2:2">
      <c r="B408" s="62"/>
    </row>
    <row r="409" spans="2:2">
      <c r="B409" s="62"/>
    </row>
    <row r="410" spans="2:2">
      <c r="B410" s="62"/>
    </row>
    <row r="411" spans="2:2">
      <c r="B411" s="62"/>
    </row>
    <row r="412" spans="2:2">
      <c r="B412" s="62"/>
    </row>
    <row r="413" spans="2:2">
      <c r="B413" s="62"/>
    </row>
    <row r="414" spans="2:2">
      <c r="B414" s="62"/>
    </row>
    <row r="415" spans="2:2">
      <c r="B415" s="62"/>
    </row>
    <row r="416" spans="2:2">
      <c r="B416" s="62"/>
    </row>
    <row r="417" spans="2:2">
      <c r="B417" s="62"/>
    </row>
    <row r="418" spans="2:2">
      <c r="B418" s="62"/>
    </row>
    <row r="419" spans="2:2">
      <c r="B419" s="62"/>
    </row>
    <row r="420" spans="2:2">
      <c r="B420" s="62"/>
    </row>
    <row r="421" spans="2:2">
      <c r="B421" s="62"/>
    </row>
    <row r="422" spans="2:2">
      <c r="B422" s="62"/>
    </row>
    <row r="423" spans="2:2">
      <c r="B423" s="62"/>
    </row>
    <row r="424" spans="2:2">
      <c r="B424" s="62"/>
    </row>
    <row r="425" spans="2:2">
      <c r="B425" s="62"/>
    </row>
    <row r="426" spans="2:2">
      <c r="B426" s="62"/>
    </row>
    <row r="427" spans="2:2">
      <c r="B427" s="62"/>
    </row>
    <row r="428" spans="2:2">
      <c r="B428" s="62"/>
    </row>
    <row r="429" spans="2:2">
      <c r="B429" s="62"/>
    </row>
    <row r="430" spans="2:2">
      <c r="B430" s="62"/>
    </row>
    <row r="431" spans="2:2">
      <c r="B431" s="62"/>
    </row>
    <row r="432" spans="2:2">
      <c r="B432" s="62"/>
    </row>
    <row r="433" spans="2:2">
      <c r="B433" s="62"/>
    </row>
    <row r="434" spans="2:2">
      <c r="B434" s="62"/>
    </row>
    <row r="435" spans="2:2">
      <c r="B435" s="62"/>
    </row>
    <row r="436" spans="2:2">
      <c r="B436" s="62"/>
    </row>
    <row r="437" spans="2:2">
      <c r="B437" s="62"/>
    </row>
    <row r="438" spans="2:2">
      <c r="B438" s="62"/>
    </row>
    <row r="439" spans="2:2">
      <c r="B439" s="62"/>
    </row>
    <row r="440" spans="2:2">
      <c r="B440" s="62"/>
    </row>
    <row r="441" spans="2:2">
      <c r="B441" s="62"/>
    </row>
    <row r="442" spans="2:2">
      <c r="B442" s="62"/>
    </row>
    <row r="443" spans="2:2">
      <c r="B443" s="62"/>
    </row>
    <row r="444" spans="2:2">
      <c r="B444" s="62"/>
    </row>
    <row r="445" spans="2:2">
      <c r="B445" s="62"/>
    </row>
    <row r="446" spans="2:2">
      <c r="B446" s="62"/>
    </row>
    <row r="447" spans="2:2">
      <c r="B447" s="62"/>
    </row>
    <row r="448" spans="2:2">
      <c r="B448" s="62"/>
    </row>
    <row r="449" spans="2:2">
      <c r="B449" s="62"/>
    </row>
    <row r="450" spans="2:2">
      <c r="B450" s="62"/>
    </row>
    <row r="451" spans="2:2">
      <c r="B451" s="62"/>
    </row>
    <row r="452" spans="2:2">
      <c r="B452" s="62"/>
    </row>
    <row r="453" spans="2:2">
      <c r="B453" s="62"/>
    </row>
    <row r="454" spans="2:2">
      <c r="B454" s="62"/>
    </row>
    <row r="455" spans="2:2">
      <c r="B455" s="62"/>
    </row>
    <row r="456" spans="2:2">
      <c r="B456" s="62"/>
    </row>
    <row r="457" spans="2:2">
      <c r="B457" s="62"/>
    </row>
    <row r="458" spans="2:2">
      <c r="B458" s="62"/>
    </row>
    <row r="459" spans="2:2">
      <c r="B459" s="62"/>
    </row>
    <row r="460" spans="2:2">
      <c r="B460" s="62"/>
    </row>
    <row r="461" spans="2:2">
      <c r="B461" s="62"/>
    </row>
    <row r="462" spans="2:2">
      <c r="B462" s="62"/>
    </row>
    <row r="463" spans="2:2">
      <c r="B463" s="62"/>
    </row>
    <row r="464" spans="2:2">
      <c r="B464" s="62"/>
    </row>
    <row r="465" spans="2:2">
      <c r="B465" s="62"/>
    </row>
    <row r="466" spans="2:2">
      <c r="B466" s="62"/>
    </row>
    <row r="467" spans="2:2">
      <c r="B467" s="62"/>
    </row>
    <row r="468" spans="2:2">
      <c r="B468" s="62"/>
    </row>
    <row r="469" spans="2:2">
      <c r="B469" s="62"/>
    </row>
    <row r="470" spans="2:2">
      <c r="B470" s="62"/>
    </row>
    <row r="471" spans="2:2">
      <c r="B471" s="62"/>
    </row>
    <row r="472" spans="2:2">
      <c r="B472" s="62"/>
    </row>
    <row r="473" spans="2:2">
      <c r="B473" s="62"/>
    </row>
    <row r="474" spans="2:2">
      <c r="B474" s="62"/>
    </row>
    <row r="475" spans="2:2">
      <c r="B475" s="62"/>
    </row>
    <row r="476" spans="2:2">
      <c r="B476" s="62"/>
    </row>
    <row r="477" spans="2:2">
      <c r="B477" s="62"/>
    </row>
    <row r="478" spans="2:2">
      <c r="B478" s="62"/>
    </row>
    <row r="479" spans="2:2">
      <c r="B479" s="62"/>
    </row>
    <row r="480" spans="2:2">
      <c r="B480" s="62"/>
    </row>
    <row r="481" spans="2:2">
      <c r="B481" s="62"/>
    </row>
    <row r="482" spans="2:2">
      <c r="B482" s="62"/>
    </row>
    <row r="483" spans="2:2">
      <c r="B483" s="62"/>
    </row>
    <row r="484" spans="2:2">
      <c r="B484" s="62"/>
    </row>
    <row r="485" spans="2:2">
      <c r="B485" s="62"/>
    </row>
    <row r="486" spans="2:2">
      <c r="B486" s="62"/>
    </row>
    <row r="487" spans="2:2">
      <c r="B487" s="62"/>
    </row>
    <row r="488" spans="2:2">
      <c r="B488" s="62"/>
    </row>
    <row r="489" spans="2:2">
      <c r="B489" s="62"/>
    </row>
    <row r="490" spans="2:2">
      <c r="B490" s="62"/>
    </row>
    <row r="491" spans="2:2">
      <c r="B491" s="62"/>
    </row>
    <row r="492" spans="2:2">
      <c r="B492" s="62"/>
    </row>
    <row r="493" spans="2:2">
      <c r="B493" s="62"/>
    </row>
    <row r="494" spans="2:2">
      <c r="B494" s="62"/>
    </row>
    <row r="495" spans="2:2">
      <c r="B495" s="62"/>
    </row>
    <row r="496" spans="2:2">
      <c r="B496" s="62"/>
    </row>
    <row r="497" spans="2:2">
      <c r="B497" s="62"/>
    </row>
    <row r="498" spans="2:2">
      <c r="B498" s="62"/>
    </row>
    <row r="499" spans="2:2">
      <c r="B499" s="62"/>
    </row>
    <row r="500" spans="2:2">
      <c r="B500" s="62"/>
    </row>
    <row r="501" spans="2:2">
      <c r="B501" s="62"/>
    </row>
    <row r="502" spans="2:2">
      <c r="B502" s="62"/>
    </row>
    <row r="503" spans="2:2">
      <c r="B503" s="62"/>
    </row>
    <row r="504" spans="2:2">
      <c r="B504" s="62"/>
    </row>
    <row r="505" spans="2:2">
      <c r="B505" s="62"/>
    </row>
    <row r="506" spans="2:2">
      <c r="B506" s="62"/>
    </row>
    <row r="507" spans="2:2">
      <c r="B507" s="62"/>
    </row>
    <row r="508" spans="2:2">
      <c r="B508" s="62"/>
    </row>
    <row r="509" spans="2:2">
      <c r="B509" s="62"/>
    </row>
    <row r="510" spans="2:2">
      <c r="B510" s="62"/>
    </row>
    <row r="511" spans="2:2">
      <c r="B511" s="62"/>
    </row>
    <row r="512" spans="2:2">
      <c r="B512" s="62"/>
    </row>
    <row r="513" spans="2:2">
      <c r="B513" s="62"/>
    </row>
    <row r="514" spans="2:2">
      <c r="B514" s="62"/>
    </row>
    <row r="515" spans="2:2">
      <c r="B515" s="62"/>
    </row>
    <row r="516" spans="2:2">
      <c r="B516" s="62"/>
    </row>
    <row r="517" spans="2:2">
      <c r="B517" s="62"/>
    </row>
    <row r="518" spans="2:2">
      <c r="B518" s="62"/>
    </row>
    <row r="519" spans="2:2">
      <c r="B519" s="62"/>
    </row>
    <row r="520" spans="2:2">
      <c r="B520" s="62"/>
    </row>
    <row r="521" spans="2:2">
      <c r="B521" s="62"/>
    </row>
    <row r="522" spans="2:2">
      <c r="B522" s="62"/>
    </row>
    <row r="523" spans="2:2">
      <c r="B523" s="62"/>
    </row>
    <row r="524" spans="2:2">
      <c r="B524" s="62"/>
    </row>
    <row r="525" spans="2:2">
      <c r="B525" s="62"/>
    </row>
    <row r="526" spans="2:2">
      <c r="B526" s="62"/>
    </row>
    <row r="527" spans="2:2">
      <c r="B527" s="62"/>
    </row>
    <row r="528" spans="2:2">
      <c r="B528" s="62"/>
    </row>
    <row r="529" spans="2:2">
      <c r="B529" s="62"/>
    </row>
    <row r="530" spans="2:2">
      <c r="B530" s="62"/>
    </row>
    <row r="531" spans="2:2">
      <c r="B531" s="62"/>
    </row>
    <row r="532" spans="2:2">
      <c r="B532" s="62"/>
    </row>
    <row r="533" spans="2:2">
      <c r="B533" s="62"/>
    </row>
    <row r="534" spans="2:2">
      <c r="B534" s="62"/>
    </row>
    <row r="535" spans="2:2">
      <c r="B535" s="62"/>
    </row>
    <row r="536" spans="2:2">
      <c r="B536" s="62"/>
    </row>
    <row r="537" spans="2:2">
      <c r="B537" s="62"/>
    </row>
    <row r="538" spans="2:2">
      <c r="B538" s="62"/>
    </row>
    <row r="539" spans="2:2">
      <c r="B539" s="62"/>
    </row>
    <row r="540" spans="2:2">
      <c r="B540" s="62"/>
    </row>
    <row r="541" spans="2:2">
      <c r="B541" s="62"/>
    </row>
    <row r="542" spans="2:2">
      <c r="B542" s="62"/>
    </row>
    <row r="543" spans="2:2">
      <c r="B543" s="62"/>
    </row>
    <row r="544" spans="2:2">
      <c r="B544" s="62"/>
    </row>
    <row r="545" spans="2:2">
      <c r="B545" s="62"/>
    </row>
    <row r="546" spans="2:2">
      <c r="B546" s="62"/>
    </row>
    <row r="547" spans="2:2">
      <c r="B547" s="62"/>
    </row>
    <row r="548" spans="2:2">
      <c r="B548" s="62"/>
    </row>
    <row r="549" spans="2:2">
      <c r="B549" s="62"/>
    </row>
    <row r="550" spans="2:2">
      <c r="B550" s="62"/>
    </row>
    <row r="551" spans="2:2">
      <c r="B551" s="62"/>
    </row>
    <row r="552" spans="2:2">
      <c r="B552" s="62"/>
    </row>
    <row r="553" spans="2:2">
      <c r="B553" s="62"/>
    </row>
    <row r="554" spans="2:2">
      <c r="B554" s="62"/>
    </row>
    <row r="555" spans="2:2">
      <c r="B555" s="62"/>
    </row>
    <row r="556" spans="2:2">
      <c r="B556" s="62"/>
    </row>
    <row r="557" spans="2:2">
      <c r="B557" s="62"/>
    </row>
    <row r="558" spans="2:2">
      <c r="B558" s="62"/>
    </row>
    <row r="559" spans="2:2">
      <c r="B559" s="62"/>
    </row>
    <row r="560" spans="2:2">
      <c r="B560" s="62"/>
    </row>
    <row r="561" spans="2:2">
      <c r="B561" s="62"/>
    </row>
    <row r="562" spans="2:2">
      <c r="B562" s="62"/>
    </row>
    <row r="563" spans="2:2">
      <c r="B563" s="62"/>
    </row>
    <row r="564" spans="2:2">
      <c r="B564" s="62"/>
    </row>
    <row r="565" spans="2:2">
      <c r="B565" s="62"/>
    </row>
    <row r="566" spans="2:2">
      <c r="B566" s="62"/>
    </row>
    <row r="567" spans="2:2">
      <c r="B567" s="62"/>
    </row>
    <row r="568" spans="2:2">
      <c r="B568" s="62"/>
    </row>
    <row r="569" spans="2:2">
      <c r="B569" s="62"/>
    </row>
    <row r="570" spans="2:2">
      <c r="B570" s="62"/>
    </row>
    <row r="571" spans="2:2">
      <c r="B571" s="62"/>
    </row>
    <row r="572" spans="2:2">
      <c r="B572" s="62"/>
    </row>
    <row r="573" spans="2:2">
      <c r="B573" s="62"/>
    </row>
    <row r="574" spans="2:2">
      <c r="B574" s="62"/>
    </row>
    <row r="575" spans="2:2">
      <c r="B575" s="62"/>
    </row>
    <row r="576" spans="2:2">
      <c r="B576" s="62"/>
    </row>
    <row r="577" spans="2:2">
      <c r="B577" s="62"/>
    </row>
    <row r="578" spans="2:2">
      <c r="B578" s="62"/>
    </row>
    <row r="579" spans="2:2">
      <c r="B579" s="62"/>
    </row>
    <row r="580" spans="2:2">
      <c r="B580" s="62"/>
    </row>
    <row r="581" spans="2:2">
      <c r="B581" s="62"/>
    </row>
    <row r="582" spans="2:2">
      <c r="B582" s="62"/>
    </row>
    <row r="583" spans="2:2">
      <c r="B583" s="62"/>
    </row>
    <row r="584" spans="2:2">
      <c r="B584" s="62"/>
    </row>
    <row r="585" spans="2:2">
      <c r="B585" s="62"/>
    </row>
    <row r="586" spans="2:2">
      <c r="B586" s="62"/>
    </row>
    <row r="587" spans="2:2">
      <c r="B587" s="62"/>
    </row>
    <row r="588" spans="2:2">
      <c r="B588" s="62"/>
    </row>
    <row r="589" spans="2:2">
      <c r="B589" s="62"/>
    </row>
    <row r="590" spans="2:2">
      <c r="B590" s="62"/>
    </row>
    <row r="591" spans="2:2">
      <c r="B591" s="62"/>
    </row>
    <row r="592" spans="2:2">
      <c r="B592" s="62"/>
    </row>
    <row r="593" spans="2:2">
      <c r="B593" s="62"/>
    </row>
    <row r="594" spans="2:2">
      <c r="B594" s="62"/>
    </row>
    <row r="595" spans="2:2">
      <c r="B595" s="62"/>
    </row>
    <row r="596" spans="2:2">
      <c r="B596" s="62"/>
    </row>
    <row r="597" spans="2:2">
      <c r="B597" s="62"/>
    </row>
    <row r="598" spans="2:2">
      <c r="B598" s="62"/>
    </row>
    <row r="599" spans="2:2">
      <c r="B599" s="62"/>
    </row>
    <row r="600" spans="2:2">
      <c r="B600" s="62"/>
    </row>
    <row r="601" spans="2:2">
      <c r="B601" s="62"/>
    </row>
    <row r="602" spans="2:2">
      <c r="B602" s="62"/>
    </row>
    <row r="603" spans="2:2">
      <c r="B603" s="62"/>
    </row>
    <row r="604" spans="2:2">
      <c r="B604" s="62"/>
    </row>
    <row r="605" spans="2:2">
      <c r="B605" s="62"/>
    </row>
    <row r="606" spans="2:2">
      <c r="B606" s="62"/>
    </row>
    <row r="607" spans="2:2">
      <c r="B607" s="62"/>
    </row>
    <row r="608" spans="2:2">
      <c r="B608" s="62"/>
    </row>
    <row r="609" spans="2:2">
      <c r="B609" s="62"/>
    </row>
    <row r="610" spans="2:2">
      <c r="B610" s="62"/>
    </row>
    <row r="611" spans="2:2">
      <c r="B611" s="62"/>
    </row>
    <row r="612" spans="2:2">
      <c r="B612" s="62"/>
    </row>
    <row r="613" spans="2:2">
      <c r="B613" s="62"/>
    </row>
    <row r="614" spans="2:2">
      <c r="B614" s="62"/>
    </row>
    <row r="615" spans="2:2">
      <c r="B615" s="62"/>
    </row>
    <row r="616" spans="2:2">
      <c r="B616" s="62"/>
    </row>
    <row r="617" spans="2:2">
      <c r="B617" s="62"/>
    </row>
    <row r="618" spans="2:2">
      <c r="B618" s="62"/>
    </row>
    <row r="619" spans="2:2">
      <c r="B619" s="62"/>
    </row>
    <row r="620" spans="2:2">
      <c r="B620" s="62"/>
    </row>
    <row r="621" spans="2:2">
      <c r="B621" s="62"/>
    </row>
    <row r="622" spans="2:2">
      <c r="B622" s="62"/>
    </row>
    <row r="623" spans="2:2">
      <c r="B623" s="62"/>
    </row>
    <row r="624" spans="2:2">
      <c r="B624" s="62"/>
    </row>
    <row r="625" spans="2:2">
      <c r="B625" s="62"/>
    </row>
    <row r="626" spans="2:2">
      <c r="B626" s="62"/>
    </row>
    <row r="627" spans="2:2">
      <c r="B627" s="62"/>
    </row>
    <row r="628" spans="2:2">
      <c r="B628" s="62"/>
    </row>
    <row r="629" spans="2:2">
      <c r="B629" s="62"/>
    </row>
    <row r="630" spans="2:2">
      <c r="B630" s="62"/>
    </row>
    <row r="631" spans="2:2">
      <c r="B631" s="62"/>
    </row>
    <row r="632" spans="2:2">
      <c r="B632" s="62"/>
    </row>
    <row r="633" spans="2:2">
      <c r="B633" s="62"/>
    </row>
    <row r="634" spans="2:2">
      <c r="B634" s="62"/>
    </row>
    <row r="635" spans="2:2">
      <c r="B635" s="62"/>
    </row>
    <row r="636" spans="2:2">
      <c r="B636" s="62"/>
    </row>
    <row r="637" spans="2:2">
      <c r="B637" s="62"/>
    </row>
    <row r="638" spans="2:2">
      <c r="B638" s="62"/>
    </row>
    <row r="639" spans="2:2">
      <c r="B639" s="62"/>
    </row>
    <row r="640" spans="2:2">
      <c r="B640" s="62"/>
    </row>
    <row r="641" spans="2:2">
      <c r="B641" s="62"/>
    </row>
    <row r="642" spans="2:2">
      <c r="B642" s="62"/>
    </row>
    <row r="643" spans="2:2">
      <c r="B643" s="62"/>
    </row>
    <row r="644" spans="2:2">
      <c r="B644" s="62"/>
    </row>
    <row r="645" spans="2:2">
      <c r="B645" s="62"/>
    </row>
    <row r="646" spans="2:2">
      <c r="B646" s="62"/>
    </row>
    <row r="647" spans="2:2">
      <c r="B647" s="62"/>
    </row>
    <row r="648" spans="2:2">
      <c r="B648" s="62"/>
    </row>
    <row r="649" spans="2:2">
      <c r="B649" s="62"/>
    </row>
    <row r="650" spans="2:2">
      <c r="B650" s="62"/>
    </row>
    <row r="651" spans="2:2">
      <c r="B651" s="62"/>
    </row>
    <row r="652" spans="2:2">
      <c r="B652" s="62"/>
    </row>
    <row r="653" spans="2:2">
      <c r="B653" s="62"/>
    </row>
    <row r="654" spans="2:2">
      <c r="B654" s="62"/>
    </row>
    <row r="655" spans="2:2">
      <c r="B655" s="62"/>
    </row>
    <row r="656" spans="2:2">
      <c r="B656" s="62"/>
    </row>
    <row r="657" spans="2:2">
      <c r="B657" s="62"/>
    </row>
    <row r="658" spans="2:2">
      <c r="B658" s="62"/>
    </row>
    <row r="659" spans="2:2">
      <c r="B659" s="62"/>
    </row>
    <row r="660" spans="2:2">
      <c r="B660" s="62"/>
    </row>
    <row r="661" spans="2:2">
      <c r="B661" s="62"/>
    </row>
    <row r="662" spans="2:2">
      <c r="B662" s="62"/>
    </row>
    <row r="663" spans="2:2">
      <c r="B663" s="62"/>
    </row>
    <row r="664" spans="2:2">
      <c r="B664" s="62"/>
    </row>
    <row r="665" spans="2:2">
      <c r="B665" s="62"/>
    </row>
    <row r="666" spans="2:2">
      <c r="B666" s="62"/>
    </row>
    <row r="667" spans="2:2">
      <c r="B667" s="62"/>
    </row>
    <row r="668" spans="2:2">
      <c r="B668" s="62"/>
    </row>
    <row r="669" spans="2:2">
      <c r="B669" s="62"/>
    </row>
    <row r="670" spans="2:2">
      <c r="B670" s="62"/>
    </row>
    <row r="671" spans="2:2">
      <c r="B671" s="62"/>
    </row>
    <row r="672" spans="2:2">
      <c r="B672" s="62"/>
    </row>
    <row r="673" spans="2:2">
      <c r="B673" s="62"/>
    </row>
    <row r="674" spans="2:2">
      <c r="B674" s="62"/>
    </row>
    <row r="675" spans="2:2">
      <c r="B675" s="62"/>
    </row>
    <row r="676" spans="2:2">
      <c r="B676" s="62"/>
    </row>
    <row r="677" spans="2:2">
      <c r="B677" s="62"/>
    </row>
    <row r="678" spans="2:2">
      <c r="B678" s="62"/>
    </row>
    <row r="679" spans="2:2">
      <c r="B679" s="62"/>
    </row>
    <row r="680" spans="2:2">
      <c r="B680" s="62"/>
    </row>
    <row r="681" spans="2:2">
      <c r="B681" s="62"/>
    </row>
    <row r="682" spans="2:2">
      <c r="B682" s="62"/>
    </row>
    <row r="683" spans="2:2">
      <c r="B683" s="62"/>
    </row>
    <row r="684" spans="2:2">
      <c r="B684" s="62"/>
    </row>
    <row r="685" spans="2:2">
      <c r="B685" s="62"/>
    </row>
    <row r="686" spans="2:2">
      <c r="B686" s="62"/>
    </row>
    <row r="687" spans="2:2">
      <c r="B687" s="62"/>
    </row>
    <row r="688" spans="2:2">
      <c r="B688" s="62"/>
    </row>
    <row r="689" spans="2:2">
      <c r="B689" s="62"/>
    </row>
    <row r="690" spans="2:2">
      <c r="B690" s="62"/>
    </row>
    <row r="691" spans="2:2">
      <c r="B691" s="62"/>
    </row>
    <row r="692" spans="2:2">
      <c r="B692" s="62"/>
    </row>
    <row r="693" spans="2:2">
      <c r="B693" s="62"/>
    </row>
    <row r="694" spans="2:2">
      <c r="B694" s="62"/>
    </row>
    <row r="695" spans="2:2">
      <c r="B695" s="62"/>
    </row>
    <row r="696" spans="2:2">
      <c r="B696" s="62"/>
    </row>
    <row r="697" spans="2:2">
      <c r="B697" s="62"/>
    </row>
    <row r="698" spans="2:2">
      <c r="B698" s="62"/>
    </row>
    <row r="699" spans="2:2">
      <c r="B699" s="62"/>
    </row>
    <row r="700" spans="2:2">
      <c r="B700" s="62"/>
    </row>
    <row r="701" spans="2:2">
      <c r="B701" s="62"/>
    </row>
    <row r="702" spans="2:2">
      <c r="B702" s="62"/>
    </row>
    <row r="703" spans="2:2">
      <c r="B703" s="62"/>
    </row>
    <row r="704" spans="2:2">
      <c r="B704" s="62"/>
    </row>
    <row r="705" spans="2:2">
      <c r="B705" s="62"/>
    </row>
    <row r="706" spans="2:2">
      <c r="B706" s="62"/>
    </row>
    <row r="707" spans="2:2">
      <c r="B707" s="62"/>
    </row>
    <row r="708" spans="2:2">
      <c r="B708" s="62"/>
    </row>
    <row r="709" spans="2:2">
      <c r="B709" s="62"/>
    </row>
    <row r="710" spans="2:2">
      <c r="B710" s="62"/>
    </row>
    <row r="711" spans="2:2">
      <c r="B711" s="62"/>
    </row>
    <row r="712" spans="2:2">
      <c r="B712" s="62"/>
    </row>
    <row r="713" spans="2:2">
      <c r="B713" s="62"/>
    </row>
    <row r="714" spans="2:2">
      <c r="B714" s="62"/>
    </row>
    <row r="715" spans="2:2">
      <c r="B715" s="62"/>
    </row>
  </sheetData>
  <pageMargins left="0" right="0" top="0.39409448818897608" bottom="0.39409448818897608" header="0" footer="0"/>
  <pageSetup paperSize="9" fitToWidth="0" fitToHeight="0" orientation="portrait" r:id="rId1"/>
  <headerFooter>
    <oddHeader>&amp;C&amp;A</oddHeader>
    <oddFooter>&amp;CSide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J64"/>
  <sheetViews>
    <sheetView workbookViewId="0">
      <selection activeCell="E24" sqref="E24"/>
    </sheetView>
  </sheetViews>
  <sheetFormatPr baseColWidth="10" defaultRowHeight="14.25"/>
  <cols>
    <col min="1" max="1" width="10.625" customWidth="1"/>
    <col min="3" max="3" width="14" customWidth="1"/>
    <col min="4" max="4" width="12.125" customWidth="1"/>
    <col min="5" max="5" width="11" style="147"/>
  </cols>
  <sheetData>
    <row r="1" spans="1:7" ht="23.25">
      <c r="A1" s="259" t="s">
        <v>43</v>
      </c>
      <c r="B1" s="259"/>
      <c r="C1" s="259"/>
      <c r="D1" s="259"/>
      <c r="E1" s="259"/>
      <c r="F1" s="259"/>
      <c r="G1" s="259"/>
    </row>
    <row r="2" spans="1:7" ht="20.25">
      <c r="A2" s="260" t="s">
        <v>105</v>
      </c>
      <c r="B2" s="260"/>
      <c r="C2" s="260"/>
      <c r="D2" s="260"/>
      <c r="E2" s="260"/>
      <c r="F2" s="260"/>
      <c r="G2" s="260"/>
    </row>
    <row r="3" spans="1:7">
      <c r="A3" s="64"/>
      <c r="B3" s="64"/>
      <c r="C3" s="64"/>
      <c r="D3" s="64"/>
      <c r="E3" s="140"/>
      <c r="F3" s="64"/>
      <c r="G3" s="65"/>
    </row>
    <row r="4" spans="1:7">
      <c r="A4" s="64"/>
      <c r="B4" s="64"/>
      <c r="C4" s="64"/>
      <c r="D4" s="64"/>
      <c r="E4" s="141" t="s">
        <v>44</v>
      </c>
      <c r="F4" s="64"/>
      <c r="G4" s="141" t="s">
        <v>45</v>
      </c>
    </row>
    <row r="5" spans="1:7">
      <c r="A5" s="64"/>
      <c r="B5" s="64"/>
      <c r="C5" s="64"/>
      <c r="D5" s="64"/>
      <c r="E5" s="140"/>
      <c r="F5" s="64"/>
      <c r="G5" s="140"/>
    </row>
    <row r="6" spans="1:7">
      <c r="A6" s="64" t="s">
        <v>79</v>
      </c>
      <c r="B6" s="64"/>
      <c r="C6" s="64"/>
      <c r="D6" s="64"/>
      <c r="E6" s="142">
        <f>Regnskap2021!L203</f>
        <v>183600</v>
      </c>
      <c r="F6" s="64"/>
      <c r="G6" s="140"/>
    </row>
    <row r="7" spans="1:7">
      <c r="A7" s="64" t="s">
        <v>38</v>
      </c>
      <c r="B7" s="64"/>
      <c r="C7" s="64"/>
      <c r="D7" s="64"/>
      <c r="E7" s="142">
        <f>Regnskap2021!M203</f>
        <v>0</v>
      </c>
      <c r="F7" s="64"/>
      <c r="G7" s="140"/>
    </row>
    <row r="8" spans="1:7">
      <c r="A8" s="67" t="s">
        <v>87</v>
      </c>
      <c r="B8" s="64"/>
      <c r="C8" s="64"/>
      <c r="D8" s="64"/>
      <c r="E8" s="142">
        <f>Regnskap2021!N203</f>
        <v>2311</v>
      </c>
      <c r="F8" s="64"/>
      <c r="G8" s="140"/>
    </row>
    <row r="9" spans="1:7">
      <c r="A9" s="67" t="s">
        <v>120</v>
      </c>
      <c r="B9" s="64"/>
      <c r="C9" s="64"/>
      <c r="D9" s="64"/>
      <c r="E9" s="142">
        <f>Regnskap2021!P203</f>
        <v>6700</v>
      </c>
      <c r="F9" s="64"/>
      <c r="G9" s="140"/>
    </row>
    <row r="10" spans="1:7">
      <c r="A10" s="64" t="s">
        <v>46</v>
      </c>
      <c r="B10" s="64"/>
      <c r="C10" s="64"/>
      <c r="D10" s="64"/>
      <c r="E10" s="142">
        <f>Regnskap2021!Q203</f>
        <v>4343</v>
      </c>
      <c r="F10" s="64"/>
      <c r="G10" s="140"/>
    </row>
    <row r="11" spans="1:7">
      <c r="A11" s="64" t="s">
        <v>47</v>
      </c>
      <c r="B11" s="64"/>
      <c r="C11" s="64"/>
      <c r="D11" s="64"/>
      <c r="E11" s="142">
        <f>Regnskap2021!O203</f>
        <v>0</v>
      </c>
      <c r="F11" s="64"/>
      <c r="G11" s="140"/>
    </row>
    <row r="12" spans="1:7">
      <c r="A12" s="64" t="s">
        <v>48</v>
      </c>
      <c r="B12" s="64"/>
      <c r="C12" s="64"/>
      <c r="D12" s="64"/>
      <c r="E12" s="140"/>
      <c r="F12" s="64"/>
      <c r="G12" s="140">
        <f>Regnskap2021!R203</f>
        <v>0</v>
      </c>
    </row>
    <row r="13" spans="1:7">
      <c r="A13" s="64" t="s">
        <v>49</v>
      </c>
      <c r="B13" s="64"/>
      <c r="C13" s="64"/>
      <c r="D13" s="64"/>
      <c r="E13" s="140"/>
      <c r="F13" s="64"/>
      <c r="G13" s="140">
        <f>Regnskap2021!S203</f>
        <v>-1630.5</v>
      </c>
    </row>
    <row r="14" spans="1:7">
      <c r="A14" s="64" t="s">
        <v>80</v>
      </c>
      <c r="B14" s="64"/>
      <c r="C14" s="64"/>
      <c r="D14" s="64"/>
      <c r="E14" s="140"/>
      <c r="F14" s="64"/>
      <c r="G14" s="140">
        <f>Regnskap2021!T203</f>
        <v>-5625</v>
      </c>
    </row>
    <row r="15" spans="1:7">
      <c r="A15" s="64" t="s">
        <v>50</v>
      </c>
      <c r="B15" s="64"/>
      <c r="C15" s="64"/>
      <c r="D15" s="64"/>
      <c r="E15" s="140"/>
      <c r="F15" s="64"/>
      <c r="G15" s="140">
        <f>Regnskap2021!U203</f>
        <v>0</v>
      </c>
    </row>
    <row r="16" spans="1:7">
      <c r="A16" s="64" t="s">
        <v>51</v>
      </c>
      <c r="B16" s="64"/>
      <c r="C16" s="64"/>
      <c r="D16" s="64"/>
      <c r="E16" s="140"/>
      <c r="F16" s="64"/>
      <c r="G16" s="140">
        <f>Regnskap2021!V203</f>
        <v>0</v>
      </c>
    </row>
    <row r="17" spans="1:7">
      <c r="A17" s="64" t="s">
        <v>77</v>
      </c>
      <c r="B17" s="64"/>
      <c r="C17" s="64"/>
      <c r="D17" s="64"/>
      <c r="E17" s="140"/>
      <c r="F17" s="64"/>
      <c r="G17" s="241">
        <f>Regnskap2021!W203</f>
        <v>0</v>
      </c>
    </row>
    <row r="18" spans="1:7">
      <c r="A18" s="64" t="s">
        <v>52</v>
      </c>
      <c r="B18" s="64"/>
      <c r="C18" s="64"/>
      <c r="D18" s="64"/>
      <c r="E18" s="140"/>
      <c r="F18" s="64"/>
      <c r="G18" s="140">
        <f>Regnskap2021!X203</f>
        <v>0</v>
      </c>
    </row>
    <row r="19" spans="1:7">
      <c r="A19" s="64" t="s">
        <v>32</v>
      </c>
      <c r="B19" s="64"/>
      <c r="C19" s="64"/>
      <c r="D19" s="64"/>
      <c r="E19" s="140"/>
      <c r="F19" s="64"/>
      <c r="G19" s="140">
        <f>Regnskap2021!Y203</f>
        <v>0</v>
      </c>
    </row>
    <row r="20" spans="1:7">
      <c r="A20" s="64" t="s">
        <v>53</v>
      </c>
      <c r="B20" s="64"/>
      <c r="C20" s="64"/>
      <c r="D20" s="64"/>
      <c r="E20" s="140"/>
      <c r="F20" s="64"/>
      <c r="G20" s="140">
        <f>Regnskap2021!Z203</f>
        <v>-9060.75</v>
      </c>
    </row>
    <row r="21" spans="1:7">
      <c r="A21" s="64" t="s">
        <v>54</v>
      </c>
      <c r="B21" s="64"/>
      <c r="C21" s="64"/>
      <c r="D21" s="64"/>
      <c r="E21" s="140"/>
      <c r="F21" s="64"/>
      <c r="G21" s="140">
        <f>Regnskap2021!AA203</f>
        <v>-5650</v>
      </c>
    </row>
    <row r="22" spans="1:7">
      <c r="A22" s="64" t="s">
        <v>55</v>
      </c>
      <c r="B22" s="64"/>
      <c r="C22" s="64"/>
      <c r="D22" s="64"/>
      <c r="E22" s="143">
        <f>SUM(E6:E18)</f>
        <v>196954</v>
      </c>
      <c r="F22" s="64"/>
      <c r="G22" s="143">
        <f>SUM(G6:G21)</f>
        <v>-21966.25</v>
      </c>
    </row>
    <row r="23" spans="1:7">
      <c r="A23" s="64"/>
      <c r="B23" s="64"/>
      <c r="C23" s="64"/>
      <c r="D23" s="64"/>
      <c r="E23" s="140"/>
      <c r="F23" s="64"/>
      <c r="G23" s="140"/>
    </row>
    <row r="24" spans="1:7" ht="15" thickBot="1">
      <c r="A24" s="64" t="s">
        <v>56</v>
      </c>
      <c r="B24" s="64"/>
      <c r="C24" s="64"/>
      <c r="D24" s="68" t="s">
        <v>57</v>
      </c>
      <c r="E24" s="144">
        <f>SUM(E22+G22)</f>
        <v>174987.75</v>
      </c>
      <c r="F24" s="64"/>
      <c r="G24" s="140"/>
    </row>
    <row r="25" spans="1:7" ht="15" thickTop="1">
      <c r="A25" s="64"/>
      <c r="B25" s="64"/>
      <c r="C25" s="64"/>
      <c r="D25" s="64"/>
      <c r="E25" s="140"/>
      <c r="F25" s="64"/>
      <c r="G25" s="65"/>
    </row>
    <row r="26" spans="1:7">
      <c r="A26" s="69" t="s">
        <v>58</v>
      </c>
      <c r="B26" s="64"/>
      <c r="C26" s="64"/>
      <c r="D26" s="64"/>
      <c r="E26" s="140"/>
      <c r="F26" s="64"/>
      <c r="G26" s="65"/>
    </row>
    <row r="27" spans="1:7">
      <c r="A27" s="136" t="s">
        <v>59</v>
      </c>
      <c r="B27" s="137"/>
      <c r="C27" s="138">
        <v>44331</v>
      </c>
      <c r="D27" s="137"/>
      <c r="E27" s="145">
        <f>Regnskap2021!F203</f>
        <v>34031.229999999996</v>
      </c>
      <c r="F27" s="140"/>
      <c r="G27" s="140"/>
    </row>
    <row r="28" spans="1:7">
      <c r="A28" s="67" t="s">
        <v>59</v>
      </c>
      <c r="B28" s="64"/>
      <c r="C28" s="70">
        <v>44197</v>
      </c>
      <c r="D28" s="68"/>
      <c r="E28" s="140">
        <f>Regnskap2021!F3</f>
        <v>17837.979999999996</v>
      </c>
      <c r="F28" s="140"/>
      <c r="G28" s="142"/>
    </row>
    <row r="29" spans="1:7">
      <c r="A29" s="137" t="s">
        <v>60</v>
      </c>
      <c r="B29" s="137"/>
      <c r="C29" s="138">
        <v>44331</v>
      </c>
      <c r="D29" s="137"/>
      <c r="E29" s="145">
        <f>Regnskap2021!G203</f>
        <v>269992.96999999997</v>
      </c>
      <c r="F29" s="140"/>
      <c r="G29" s="140"/>
    </row>
    <row r="30" spans="1:7">
      <c r="A30" s="64" t="s">
        <v>60</v>
      </c>
      <c r="B30" s="64"/>
      <c r="C30" s="70">
        <v>44197</v>
      </c>
      <c r="D30" s="64"/>
      <c r="E30" s="140">
        <f>Regnskap2021!G3</f>
        <v>136415.47</v>
      </c>
      <c r="F30" s="140"/>
      <c r="G30" s="140"/>
    </row>
    <row r="31" spans="1:7">
      <c r="A31" s="137" t="s">
        <v>61</v>
      </c>
      <c r="B31" s="137"/>
      <c r="C31" s="138">
        <v>44331</v>
      </c>
      <c r="D31" s="139"/>
      <c r="E31" s="145">
        <f>Regnskap2021!H203</f>
        <v>87224.429999999978</v>
      </c>
      <c r="F31" s="140"/>
      <c r="G31" s="140"/>
    </row>
    <row r="32" spans="1:7">
      <c r="A32" s="64" t="s">
        <v>61</v>
      </c>
      <c r="B32" s="64"/>
      <c r="C32" s="70">
        <v>44197</v>
      </c>
      <c r="D32" s="68"/>
      <c r="E32" s="140">
        <f>Regnskap2021!H3</f>
        <v>76257.429999999978</v>
      </c>
      <c r="F32" s="140"/>
      <c r="G32" s="140"/>
    </row>
    <row r="33" spans="1:10">
      <c r="A33" s="64" t="s">
        <v>62</v>
      </c>
      <c r="B33" s="64"/>
      <c r="C33" s="70">
        <v>44331</v>
      </c>
      <c r="D33" s="68"/>
      <c r="E33" s="140">
        <f>Regnskap2021!I203</f>
        <v>1906</v>
      </c>
      <c r="F33" s="140"/>
      <c r="G33" s="140"/>
    </row>
    <row r="34" spans="1:10">
      <c r="A34" s="64" t="s">
        <v>63</v>
      </c>
      <c r="B34" s="64"/>
      <c r="C34" s="70">
        <v>44197</v>
      </c>
      <c r="D34" s="64"/>
      <c r="E34" s="140">
        <f>Regnskap2021!I3</f>
        <v>1906</v>
      </c>
      <c r="F34" s="140"/>
      <c r="G34" s="140"/>
    </row>
    <row r="35" spans="1:10">
      <c r="A35" s="137" t="s">
        <v>64</v>
      </c>
      <c r="B35" s="137"/>
      <c r="C35" s="138">
        <v>44331</v>
      </c>
      <c r="D35" s="139"/>
      <c r="E35" s="146">
        <f>Regnskap2021!E203</f>
        <v>213677</v>
      </c>
      <c r="F35" s="140"/>
      <c r="G35" s="140"/>
    </row>
    <row r="36" spans="1:10">
      <c r="A36" s="64" t="s">
        <v>64</v>
      </c>
      <c r="B36" s="64"/>
      <c r="C36" s="70">
        <v>44197</v>
      </c>
      <c r="D36" s="68"/>
      <c r="E36" s="142">
        <f>Regnskap2021!E3</f>
        <v>213677</v>
      </c>
      <c r="F36" s="140"/>
      <c r="G36" s="140"/>
      <c r="J36" s="130"/>
    </row>
    <row r="37" spans="1:10">
      <c r="A37" s="137" t="s">
        <v>65</v>
      </c>
      <c r="B37" s="137"/>
      <c r="C37" s="138">
        <v>44331</v>
      </c>
      <c r="D37" s="139"/>
      <c r="E37" s="146">
        <f>Regnskap2021!D203</f>
        <v>141885</v>
      </c>
      <c r="F37" s="140"/>
      <c r="G37" s="140"/>
    </row>
    <row r="38" spans="1:10">
      <c r="A38" s="64" t="s">
        <v>65</v>
      </c>
      <c r="B38" s="64"/>
      <c r="C38" s="70">
        <v>44197</v>
      </c>
      <c r="D38" s="68"/>
      <c r="E38" s="142">
        <f>Regnskap2021!D3</f>
        <v>141885</v>
      </c>
      <c r="F38" s="213"/>
      <c r="G38" s="213">
        <f>E27+E29+E31+E33+E35+E37</f>
        <v>748716.62999999989</v>
      </c>
    </row>
    <row r="39" spans="1:10">
      <c r="A39" s="64" t="s">
        <v>85</v>
      </c>
      <c r="B39" s="64"/>
      <c r="C39" s="70">
        <v>44331</v>
      </c>
      <c r="D39" s="68"/>
      <c r="E39" s="142">
        <f>Regnskap2021!K203</f>
        <v>92297</v>
      </c>
      <c r="F39" s="140"/>
      <c r="G39" s="140"/>
    </row>
    <row r="40" spans="1:10">
      <c r="A40" s="64" t="s">
        <v>85</v>
      </c>
      <c r="B40" s="64"/>
      <c r="C40" s="70">
        <v>44197</v>
      </c>
      <c r="D40" s="68"/>
      <c r="E40" s="142">
        <f>Regnskap2021!K3</f>
        <v>92297</v>
      </c>
      <c r="F40" s="140"/>
      <c r="G40" s="140"/>
    </row>
    <row r="41" spans="1:10">
      <c r="A41" s="64" t="s">
        <v>93</v>
      </c>
      <c r="B41" s="64"/>
      <c r="C41" s="70">
        <v>44331</v>
      </c>
      <c r="D41" s="68"/>
      <c r="E41" s="142">
        <f>Regnskap2021!J203</f>
        <v>0</v>
      </c>
      <c r="F41" s="140"/>
      <c r="G41" s="140"/>
    </row>
    <row r="42" spans="1:10">
      <c r="A42" s="64" t="s">
        <v>93</v>
      </c>
      <c r="B42" s="64"/>
      <c r="C42" s="70">
        <v>44197</v>
      </c>
      <c r="D42" s="68"/>
      <c r="E42" s="142">
        <f>Regnskap2021!J3</f>
        <v>-14250</v>
      </c>
      <c r="F42" s="140"/>
      <c r="G42" s="140"/>
    </row>
    <row r="43" spans="1:10" ht="15" thickBot="1">
      <c r="A43" s="67" t="s">
        <v>86</v>
      </c>
      <c r="B43" s="64"/>
      <c r="C43" s="65"/>
      <c r="D43" s="68" t="s">
        <v>57</v>
      </c>
      <c r="E43" s="144">
        <f>(E27-E28+E29-E30+E31-E32+E33-E34+E35-E36+E37-E38+E39-E40+E41-E42)</f>
        <v>174987.74999999994</v>
      </c>
      <c r="F43" s="140"/>
      <c r="G43" s="140"/>
    </row>
    <row r="44" spans="1:10" ht="15" thickTop="1">
      <c r="A44" s="64"/>
      <c r="B44" s="64"/>
      <c r="C44" s="64"/>
      <c r="D44" s="64"/>
      <c r="E44" s="140"/>
      <c r="F44" s="64"/>
      <c r="G44" s="65"/>
    </row>
    <row r="45" spans="1:10">
      <c r="A45" s="64"/>
      <c r="B45" s="64"/>
      <c r="C45" s="64"/>
      <c r="D45" s="64"/>
      <c r="E45" s="140"/>
      <c r="F45" s="64"/>
      <c r="G45" s="64"/>
    </row>
    <row r="46" spans="1:10">
      <c r="A46" s="67" t="s">
        <v>106</v>
      </c>
      <c r="B46" s="64"/>
      <c r="C46" s="64"/>
      <c r="D46" s="72">
        <f>SUM(E27+E29+E31+E35+E37)</f>
        <v>746810.62999999989</v>
      </c>
      <c r="E46" s="140" t="s">
        <v>66</v>
      </c>
      <c r="F46" s="64"/>
      <c r="G46" s="64"/>
    </row>
    <row r="47" spans="1:10">
      <c r="A47" s="67" t="s">
        <v>67</v>
      </c>
      <c r="B47" s="64"/>
      <c r="C47" s="73">
        <f>SUM(E33)</f>
        <v>1906</v>
      </c>
      <c r="D47" s="64"/>
      <c r="E47" s="140"/>
      <c r="F47" s="64"/>
      <c r="G47" s="64"/>
    </row>
    <row r="48" spans="1:10">
      <c r="A48" s="67" t="s">
        <v>68</v>
      </c>
      <c r="B48" s="64"/>
      <c r="C48" s="73">
        <f>SUM(E41)</f>
        <v>0</v>
      </c>
      <c r="D48" s="64" t="s">
        <v>69</v>
      </c>
      <c r="E48" s="140"/>
      <c r="F48" s="64"/>
      <c r="G48" s="64"/>
    </row>
    <row r="49" spans="1:9">
      <c r="A49" s="74" t="s">
        <v>70</v>
      </c>
      <c r="B49" s="69"/>
      <c r="C49" s="75">
        <f>D46+C47+C48</f>
        <v>748716.62999999989</v>
      </c>
      <c r="D49" s="67" t="s">
        <v>71</v>
      </c>
      <c r="E49" s="140"/>
      <c r="F49" s="64"/>
      <c r="G49" s="65"/>
    </row>
    <row r="50" spans="1:9">
      <c r="A50" s="64"/>
      <c r="B50" s="64"/>
      <c r="C50" s="64"/>
      <c r="D50" s="64"/>
      <c r="E50" s="140"/>
      <c r="F50" s="64"/>
      <c r="G50" s="65"/>
    </row>
    <row r="51" spans="1:9">
      <c r="A51" s="64"/>
      <c r="B51" s="64"/>
      <c r="C51" s="64"/>
      <c r="D51" s="64"/>
      <c r="E51" s="140"/>
      <c r="F51" s="64"/>
      <c r="G51" s="65"/>
    </row>
    <row r="52" spans="1:9">
      <c r="A52" s="261" t="s">
        <v>96</v>
      </c>
      <c r="B52" s="261"/>
      <c r="C52" s="261"/>
      <c r="D52" s="261"/>
      <c r="E52" s="261"/>
      <c r="F52" s="261"/>
      <c r="G52" s="261"/>
    </row>
    <row r="53" spans="1:9">
      <c r="A53" s="214"/>
      <c r="B53" s="214"/>
      <c r="C53" s="214"/>
      <c r="D53" s="214"/>
      <c r="E53" s="215"/>
      <c r="F53" s="214"/>
      <c r="G53" s="216"/>
    </row>
    <row r="54" spans="1:9" s="219" customFormat="1" ht="12.75">
      <c r="A54" s="268" t="s">
        <v>97</v>
      </c>
      <c r="B54" s="269"/>
      <c r="C54" s="270"/>
      <c r="D54" s="236"/>
      <c r="E54" s="273" t="s">
        <v>103</v>
      </c>
      <c r="F54" s="274"/>
      <c r="G54" s="275"/>
    </row>
    <row r="55" spans="1:9" s="219" customFormat="1" ht="12.75">
      <c r="A55" s="262" t="s">
        <v>98</v>
      </c>
      <c r="B55" s="263"/>
      <c r="C55" s="222">
        <f>G38</f>
        <v>748716.62999999989</v>
      </c>
      <c r="D55" s="225"/>
      <c r="E55" s="234" t="s">
        <v>100</v>
      </c>
      <c r="F55" s="235"/>
      <c r="G55" s="223">
        <f>-E41</f>
        <v>0</v>
      </c>
    </row>
    <row r="56" spans="1:9" s="219" customFormat="1" ht="12.75">
      <c r="A56" s="262" t="s">
        <v>99</v>
      </c>
      <c r="B56" s="263"/>
      <c r="C56" s="222">
        <f>E39</f>
        <v>92297</v>
      </c>
      <c r="D56" s="225"/>
      <c r="E56" s="228" t="s">
        <v>101</v>
      </c>
      <c r="F56" s="231"/>
      <c r="G56" s="223">
        <f>E28+E30+E32+E34+E36+E38+E42+E40</f>
        <v>666025.88</v>
      </c>
    </row>
    <row r="57" spans="1:9" s="219" customFormat="1" ht="12.75">
      <c r="A57" s="276"/>
      <c r="B57" s="277"/>
      <c r="C57" s="224"/>
      <c r="E57" s="232" t="s">
        <v>102</v>
      </c>
      <c r="F57" s="233"/>
      <c r="G57" s="220">
        <f>E43</f>
        <v>174987.74999999994</v>
      </c>
    </row>
    <row r="58" spans="1:9" s="219" customFormat="1" ht="12.75">
      <c r="A58" s="278"/>
      <c r="B58" s="279"/>
      <c r="C58" s="225"/>
      <c r="D58" s="229"/>
      <c r="E58" s="271"/>
      <c r="F58" s="272"/>
      <c r="G58" s="221"/>
    </row>
    <row r="59" spans="1:9" s="219" customFormat="1" ht="13.5" thickBot="1">
      <c r="A59" s="264"/>
      <c r="B59" s="265"/>
      <c r="C59" s="226">
        <f>SUM(C55:C58)</f>
        <v>841013.62999999989</v>
      </c>
      <c r="D59" s="266"/>
      <c r="E59" s="267"/>
      <c r="F59" s="230"/>
      <c r="G59" s="227">
        <f>SUM(G55:G58)</f>
        <v>841013.62999999989</v>
      </c>
      <c r="I59" s="240"/>
    </row>
    <row r="60" spans="1:9">
      <c r="C60" s="217"/>
      <c r="D60" s="217"/>
      <c r="E60" s="218"/>
      <c r="I60" s="147"/>
    </row>
    <row r="61" spans="1:9">
      <c r="D61" s="217"/>
    </row>
    <row r="62" spans="1:9">
      <c r="C62" s="217"/>
      <c r="D62" s="217"/>
    </row>
    <row r="63" spans="1:9">
      <c r="D63" s="217"/>
    </row>
    <row r="64" spans="1:9">
      <c r="D64" s="217"/>
    </row>
  </sheetData>
  <mergeCells count="12">
    <mergeCell ref="A59:B59"/>
    <mergeCell ref="D59:E59"/>
    <mergeCell ref="A54:C54"/>
    <mergeCell ref="E58:F58"/>
    <mergeCell ref="E54:G54"/>
    <mergeCell ref="A57:B57"/>
    <mergeCell ref="A58:B58"/>
    <mergeCell ref="A1:G1"/>
    <mergeCell ref="A2:G2"/>
    <mergeCell ref="A52:G52"/>
    <mergeCell ref="A55:B55"/>
    <mergeCell ref="A56:B56"/>
  </mergeCells>
  <pageMargins left="0.78740157480314965" right="0" top="0.39370078740157483" bottom="0.39370078740157483" header="0" footer="0"/>
  <pageSetup paperSize="9" scale="96" orientation="portrait" r:id="rId1"/>
  <headerFooter>
    <oddHeader>&amp;C&amp;A</oddHeader>
    <oddFooter>&amp;CSide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H25"/>
  <sheetViews>
    <sheetView tabSelected="1" workbookViewId="0">
      <selection activeCell="K6" sqref="K6"/>
    </sheetView>
  </sheetViews>
  <sheetFormatPr baseColWidth="10" defaultRowHeight="14.25"/>
  <cols>
    <col min="1" max="1" width="10.625" customWidth="1"/>
  </cols>
  <sheetData>
    <row r="1" spans="1:8" ht="23.25">
      <c r="A1" s="259" t="s">
        <v>72</v>
      </c>
      <c r="B1" s="259"/>
      <c r="C1" s="259"/>
      <c r="D1" s="259"/>
      <c r="E1" s="259"/>
      <c r="F1" s="259"/>
      <c r="G1" s="259"/>
    </row>
    <row r="2" spans="1:8" ht="20.25">
      <c r="A2" s="260">
        <v>2021</v>
      </c>
      <c r="B2" s="260"/>
      <c r="C2" s="260"/>
      <c r="D2" s="260"/>
      <c r="E2" s="260"/>
      <c r="F2" s="260"/>
      <c r="G2" s="260"/>
    </row>
    <row r="3" spans="1:8">
      <c r="A3" s="252"/>
      <c r="B3" s="252"/>
      <c r="C3" s="252"/>
      <c r="D3" s="252"/>
      <c r="E3" s="252"/>
      <c r="F3" s="252"/>
      <c r="G3" s="252"/>
    </row>
    <row r="4" spans="1:8">
      <c r="A4" s="252"/>
      <c r="B4" s="252"/>
      <c r="C4" s="252"/>
      <c r="D4" s="253" t="s">
        <v>73</v>
      </c>
      <c r="E4" s="252"/>
      <c r="F4" s="252"/>
      <c r="G4" s="252"/>
    </row>
    <row r="5" spans="1:8" ht="20.25">
      <c r="A5" s="254" t="s">
        <v>140</v>
      </c>
      <c r="B5" s="252"/>
      <c r="C5" s="252"/>
      <c r="D5" s="253"/>
      <c r="E5" s="252"/>
      <c r="F5" s="252"/>
      <c r="G5" s="252"/>
    </row>
    <row r="6" spans="1:8">
      <c r="A6" s="252"/>
      <c r="B6" s="252"/>
      <c r="C6" s="252"/>
      <c r="D6" s="253"/>
      <c r="E6" s="252"/>
      <c r="F6" s="252"/>
      <c r="G6" s="252"/>
    </row>
    <row r="7" spans="1:8">
      <c r="A7" s="252"/>
      <c r="B7" s="252"/>
      <c r="C7" s="252"/>
      <c r="D7" s="253"/>
      <c r="E7" s="131" t="s">
        <v>44</v>
      </c>
      <c r="F7" s="252"/>
      <c r="G7" s="131" t="s">
        <v>45</v>
      </c>
    </row>
    <row r="8" spans="1:8">
      <c r="A8" s="252" t="s">
        <v>79</v>
      </c>
      <c r="B8" s="252"/>
      <c r="C8" s="252"/>
      <c r="D8" s="253">
        <f>[1]Resultat!E6</f>
        <v>183600</v>
      </c>
      <c r="E8" s="252">
        <v>190500</v>
      </c>
      <c r="F8" s="255"/>
      <c r="G8" s="252"/>
      <c r="H8" t="s">
        <v>141</v>
      </c>
    </row>
    <row r="9" spans="1:8">
      <c r="A9" s="255" t="s">
        <v>89</v>
      </c>
      <c r="B9" s="252"/>
      <c r="C9" s="252"/>
      <c r="D9" s="253">
        <f>[1]Resultat!E8</f>
        <v>2311</v>
      </c>
      <c r="E9" s="252">
        <v>7000</v>
      </c>
      <c r="F9" s="252"/>
      <c r="G9" s="252"/>
      <c r="H9" t="s">
        <v>127</v>
      </c>
    </row>
    <row r="10" spans="1:8">
      <c r="A10" s="252" t="s">
        <v>38</v>
      </c>
      <c r="B10" s="252"/>
      <c r="C10" s="252"/>
      <c r="D10" s="253"/>
      <c r="E10" s="252">
        <v>3000</v>
      </c>
      <c r="F10" s="252"/>
      <c r="G10" s="252"/>
      <c r="H10" s="256" t="s">
        <v>128</v>
      </c>
    </row>
    <row r="11" spans="1:8">
      <c r="A11" s="252" t="s">
        <v>46</v>
      </c>
      <c r="B11" s="252"/>
      <c r="C11" s="252"/>
      <c r="D11" s="253">
        <f>[1]Resultat!E10</f>
        <v>4343</v>
      </c>
      <c r="E11" s="252">
        <v>20000</v>
      </c>
      <c r="F11" s="252"/>
      <c r="G11" s="252"/>
      <c r="H11" t="s">
        <v>129</v>
      </c>
    </row>
    <row r="12" spans="1:8">
      <c r="A12" s="252" t="s">
        <v>47</v>
      </c>
      <c r="B12" s="252"/>
      <c r="C12" s="252"/>
      <c r="D12" s="253">
        <f>[1]Resultat!E11</f>
        <v>0</v>
      </c>
      <c r="E12" s="252">
        <v>1500</v>
      </c>
      <c r="F12" s="252"/>
      <c r="G12" s="252"/>
      <c r="H12" t="s">
        <v>130</v>
      </c>
    </row>
    <row r="13" spans="1:8">
      <c r="A13" s="252" t="s">
        <v>48</v>
      </c>
      <c r="B13" s="252"/>
      <c r="C13" s="252"/>
      <c r="D13" s="252"/>
      <c r="E13" s="252"/>
      <c r="F13" s="253">
        <f>[1]Resultat!G12</f>
        <v>0</v>
      </c>
      <c r="G13" s="252">
        <v>-4000</v>
      </c>
      <c r="H13" t="s">
        <v>131</v>
      </c>
    </row>
    <row r="14" spans="1:8">
      <c r="A14" s="252" t="s">
        <v>49</v>
      </c>
      <c r="B14" s="252"/>
      <c r="C14" s="252"/>
      <c r="D14" s="252"/>
      <c r="E14" s="252"/>
      <c r="F14" s="253">
        <f>[1]Resultat!G13</f>
        <v>-1630.5</v>
      </c>
      <c r="G14" s="252">
        <v>-15000</v>
      </c>
      <c r="H14" t="s">
        <v>132</v>
      </c>
    </row>
    <row r="15" spans="1:8">
      <c r="A15" s="252" t="s">
        <v>80</v>
      </c>
      <c r="B15" s="252"/>
      <c r="C15" s="252"/>
      <c r="D15" s="252"/>
      <c r="E15" s="252"/>
      <c r="F15" s="253">
        <f>[1]Resultat!G14</f>
        <v>-5625</v>
      </c>
      <c r="G15" s="252">
        <v>-40000</v>
      </c>
      <c r="H15" t="s">
        <v>133</v>
      </c>
    </row>
    <row r="16" spans="1:8">
      <c r="A16" s="252" t="s">
        <v>50</v>
      </c>
      <c r="B16" s="252"/>
      <c r="C16" s="252"/>
      <c r="D16" s="252"/>
      <c r="E16" s="252"/>
      <c r="F16" s="253">
        <f>[1]Resultat!G15</f>
        <v>0</v>
      </c>
      <c r="G16" s="252">
        <v>-2000</v>
      </c>
      <c r="H16" t="s">
        <v>134</v>
      </c>
    </row>
    <row r="17" spans="1:8">
      <c r="A17" s="252" t="s">
        <v>51</v>
      </c>
      <c r="B17" s="252"/>
      <c r="C17" s="252"/>
      <c r="D17" s="252"/>
      <c r="E17" s="252"/>
      <c r="F17" s="253">
        <f>[1]Resultat!G16</f>
        <v>0</v>
      </c>
      <c r="G17" s="252">
        <v>-10000</v>
      </c>
      <c r="H17" t="s">
        <v>135</v>
      </c>
    </row>
    <row r="18" spans="1:8">
      <c r="A18" s="252" t="s">
        <v>77</v>
      </c>
      <c r="B18" s="252"/>
      <c r="C18" s="252"/>
      <c r="D18" s="252"/>
      <c r="E18" s="252"/>
      <c r="F18" s="253">
        <f>[1]Resultat!G17</f>
        <v>0</v>
      </c>
      <c r="G18" s="252">
        <v>-18000</v>
      </c>
      <c r="H18" t="s">
        <v>139</v>
      </c>
    </row>
    <row r="19" spans="1:8">
      <c r="A19" s="252" t="s">
        <v>52</v>
      </c>
      <c r="B19" s="252"/>
      <c r="C19" s="252"/>
      <c r="D19" s="252"/>
      <c r="E19" s="252"/>
      <c r="F19" s="253">
        <f>[1]Resultat!G18</f>
        <v>0</v>
      </c>
      <c r="G19" s="252">
        <v>-66000</v>
      </c>
      <c r="H19" t="s">
        <v>136</v>
      </c>
    </row>
    <row r="20" spans="1:8">
      <c r="A20" s="252" t="s">
        <v>32</v>
      </c>
      <c r="B20" s="252"/>
      <c r="C20" s="252"/>
      <c r="D20" s="252"/>
      <c r="E20" s="252"/>
      <c r="F20" s="253">
        <f>[1]Regnskap2021!Y202</f>
        <v>0</v>
      </c>
      <c r="G20" s="252">
        <v>-7000</v>
      </c>
      <c r="H20" t="s">
        <v>137</v>
      </c>
    </row>
    <row r="21" spans="1:8">
      <c r="A21" s="252" t="s">
        <v>53</v>
      </c>
      <c r="B21" s="252"/>
      <c r="C21" s="252"/>
      <c r="D21" s="252"/>
      <c r="E21" s="252"/>
      <c r="F21" s="253">
        <f>[1]Resultat!G20</f>
        <v>-9060.75</v>
      </c>
      <c r="G21" s="252">
        <v>-50000</v>
      </c>
      <c r="H21" t="s">
        <v>142</v>
      </c>
    </row>
    <row r="22" spans="1:8">
      <c r="A22" s="252" t="s">
        <v>54</v>
      </c>
      <c r="B22" s="252"/>
      <c r="C22" s="252"/>
      <c r="D22" s="252"/>
      <c r="E22" s="252"/>
      <c r="F22" s="253">
        <f>[1]Resultat!G21</f>
        <v>-5650</v>
      </c>
      <c r="G22" s="252">
        <v>-10000</v>
      </c>
      <c r="H22" t="s">
        <v>138</v>
      </c>
    </row>
    <row r="23" spans="1:8" ht="15" thickBot="1">
      <c r="A23" s="252" t="s">
        <v>55</v>
      </c>
      <c r="B23" s="252"/>
      <c r="C23" s="252"/>
      <c r="D23" s="252"/>
      <c r="E23" s="257">
        <f>SUM(E8:E19)</f>
        <v>222000</v>
      </c>
      <c r="F23" s="252"/>
      <c r="G23" s="257">
        <f>SUM(G8:G22)</f>
        <v>-222000</v>
      </c>
    </row>
    <row r="24" spans="1:8" ht="15" thickTop="1">
      <c r="A24" s="252"/>
      <c r="B24" s="252"/>
      <c r="C24" s="252"/>
      <c r="D24" s="252"/>
      <c r="E24" s="252"/>
      <c r="F24" s="252"/>
      <c r="G24" s="252"/>
    </row>
    <row r="25" spans="1:8">
      <c r="A25" s="258" t="s">
        <v>115</v>
      </c>
      <c r="B25" s="258"/>
      <c r="C25" s="258">
        <f>E23+G23</f>
        <v>0</v>
      </c>
      <c r="D25" s="252"/>
      <c r="E25" s="252"/>
      <c r="F25" s="252"/>
      <c r="G25" s="252"/>
    </row>
  </sheetData>
  <mergeCells count="2">
    <mergeCell ref="A1:G1"/>
    <mergeCell ref="A2:G2"/>
  </mergeCells>
  <pageMargins left="0" right="0" top="0.39409448818897608" bottom="0.39409448818897608" header="0" footer="0"/>
  <pageSetup paperSize="9" orientation="portrait" horizontalDpi="300" verticalDpi="300" r:id="rId1"/>
  <headerFooter>
    <oddHeader>&amp;C&amp;A</oddHeader>
    <oddFooter>&amp;CSide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K47"/>
  <sheetViews>
    <sheetView workbookViewId="0">
      <selection activeCell="B27" sqref="B27"/>
    </sheetView>
  </sheetViews>
  <sheetFormatPr baseColWidth="10" defaultRowHeight="14.25"/>
  <cols>
    <col min="1" max="1" width="10.625" customWidth="1"/>
  </cols>
  <sheetData>
    <row r="1" spans="1:11">
      <c r="A1" s="76"/>
      <c r="B1" s="76"/>
      <c r="C1" s="76"/>
      <c r="D1" s="76"/>
      <c r="E1" s="76"/>
      <c r="F1" s="76"/>
      <c r="G1" s="76"/>
      <c r="H1" s="76"/>
    </row>
    <row r="2" spans="1:11">
      <c r="A2" s="76"/>
      <c r="B2" s="76"/>
      <c r="C2" s="76"/>
      <c r="D2" s="280" t="s">
        <v>94</v>
      </c>
      <c r="E2" s="280"/>
      <c r="F2" s="281" t="s">
        <v>95</v>
      </c>
      <c r="G2" s="281"/>
      <c r="H2" s="76"/>
    </row>
    <row r="3" spans="1:11">
      <c r="A3" s="108"/>
      <c r="B3" s="108"/>
      <c r="C3" s="109"/>
      <c r="D3" s="95" t="s">
        <v>74</v>
      </c>
      <c r="E3" s="95" t="s">
        <v>75</v>
      </c>
      <c r="F3" s="95" t="s">
        <v>74</v>
      </c>
      <c r="G3" s="95" t="s">
        <v>75</v>
      </c>
      <c r="H3" s="102" t="s">
        <v>76</v>
      </c>
    </row>
    <row r="4" spans="1:11">
      <c r="A4" s="103" t="s">
        <v>79</v>
      </c>
      <c r="B4" s="103"/>
      <c r="C4" s="104"/>
      <c r="D4" s="116">
        <f>Resultat!E6</f>
        <v>183600</v>
      </c>
      <c r="E4" s="117">
        <f>'Budsjett 2021'!E8</f>
        <v>190500</v>
      </c>
      <c r="F4" s="116"/>
      <c r="G4" s="117"/>
      <c r="H4" s="119">
        <f>SUM(D4-E4)</f>
        <v>-6900</v>
      </c>
    </row>
    <row r="5" spans="1:11">
      <c r="A5" s="105" t="s">
        <v>89</v>
      </c>
      <c r="B5" s="106"/>
      <c r="C5" s="107"/>
      <c r="D5" s="116">
        <f>Resultat!E8</f>
        <v>2311</v>
      </c>
      <c r="E5" s="117">
        <f>'Budsjett 2021'!E9</f>
        <v>7000</v>
      </c>
      <c r="F5" s="117"/>
      <c r="G5" s="117"/>
      <c r="H5" s="119">
        <f>SUM(D5-E5)</f>
        <v>-4689</v>
      </c>
    </row>
    <row r="6" spans="1:11">
      <c r="A6" s="106" t="s">
        <v>38</v>
      </c>
      <c r="B6" s="106"/>
      <c r="C6" s="107"/>
      <c r="D6" s="116">
        <f>Resultat!E7</f>
        <v>0</v>
      </c>
      <c r="E6" s="117">
        <f>'Budsjett 2021'!E10</f>
        <v>3000</v>
      </c>
      <c r="F6" s="117"/>
      <c r="G6" s="117"/>
      <c r="H6" s="119">
        <f>SUM(D6-E6)</f>
        <v>-3000</v>
      </c>
    </row>
    <row r="7" spans="1:11">
      <c r="A7" s="106" t="s">
        <v>46</v>
      </c>
      <c r="B7" s="106"/>
      <c r="C7" s="107"/>
      <c r="D7" s="116">
        <f>Resultat!E10</f>
        <v>4343</v>
      </c>
      <c r="E7" s="117">
        <f>'Budsjett 2021'!E11</f>
        <v>20000</v>
      </c>
      <c r="F7" s="117"/>
      <c r="G7" s="117"/>
      <c r="H7" s="119">
        <f>SUM(D7-E7)</f>
        <v>-15657</v>
      </c>
    </row>
    <row r="8" spans="1:11">
      <c r="A8" s="106" t="s">
        <v>47</v>
      </c>
      <c r="B8" s="106"/>
      <c r="C8" s="107"/>
      <c r="D8" s="116">
        <f>Resultat!E11</f>
        <v>0</v>
      </c>
      <c r="E8" s="117">
        <f>'Budsjett 2021'!E12</f>
        <v>1500</v>
      </c>
      <c r="F8" s="117"/>
      <c r="G8" s="117"/>
      <c r="H8" s="119">
        <f>SUM(D8-E8)</f>
        <v>-1500</v>
      </c>
    </row>
    <row r="9" spans="1:11">
      <c r="A9" s="106" t="s">
        <v>48</v>
      </c>
      <c r="B9" s="106"/>
      <c r="C9" s="107"/>
      <c r="D9" s="117"/>
      <c r="E9" s="117"/>
      <c r="F9" s="116">
        <f>Resultat!G12</f>
        <v>0</v>
      </c>
      <c r="G9" s="117">
        <f>'Budsjett 2021'!G13</f>
        <v>-4000</v>
      </c>
      <c r="H9" s="119">
        <f t="shared" ref="H9:H18" si="0">SUM(F9-G9)</f>
        <v>4000</v>
      </c>
    </row>
    <row r="10" spans="1:11">
      <c r="A10" s="106" t="s">
        <v>49</v>
      </c>
      <c r="B10" s="106"/>
      <c r="C10" s="107"/>
      <c r="D10" s="117"/>
      <c r="E10" s="117"/>
      <c r="F10" s="116">
        <f>Resultat!G13</f>
        <v>-1630.5</v>
      </c>
      <c r="G10" s="117">
        <f>'Budsjett 2021'!G14</f>
        <v>-15000</v>
      </c>
      <c r="H10" s="119">
        <f t="shared" si="0"/>
        <v>13369.5</v>
      </c>
    </row>
    <row r="11" spans="1:11">
      <c r="A11" s="106" t="s">
        <v>80</v>
      </c>
      <c r="B11" s="106"/>
      <c r="C11" s="107"/>
      <c r="D11" s="117"/>
      <c r="E11" s="117"/>
      <c r="F11" s="116">
        <f>Resultat!G14</f>
        <v>-5625</v>
      </c>
      <c r="G11" s="117">
        <f>'Budsjett 2021'!G15</f>
        <v>-40000</v>
      </c>
      <c r="H11" s="119">
        <f t="shared" si="0"/>
        <v>34375</v>
      </c>
    </row>
    <row r="12" spans="1:11">
      <c r="A12" s="106" t="s">
        <v>50</v>
      </c>
      <c r="B12" s="106"/>
      <c r="C12" s="107"/>
      <c r="D12" s="117"/>
      <c r="E12" s="117"/>
      <c r="F12" s="116">
        <f>Resultat!G15</f>
        <v>0</v>
      </c>
      <c r="G12" s="117">
        <f>'Budsjett 2021'!G16</f>
        <v>-2000</v>
      </c>
      <c r="H12" s="119">
        <f t="shared" si="0"/>
        <v>2000</v>
      </c>
    </row>
    <row r="13" spans="1:11">
      <c r="A13" s="106" t="s">
        <v>51</v>
      </c>
      <c r="B13" s="106"/>
      <c r="C13" s="107"/>
      <c r="D13" s="117"/>
      <c r="E13" s="117"/>
      <c r="F13" s="116">
        <f>Resultat!G16</f>
        <v>0</v>
      </c>
      <c r="G13" s="117">
        <f>'Budsjett 2021'!G17</f>
        <v>-10000</v>
      </c>
      <c r="H13" s="119">
        <f t="shared" si="0"/>
        <v>10000</v>
      </c>
    </row>
    <row r="14" spans="1:11">
      <c r="A14" s="106" t="s">
        <v>77</v>
      </c>
      <c r="B14" s="106"/>
      <c r="C14" s="107"/>
      <c r="D14" s="117"/>
      <c r="E14" s="117"/>
      <c r="F14" s="116">
        <f>Resultat!G17</f>
        <v>0</v>
      </c>
      <c r="G14" s="117">
        <f>'Budsjett 2021'!G18</f>
        <v>-18000</v>
      </c>
      <c r="H14" s="119">
        <f t="shared" si="0"/>
        <v>18000</v>
      </c>
    </row>
    <row r="15" spans="1:11">
      <c r="A15" s="106" t="s">
        <v>52</v>
      </c>
      <c r="B15" s="106"/>
      <c r="C15" s="107"/>
      <c r="D15" s="117"/>
      <c r="E15" s="117"/>
      <c r="F15" s="116">
        <f>Resultat!G18</f>
        <v>0</v>
      </c>
      <c r="G15" s="117">
        <f>'Budsjett 2021'!G19</f>
        <v>-66000</v>
      </c>
      <c r="H15" s="119">
        <f t="shared" si="0"/>
        <v>66000</v>
      </c>
    </row>
    <row r="16" spans="1:11">
      <c r="A16" s="106" t="s">
        <v>32</v>
      </c>
      <c r="B16" s="106"/>
      <c r="C16" s="107"/>
      <c r="D16" s="117"/>
      <c r="E16" s="117"/>
      <c r="F16" s="116">
        <f>Resultat!G19</f>
        <v>0</v>
      </c>
      <c r="G16" s="117">
        <f>'Budsjett 2021'!G20</f>
        <v>-7000</v>
      </c>
      <c r="H16" s="119">
        <f t="shared" si="0"/>
        <v>7000</v>
      </c>
      <c r="K16" t="s">
        <v>42</v>
      </c>
    </row>
    <row r="17" spans="1:10">
      <c r="A17" s="106" t="s">
        <v>53</v>
      </c>
      <c r="B17" s="106"/>
      <c r="C17" s="107"/>
      <c r="D17" s="117"/>
      <c r="E17" s="117"/>
      <c r="F17" s="116">
        <f>Resultat!G20</f>
        <v>-9060.75</v>
      </c>
      <c r="G17" s="117">
        <f>'Budsjett 2021'!G21</f>
        <v>-50000</v>
      </c>
      <c r="H17" s="119">
        <f t="shared" si="0"/>
        <v>40939.25</v>
      </c>
    </row>
    <row r="18" spans="1:10">
      <c r="A18" s="103" t="s">
        <v>54</v>
      </c>
      <c r="B18" s="103"/>
      <c r="C18" s="104"/>
      <c r="D18" s="117"/>
      <c r="E18" s="117"/>
      <c r="F18" s="116">
        <f>Resultat!G21</f>
        <v>-5650</v>
      </c>
      <c r="G18" s="117">
        <f>'Budsjett 2021'!G22</f>
        <v>-10000</v>
      </c>
      <c r="H18" s="119">
        <f t="shared" si="0"/>
        <v>4350</v>
      </c>
    </row>
    <row r="19" spans="1:10" ht="15" thickBot="1">
      <c r="A19" s="101" t="s">
        <v>55</v>
      </c>
      <c r="B19" s="101"/>
      <c r="C19" s="101"/>
      <c r="D19" s="118">
        <f>SUM(D4:D8)</f>
        <v>190254</v>
      </c>
      <c r="E19" s="118">
        <f>SUM(E4:E15)</f>
        <v>222000</v>
      </c>
      <c r="F19" s="118">
        <f>SUM(F4:F18)</f>
        <v>-21966.25</v>
      </c>
      <c r="G19" s="118">
        <f>SUM(G4:G18)</f>
        <v>-222000</v>
      </c>
      <c r="H19" s="120">
        <f>SUM(H4:H18)</f>
        <v>168287.75</v>
      </c>
      <c r="J19" s="112"/>
    </row>
    <row r="20" spans="1:10" ht="15" thickTop="1">
      <c r="A20" s="64"/>
      <c r="B20" s="64"/>
      <c r="C20" s="64"/>
      <c r="D20" s="64"/>
      <c r="E20" s="64"/>
      <c r="F20" s="64"/>
      <c r="G20" s="64"/>
      <c r="H20" s="76"/>
    </row>
    <row r="21" spans="1:10" ht="26.25" customHeight="1">
      <c r="A21" s="282"/>
      <c r="B21" s="282"/>
      <c r="C21" s="282"/>
      <c r="D21" s="282"/>
      <c r="E21" s="282"/>
      <c r="F21" s="282"/>
      <c r="G21" s="282"/>
      <c r="H21" s="282"/>
    </row>
    <row r="22" spans="1:10">
      <c r="A22" s="64"/>
      <c r="B22" s="64"/>
      <c r="C22" s="64"/>
      <c r="D22" s="64"/>
      <c r="E22" s="64"/>
      <c r="F22" s="64"/>
      <c r="G22" s="64"/>
      <c r="H22" s="76"/>
    </row>
    <row r="23" spans="1:10">
      <c r="A23" s="77" t="s">
        <v>78</v>
      </c>
      <c r="B23" s="77"/>
      <c r="C23" s="76"/>
      <c r="D23" s="78">
        <f>E19+G19</f>
        <v>0</v>
      </c>
      <c r="E23" s="64"/>
      <c r="F23" s="64"/>
      <c r="G23" s="64"/>
      <c r="H23" s="76"/>
    </row>
    <row r="24" spans="1:10">
      <c r="A24" s="69"/>
      <c r="B24" s="64"/>
      <c r="C24" s="76"/>
      <c r="D24" s="64"/>
      <c r="E24" s="64"/>
      <c r="F24" s="64"/>
      <c r="G24" s="64"/>
      <c r="H24" s="76"/>
    </row>
    <row r="25" spans="1:10">
      <c r="A25" s="67"/>
      <c r="B25" s="64"/>
      <c r="C25" s="76"/>
      <c r="D25" s="79"/>
      <c r="E25" s="64"/>
      <c r="F25" s="64"/>
      <c r="G25" s="64"/>
      <c r="H25" s="76"/>
    </row>
    <row r="26" spans="1:10">
      <c r="A26" s="67"/>
      <c r="B26" s="71"/>
      <c r="C26" s="76"/>
      <c r="D26" s="64"/>
      <c r="E26" s="66"/>
      <c r="F26" s="64"/>
      <c r="G26" s="64"/>
      <c r="H26" s="76"/>
    </row>
    <row r="27" spans="1:10">
      <c r="A27" s="69" t="s">
        <v>143</v>
      </c>
      <c r="B27" s="77"/>
      <c r="C27" s="121"/>
      <c r="D27" s="78">
        <f>D19-(-F19)</f>
        <v>168287.75</v>
      </c>
      <c r="E27" s="66"/>
      <c r="F27" s="64"/>
      <c r="G27" s="64"/>
      <c r="H27" s="76"/>
    </row>
    <row r="28" spans="1:10">
      <c r="A28" s="64"/>
      <c r="B28" s="64"/>
      <c r="C28" s="76"/>
      <c r="D28" s="71"/>
      <c r="E28" s="66"/>
      <c r="F28" s="64"/>
      <c r="G28" s="64"/>
      <c r="H28" s="76"/>
    </row>
    <row r="29" spans="1:10">
      <c r="A29" s="64"/>
      <c r="B29" s="64"/>
      <c r="C29" s="76"/>
      <c r="D29" s="79"/>
      <c r="E29" s="65"/>
      <c r="F29" s="64"/>
      <c r="G29" s="64"/>
      <c r="H29" s="76"/>
    </row>
    <row r="30" spans="1:10">
      <c r="A30" s="64"/>
      <c r="B30" s="64"/>
      <c r="C30" s="76"/>
      <c r="D30" s="64"/>
      <c r="E30" s="65"/>
      <c r="F30" s="64"/>
      <c r="G30" s="64"/>
      <c r="H30" s="76"/>
    </row>
    <row r="31" spans="1:10" ht="15" thickBot="1">
      <c r="A31" s="69"/>
      <c r="B31" s="69"/>
      <c r="C31" s="76"/>
      <c r="D31" s="80"/>
      <c r="E31" s="64"/>
      <c r="F31" s="64"/>
      <c r="G31" s="64"/>
      <c r="H31" s="76"/>
    </row>
    <row r="32" spans="1:10" ht="15" thickTop="1">
      <c r="A32" s="64"/>
      <c r="B32" s="64"/>
      <c r="C32" s="64"/>
      <c r="D32" s="64"/>
      <c r="E32" s="64"/>
      <c r="F32" s="64"/>
      <c r="G32" s="64"/>
      <c r="H32" s="76"/>
    </row>
    <row r="33" spans="1:8">
      <c r="A33" s="76"/>
      <c r="B33" s="76"/>
      <c r="C33" s="76"/>
      <c r="D33" s="76"/>
      <c r="E33" s="76"/>
      <c r="F33" s="76"/>
      <c r="G33" s="76"/>
      <c r="H33" s="76"/>
    </row>
    <row r="47" spans="1:8">
      <c r="C47" t="s">
        <v>81</v>
      </c>
    </row>
  </sheetData>
  <mergeCells count="3">
    <mergeCell ref="D2:E2"/>
    <mergeCell ref="F2:G2"/>
    <mergeCell ref="A21:H21"/>
  </mergeCells>
  <pageMargins left="0" right="0" top="0.39409448818897608" bottom="0.39409448818897608" header="0" footer="0"/>
  <pageSetup paperSize="9" orientation="landscape" r:id="rId1"/>
  <headerFooter>
    <oddHeader>&amp;C&amp;A</oddHeader>
    <oddFooter>&amp;CSide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F25B0-0393-4545-8FC7-ABA01498A31E}">
  <sheetPr>
    <tabColor theme="9" tint="0.39997558519241921"/>
  </sheetPr>
  <dimension ref="A1:K45"/>
  <sheetViews>
    <sheetView workbookViewId="0">
      <selection activeCell="F27" sqref="F27"/>
    </sheetView>
  </sheetViews>
  <sheetFormatPr baseColWidth="10" defaultRowHeight="14.25"/>
  <sheetData>
    <row r="1" spans="1:11">
      <c r="D1" t="s">
        <v>74</v>
      </c>
      <c r="E1" t="s">
        <v>75</v>
      </c>
      <c r="F1" t="s">
        <v>74</v>
      </c>
      <c r="G1" t="s">
        <v>75</v>
      </c>
      <c r="H1" t="s">
        <v>76</v>
      </c>
    </row>
    <row r="2" spans="1:11">
      <c r="A2" t="s">
        <v>79</v>
      </c>
      <c r="D2">
        <v>196650</v>
      </c>
      <c r="E2">
        <v>192000</v>
      </c>
      <c r="H2">
        <v>4650</v>
      </c>
    </row>
    <row r="3" spans="1:11">
      <c r="A3" t="s">
        <v>89</v>
      </c>
      <c r="D3">
        <v>16806</v>
      </c>
      <c r="E3">
        <v>10000</v>
      </c>
      <c r="H3">
        <v>6806</v>
      </c>
    </row>
    <row r="4" spans="1:11">
      <c r="A4" t="s">
        <v>38</v>
      </c>
      <c r="D4">
        <v>5910</v>
      </c>
      <c r="E4">
        <v>2000</v>
      </c>
      <c r="H4">
        <v>3910</v>
      </c>
    </row>
    <row r="5" spans="1:11">
      <c r="A5" t="s">
        <v>46</v>
      </c>
      <c r="D5">
        <v>29661.279999999999</v>
      </c>
      <c r="E5">
        <v>20000</v>
      </c>
      <c r="H5">
        <v>9661.2799999999988</v>
      </c>
    </row>
    <row r="6" spans="1:11">
      <c r="A6" t="s">
        <v>47</v>
      </c>
      <c r="D6">
        <v>1500</v>
      </c>
      <c r="E6">
        <v>1500</v>
      </c>
      <c r="H6">
        <v>0</v>
      </c>
    </row>
    <row r="7" spans="1:11">
      <c r="A7" t="s">
        <v>48</v>
      </c>
      <c r="F7">
        <v>-3555</v>
      </c>
      <c r="G7">
        <v>-4000</v>
      </c>
      <c r="H7">
        <v>445</v>
      </c>
    </row>
    <row r="8" spans="1:11">
      <c r="A8" t="s">
        <v>49</v>
      </c>
      <c r="F8">
        <v>-15117.5</v>
      </c>
      <c r="G8">
        <v>-20000</v>
      </c>
      <c r="H8">
        <v>4882.5</v>
      </c>
    </row>
    <row r="9" spans="1:11">
      <c r="A9" t="s">
        <v>80</v>
      </c>
      <c r="F9">
        <v>-38963.300000000003</v>
      </c>
      <c r="G9">
        <v>-35000</v>
      </c>
      <c r="H9">
        <v>-3963.3000000000029</v>
      </c>
    </row>
    <row r="10" spans="1:11">
      <c r="A10" t="s">
        <v>50</v>
      </c>
      <c r="F10">
        <v>-5230</v>
      </c>
      <c r="G10">
        <v>-10000</v>
      </c>
      <c r="H10">
        <v>4770</v>
      </c>
    </row>
    <row r="11" spans="1:11">
      <c r="A11" t="s">
        <v>51</v>
      </c>
      <c r="F11">
        <v>-20048</v>
      </c>
      <c r="G11">
        <v>-30000</v>
      </c>
      <c r="H11">
        <v>9952</v>
      </c>
    </row>
    <row r="12" spans="1:11">
      <c r="A12" t="s">
        <v>77</v>
      </c>
      <c r="F12">
        <v>88135</v>
      </c>
      <c r="G12">
        <v>-30000</v>
      </c>
      <c r="H12">
        <v>118135</v>
      </c>
    </row>
    <row r="13" spans="1:11">
      <c r="A13" t="s">
        <v>52</v>
      </c>
      <c r="F13">
        <v>-97820</v>
      </c>
      <c r="G13">
        <v>-60000</v>
      </c>
      <c r="H13">
        <v>-37820</v>
      </c>
    </row>
    <row r="14" spans="1:11">
      <c r="A14" t="s">
        <v>32</v>
      </c>
      <c r="F14">
        <v>-4300</v>
      </c>
      <c r="G14">
        <v>-11000</v>
      </c>
      <c r="H14">
        <v>6700</v>
      </c>
      <c r="K14" t="s">
        <v>42</v>
      </c>
    </row>
    <row r="15" spans="1:11">
      <c r="A15" t="s">
        <v>53</v>
      </c>
      <c r="F15">
        <v>-10385.5</v>
      </c>
      <c r="G15">
        <v>-14000</v>
      </c>
      <c r="H15">
        <v>3614.5</v>
      </c>
    </row>
    <row r="16" spans="1:11">
      <c r="A16" t="s">
        <v>54</v>
      </c>
      <c r="F16">
        <v>-9663.75</v>
      </c>
      <c r="G16">
        <v>-11500</v>
      </c>
      <c r="H16">
        <v>1836.25</v>
      </c>
    </row>
    <row r="17" spans="1:8">
      <c r="A17" t="s">
        <v>55</v>
      </c>
      <c r="D17">
        <v>250527.28</v>
      </c>
      <c r="E17">
        <v>225500</v>
      </c>
      <c r="F17">
        <v>-116948.05</v>
      </c>
      <c r="G17">
        <v>-225500</v>
      </c>
      <c r="H17">
        <v>133579.22999999998</v>
      </c>
    </row>
    <row r="19" spans="1:8">
      <c r="A19" t="s">
        <v>78</v>
      </c>
      <c r="D19">
        <v>0</v>
      </c>
    </row>
    <row r="23" spans="1:8">
      <c r="A23" t="s">
        <v>82</v>
      </c>
      <c r="D23">
        <v>133579.22999999998</v>
      </c>
    </row>
    <row r="45" spans="3:3">
      <c r="C4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776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Regnskap2021</vt:lpstr>
      <vt:lpstr>Resultat</vt:lpstr>
      <vt:lpstr>Budsjett 2021</vt:lpstr>
      <vt:lpstr>Oppfølging_budsjett</vt:lpstr>
      <vt:lpstr>2021 Budsjettoppfølging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LCJ002</dc:creator>
  <cp:lastModifiedBy>Bjarne Oppegård</cp:lastModifiedBy>
  <cp:revision>12</cp:revision>
  <cp:lastPrinted>2021-05-13T19:39:33Z</cp:lastPrinted>
  <dcterms:created xsi:type="dcterms:W3CDTF">2018-01-11T10:30:46Z</dcterms:created>
  <dcterms:modified xsi:type="dcterms:W3CDTF">2021-05-28T21:47:56Z</dcterms:modified>
</cp:coreProperties>
</file>