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\Dropbox\WedCie\2_Juryzaken\"/>
    </mc:Choice>
  </mc:AlternateContent>
  <bookViews>
    <workbookView xWindow="396" yWindow="60" windowWidth="10500" windowHeight="6840" activeTab="1"/>
  </bookViews>
  <sheets>
    <sheet name="Scoresheet DAMES 2016" sheetId="1" r:id="rId1"/>
    <sheet name="Scoresheet HEREN 2016" sheetId="3" r:id="rId2"/>
    <sheet name="Inschrijvingen wedstrijd" sheetId="2" r:id="rId3"/>
  </sheets>
  <calcPr calcId="152511"/>
</workbook>
</file>

<file path=xl/calcChain.xml><?xml version="1.0" encoding="utf-8"?>
<calcChain xmlns="http://schemas.openxmlformats.org/spreadsheetml/2006/main">
  <c r="Y16" i="3" l="1"/>
  <c r="S17" i="1"/>
  <c r="U19" i="3"/>
  <c r="I10" i="3"/>
  <c r="F10" i="3"/>
  <c r="U5" i="3"/>
  <c r="R5" i="3"/>
  <c r="O5" i="3"/>
  <c r="L5" i="3"/>
  <c r="I5" i="3"/>
  <c r="F5" i="3"/>
  <c r="O13" i="1"/>
  <c r="O12" i="1"/>
  <c r="O11" i="1"/>
  <c r="O10" i="1"/>
  <c r="O16" i="1"/>
  <c r="O15" i="1"/>
  <c r="O14" i="1"/>
  <c r="S16" i="1"/>
  <c r="F14" i="3" l="1"/>
  <c r="I14" i="3"/>
  <c r="L14" i="3"/>
  <c r="O14" i="3"/>
  <c r="R14" i="3"/>
  <c r="U14" i="3"/>
  <c r="F15" i="3"/>
  <c r="I15" i="3"/>
  <c r="L15" i="3"/>
  <c r="O15" i="3"/>
  <c r="R15" i="3"/>
  <c r="U15" i="3"/>
  <c r="F8" i="3"/>
  <c r="I8" i="3"/>
  <c r="L8" i="3"/>
  <c r="O8" i="3"/>
  <c r="R8" i="3"/>
  <c r="U8" i="3"/>
  <c r="F15" i="1"/>
  <c r="I15" i="1"/>
  <c r="L15" i="1"/>
  <c r="F16" i="1"/>
  <c r="I16" i="1"/>
  <c r="L16" i="1"/>
  <c r="S15" i="1" l="1"/>
  <c r="P15" i="1"/>
  <c r="R15" i="1" s="1"/>
  <c r="V15" i="3"/>
  <c r="X15" i="3" s="1"/>
  <c r="Y8" i="3"/>
  <c r="Y14" i="3"/>
  <c r="Y15" i="3"/>
  <c r="V8" i="3"/>
  <c r="V14" i="3"/>
  <c r="X14" i="3" s="1"/>
  <c r="P16" i="1"/>
  <c r="F8" i="1"/>
  <c r="I8" i="1"/>
  <c r="L8" i="1"/>
  <c r="O8" i="1"/>
  <c r="U13" i="3"/>
  <c r="R13" i="3"/>
  <c r="O13" i="3"/>
  <c r="L13" i="3"/>
  <c r="I13" i="3"/>
  <c r="F13" i="3"/>
  <c r="U12" i="3"/>
  <c r="R12" i="3"/>
  <c r="O12" i="3"/>
  <c r="L12" i="3"/>
  <c r="I12" i="3"/>
  <c r="F12" i="3"/>
  <c r="U11" i="3"/>
  <c r="R11" i="3"/>
  <c r="O11" i="3"/>
  <c r="L11" i="3"/>
  <c r="I11" i="3"/>
  <c r="F11" i="3"/>
  <c r="U10" i="3"/>
  <c r="R10" i="3"/>
  <c r="O10" i="3"/>
  <c r="L10" i="3"/>
  <c r="U7" i="3"/>
  <c r="R7" i="3"/>
  <c r="O7" i="3"/>
  <c r="L7" i="3"/>
  <c r="I7" i="3"/>
  <c r="F7" i="3"/>
  <c r="U6" i="3"/>
  <c r="R6" i="3"/>
  <c r="O6" i="3"/>
  <c r="L6" i="3"/>
  <c r="I6" i="3"/>
  <c r="F6" i="3"/>
  <c r="U4" i="3"/>
  <c r="R4" i="3"/>
  <c r="O4" i="3"/>
  <c r="L4" i="3"/>
  <c r="I4" i="3"/>
  <c r="F4" i="3"/>
  <c r="R16" i="1" l="1"/>
  <c r="X8" i="3"/>
  <c r="Y4" i="3"/>
  <c r="Y6" i="3"/>
  <c r="V4" i="3"/>
  <c r="X4" i="3" s="1"/>
  <c r="V5" i="3"/>
  <c r="V6" i="3"/>
  <c r="X6" i="3" s="1"/>
  <c r="V7" i="3"/>
  <c r="V10" i="3"/>
  <c r="V11" i="3"/>
  <c r="X11" i="3" s="1"/>
  <c r="V12" i="3"/>
  <c r="X12" i="3" s="1"/>
  <c r="V13" i="3"/>
  <c r="Y10" i="3"/>
  <c r="Y12" i="3"/>
  <c r="P8" i="1"/>
  <c r="R8" i="1" s="1"/>
  <c r="S8" i="1"/>
  <c r="Y5" i="3"/>
  <c r="Y7" i="3"/>
  <c r="Y11" i="3"/>
  <c r="Y13" i="3"/>
  <c r="O4" i="1"/>
  <c r="I4" i="1"/>
  <c r="L12" i="1"/>
  <c r="I12" i="1"/>
  <c r="F12" i="1"/>
  <c r="F5" i="1"/>
  <c r="F14" i="1"/>
  <c r="I14" i="1"/>
  <c r="L14" i="1"/>
  <c r="W12" i="3" l="1"/>
  <c r="W10" i="3"/>
  <c r="W13" i="3"/>
  <c r="W14" i="3"/>
  <c r="W11" i="3"/>
  <c r="W15" i="3"/>
  <c r="W4" i="3"/>
  <c r="W6" i="3"/>
  <c r="W7" i="3"/>
  <c r="W8" i="3"/>
  <c r="W5" i="3"/>
  <c r="X5" i="3"/>
  <c r="X7" i="3"/>
  <c r="X10" i="3"/>
  <c r="X13" i="3"/>
  <c r="S12" i="1"/>
  <c r="S14" i="1"/>
  <c r="P14" i="1"/>
  <c r="R14" i="1" l="1"/>
  <c r="L13" i="1"/>
  <c r="I13" i="1"/>
  <c r="F13" i="1"/>
  <c r="L11" i="1"/>
  <c r="I11" i="1"/>
  <c r="F11" i="1"/>
  <c r="L10" i="1"/>
  <c r="I10" i="1"/>
  <c r="F10" i="1"/>
  <c r="O7" i="1"/>
  <c r="L7" i="1"/>
  <c r="I7" i="1"/>
  <c r="F7" i="1"/>
  <c r="O6" i="1"/>
  <c r="L6" i="1"/>
  <c r="I6" i="1"/>
  <c r="F6" i="1"/>
  <c r="O5" i="1"/>
  <c r="L5" i="1"/>
  <c r="I5" i="1"/>
  <c r="L4" i="1"/>
  <c r="F4" i="1"/>
  <c r="S5" i="1" l="1"/>
  <c r="S7" i="1"/>
  <c r="S10" i="1"/>
  <c r="P6" i="1"/>
  <c r="S6" i="1"/>
  <c r="S11" i="1"/>
  <c r="S13" i="1"/>
  <c r="P4" i="1"/>
  <c r="Q4" i="1" s="1"/>
  <c r="S4" i="1"/>
  <c r="P11" i="1"/>
  <c r="P13" i="1"/>
  <c r="P5" i="1"/>
  <c r="P7" i="1"/>
  <c r="P10" i="1"/>
  <c r="P12" i="1"/>
  <c r="Q12" i="1" l="1"/>
  <c r="Q10" i="1"/>
  <c r="Q16" i="1"/>
  <c r="Q15" i="1"/>
  <c r="Q14" i="1"/>
  <c r="Q13" i="1"/>
  <c r="R11" i="1"/>
  <c r="Q11" i="1"/>
  <c r="R10" i="1"/>
  <c r="R7" i="1"/>
  <c r="Q7" i="1"/>
  <c r="R5" i="1"/>
  <c r="Q5" i="1"/>
  <c r="Q8" i="1"/>
  <c r="R6" i="1"/>
  <c r="Q6" i="1"/>
  <c r="R4" i="1"/>
  <c r="R13" i="1"/>
  <c r="R12" i="1"/>
</calcChain>
</file>

<file path=xl/sharedStrings.xml><?xml version="1.0" encoding="utf-8"?>
<sst xmlns="http://schemas.openxmlformats.org/spreadsheetml/2006/main" count="203" uniqueCount="55">
  <si>
    <t>Naam</t>
  </si>
  <si>
    <t>Niveau</t>
  </si>
  <si>
    <t>Totaal</t>
  </si>
  <si>
    <t>D-Score</t>
  </si>
  <si>
    <t>E-Score</t>
  </si>
  <si>
    <t>H2</t>
  </si>
  <si>
    <t>Mark Hoedemaker</t>
  </si>
  <si>
    <t>Groep</t>
  </si>
  <si>
    <t>Yuan Tjiam</t>
  </si>
  <si>
    <t>D5</t>
  </si>
  <si>
    <t>D3</t>
  </si>
  <si>
    <t>Iris van den Brink</t>
  </si>
  <si>
    <t>Karen de Vreede</t>
  </si>
  <si>
    <t>Lisanne Fioole</t>
  </si>
  <si>
    <t>Plaats</t>
  </si>
  <si>
    <t>Eindtotaal</t>
  </si>
  <si>
    <t>Gemiddeld</t>
  </si>
  <si>
    <t>Gemiddeld E - score</t>
  </si>
  <si>
    <t>Tariq Shajahan</t>
  </si>
  <si>
    <t>DAMES</t>
  </si>
  <si>
    <t>HEREN</t>
  </si>
  <si>
    <t>Kathalijne de Nijs</t>
  </si>
  <si>
    <t>D3: 150cc</t>
  </si>
  <si>
    <t>Ariën de Bok</t>
  </si>
  <si>
    <t>H2: 150cc</t>
  </si>
  <si>
    <t>Kristel Bronsvoort</t>
  </si>
  <si>
    <t>D5: 100cc</t>
  </si>
  <si>
    <t>Max Fleer</t>
  </si>
  <si>
    <t>Annemieke Zandbergen</t>
  </si>
  <si>
    <t>Daniëlle van Tol</t>
  </si>
  <si>
    <t>Otman Shouli</t>
  </si>
  <si>
    <t>Geertje Bakens</t>
  </si>
  <si>
    <t>Shaneeza Ilahibaks</t>
  </si>
  <si>
    <t>…</t>
  </si>
  <si>
    <t>VLOER</t>
  </si>
  <si>
    <t>VOLTIGE</t>
  </si>
  <si>
    <t>RINGEN</t>
  </si>
  <si>
    <t>SPRONG</t>
  </si>
  <si>
    <t>BRUG</t>
  </si>
  <si>
    <t>REK</t>
  </si>
  <si>
    <t>BALK</t>
  </si>
  <si>
    <t>H4</t>
  </si>
  <si>
    <t>H4: 100cc</t>
  </si>
  <si>
    <t>Cedric Kok</t>
  </si>
  <si>
    <t>Rogier van Oossanen</t>
  </si>
  <si>
    <t>Kipras</t>
  </si>
  <si>
    <t>Bor-woei</t>
  </si>
  <si>
    <t>Corine van der Helm</t>
  </si>
  <si>
    <t>Marlijn van Hoof</t>
  </si>
  <si>
    <t>Rutger Maltha</t>
  </si>
  <si>
    <t>Eric Cornelissen</t>
  </si>
  <si>
    <t>x</t>
  </si>
  <si>
    <t>Natalia Scheele</t>
  </si>
  <si>
    <t>afmelding te laat</t>
  </si>
  <si>
    <t>D 50cc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</si>
</sst>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5" borderId="1" xfId="0" applyNumberFormat="1" applyFont="1" applyFill="1" applyBorder="1"/>
    <xf numFmtId="0" fontId="0" fillId="4" borderId="1" xfId="0" applyNumberFormat="1" applyFont="1" applyFill="1" applyBorder="1"/>
    <xf numFmtId="0" fontId="0" fillId="3" borderId="1" xfId="0" applyNumberFormat="1" applyFill="1" applyBorder="1"/>
    <xf numFmtId="0" fontId="0" fillId="2" borderId="1" xfId="0" applyNumberFormat="1" applyFill="1" applyBorder="1"/>
    <xf numFmtId="0" fontId="0" fillId="5" borderId="2" xfId="0" applyNumberFormat="1" applyFont="1" applyFill="1" applyBorder="1"/>
    <xf numFmtId="0" fontId="0" fillId="4" borderId="2" xfId="0" applyNumberFormat="1" applyFont="1" applyFill="1" applyBorder="1"/>
    <xf numFmtId="0" fontId="0" fillId="3" borderId="2" xfId="0" applyNumberFormat="1" applyFill="1" applyBorder="1"/>
    <xf numFmtId="0" fontId="0" fillId="2" borderId="2" xfId="0" applyNumberFormat="1" applyFill="1" applyBorder="1"/>
    <xf numFmtId="0" fontId="0" fillId="0" borderId="0" xfId="0" applyBorder="1"/>
    <xf numFmtId="0" fontId="0" fillId="0" borderId="7" xfId="0" applyBorder="1"/>
    <xf numFmtId="0" fontId="0" fillId="0" borderId="10" xfId="0" applyBorder="1"/>
    <xf numFmtId="0" fontId="1" fillId="6" borderId="0" xfId="0" applyFont="1" applyFill="1" applyBorder="1"/>
    <xf numFmtId="0" fontId="1" fillId="6" borderId="9" xfId="0" applyFont="1" applyFill="1" applyBorder="1"/>
    <xf numFmtId="0" fontId="0" fillId="5" borderId="11" xfId="0" applyNumberFormat="1" applyFont="1" applyFill="1" applyBorder="1"/>
    <xf numFmtId="0" fontId="0" fillId="4" borderId="11" xfId="0" applyNumberFormat="1" applyFont="1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0" borderId="0" xfId="0" applyFill="1" applyBorder="1"/>
    <xf numFmtId="0" fontId="0" fillId="5" borderId="14" xfId="0" applyNumberFormat="1" applyFont="1" applyFill="1" applyBorder="1"/>
    <xf numFmtId="0" fontId="0" fillId="5" borderId="10" xfId="0" applyNumberFormat="1" applyFont="1" applyFill="1" applyBorder="1"/>
    <xf numFmtId="0" fontId="0" fillId="0" borderId="4" xfId="0" applyBorder="1"/>
    <xf numFmtId="0" fontId="0" fillId="0" borderId="5" xfId="0" applyFill="1" applyBorder="1"/>
    <xf numFmtId="0" fontId="0" fillId="0" borderId="7" xfId="0" applyFill="1" applyBorder="1"/>
    <xf numFmtId="0" fontId="0" fillId="0" borderId="9" xfId="0" applyFill="1" applyBorder="1"/>
    <xf numFmtId="164" fontId="2" fillId="0" borderId="0" xfId="0" applyNumberFormat="1" applyFont="1" applyAlignment="1"/>
    <xf numFmtId="0" fontId="1" fillId="6" borderId="6" xfId="0" applyFont="1" applyFill="1" applyBorder="1" applyAlignment="1"/>
    <xf numFmtId="0" fontId="0" fillId="0" borderId="0" xfId="0" applyBorder="1" applyAlignment="1"/>
    <xf numFmtId="0" fontId="4" fillId="0" borderId="0" xfId="0" applyNumberFormat="1" applyFont="1" applyBorder="1" applyAlignment="1"/>
    <xf numFmtId="0" fontId="0" fillId="0" borderId="0" xfId="0" applyNumberFormat="1" applyFont="1" applyBorder="1" applyAlignment="1"/>
    <xf numFmtId="0" fontId="1" fillId="6" borderId="10" xfId="0" applyFont="1" applyFill="1" applyBorder="1"/>
    <xf numFmtId="0" fontId="1" fillId="6" borderId="8" xfId="0" applyFont="1" applyFill="1" applyBorder="1"/>
    <xf numFmtId="0" fontId="1" fillId="6" borderId="6" xfId="0" applyFont="1" applyFill="1" applyBorder="1"/>
    <xf numFmtId="0" fontId="1" fillId="6" borderId="7" xfId="0" applyFont="1" applyFill="1" applyBorder="1"/>
    <xf numFmtId="0" fontId="1" fillId="6" borderId="0" xfId="0" applyFont="1" applyFill="1" applyBorder="1" applyAlignment="1"/>
    <xf numFmtId="0" fontId="5" fillId="6" borderId="3" xfId="0" applyFont="1" applyFill="1" applyBorder="1" applyAlignment="1"/>
    <xf numFmtId="0" fontId="0" fillId="5" borderId="5" xfId="0" applyNumberFormat="1" applyFont="1" applyFill="1" applyBorder="1"/>
    <xf numFmtId="0" fontId="0" fillId="2" borderId="1" xfId="0" applyNumberFormat="1" applyFont="1" applyFill="1" applyBorder="1"/>
    <xf numFmtId="0" fontId="0" fillId="3" borderId="2" xfId="0" applyNumberFormat="1" applyFont="1" applyFill="1" applyBorder="1"/>
    <xf numFmtId="0" fontId="0" fillId="2" borderId="2" xfId="0" applyNumberFormat="1" applyFont="1" applyFill="1" applyBorder="1"/>
    <xf numFmtId="0" fontId="0" fillId="3" borderId="1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ill="1" applyBorder="1"/>
    <xf numFmtId="164" fontId="2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0" fillId="3" borderId="11" xfId="0" applyNumberFormat="1" applyFont="1" applyFill="1" applyBorder="1"/>
    <xf numFmtId="0" fontId="0" fillId="0" borderId="1" xfId="0" applyBorder="1"/>
    <xf numFmtId="164" fontId="2" fillId="0" borderId="0" xfId="0" applyNumberFormat="1" applyFont="1" applyBorder="1" applyAlignment="1"/>
    <xf numFmtId="0" fontId="0" fillId="2" borderId="12" xfId="0" applyNumberFormat="1" applyFont="1" applyFill="1" applyBorder="1"/>
    <xf numFmtId="0" fontId="0" fillId="0" borderId="11" xfId="0" applyFont="1" applyBorder="1"/>
    <xf numFmtId="0" fontId="0" fillId="2" borderId="3" xfId="0" applyNumberFormat="1" applyFont="1" applyFill="1" applyBorder="1"/>
    <xf numFmtId="0" fontId="0" fillId="2" borderId="8" xfId="0" applyNumberFormat="1" applyFont="1" applyFill="1" applyBorder="1"/>
    <xf numFmtId="0" fontId="0" fillId="0" borderId="0" xfId="0" applyFont="1" applyFill="1" applyBorder="1"/>
    <xf numFmtId="0" fontId="0" fillId="2" borderId="12" xfId="0" applyNumberFormat="1" applyFill="1" applyBorder="1"/>
    <xf numFmtId="0" fontId="0" fillId="6" borderId="7" xfId="0" applyFill="1" applyBorder="1"/>
    <xf numFmtId="0" fontId="0" fillId="0" borderId="11" xfId="0" applyBorder="1"/>
    <xf numFmtId="0" fontId="0" fillId="2" borderId="8" xfId="0" applyNumberFormat="1" applyFill="1" applyBorder="1"/>
    <xf numFmtId="0" fontId="5" fillId="6" borderId="3" xfId="0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0" xfId="0" applyNumberFormat="1" applyFont="1" applyFill="1" applyBorder="1" applyAlignment="1"/>
    <xf numFmtId="0" fontId="0" fillId="0" borderId="0" xfId="0" applyFont="1" applyBorder="1" applyAlignment="1"/>
    <xf numFmtId="0" fontId="0" fillId="0" borderId="9" xfId="0" applyFont="1" applyBorder="1" applyAlignment="1"/>
    <xf numFmtId="0" fontId="0" fillId="0" borderId="1" xfId="0" applyFont="1" applyBorder="1"/>
    <xf numFmtId="0" fontId="0" fillId="0" borderId="10" xfId="0" applyFill="1" applyBorder="1"/>
    <xf numFmtId="0" fontId="0" fillId="0" borderId="2" xfId="0" applyBorder="1"/>
    <xf numFmtId="0" fontId="1" fillId="6" borderId="6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 wrapText="1"/>
    </xf>
    <xf numFmtId="0" fontId="1" fillId="6" borderId="3" xfId="0" applyFont="1" applyFill="1" applyBorder="1" applyAlignment="1">
      <alignment horizontal="center" textRotation="90"/>
    </xf>
    <xf numFmtId="0" fontId="1" fillId="6" borderId="6" xfId="0" applyFont="1" applyFill="1" applyBorder="1" applyAlignment="1">
      <alignment horizontal="center" textRotation="90"/>
    </xf>
    <xf numFmtId="0" fontId="1" fillId="6" borderId="8" xfId="0" applyFont="1" applyFill="1" applyBorder="1" applyAlignment="1">
      <alignment horizontal="center" textRotation="90"/>
    </xf>
    <xf numFmtId="0" fontId="1" fillId="6" borderId="4" xfId="0" applyFont="1" applyFill="1" applyBorder="1" applyAlignment="1">
      <alignment horizontal="center" textRotation="90"/>
    </xf>
    <xf numFmtId="0" fontId="1" fillId="6" borderId="0" xfId="0" applyFont="1" applyFill="1" applyBorder="1" applyAlignment="1">
      <alignment horizontal="center" textRotation="90"/>
    </xf>
    <xf numFmtId="0" fontId="1" fillId="6" borderId="9" xfId="0" applyFont="1" applyFill="1" applyBorder="1" applyAlignment="1">
      <alignment horizontal="center" textRotation="90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0" borderId="0" xfId="0" applyNumberFormat="1" applyFont="1" applyBorder="1" applyAlignment="1"/>
    <xf numFmtId="0" fontId="6" fillId="0" borderId="0" xfId="0" applyNumberFormat="1" applyFont="1" applyFill="1" applyBorder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zoomScaleNormal="100" workbookViewId="0">
      <selection activeCell="S18" sqref="S18"/>
    </sheetView>
  </sheetViews>
  <sheetFormatPr defaultRowHeight="14.4" x14ac:dyDescent="0.3"/>
  <cols>
    <col min="1" max="1" width="23.33203125" customWidth="1"/>
    <col min="2" max="3" width="3.6640625" bestFit="1" customWidth="1"/>
    <col min="4" max="4" width="7.88671875" customWidth="1"/>
    <col min="5" max="5" width="7.5546875" bestFit="1" customWidth="1"/>
    <col min="6" max="6" width="6.44140625" bestFit="1" customWidth="1"/>
    <col min="7" max="7" width="7.88671875" bestFit="1" customWidth="1"/>
    <col min="8" max="8" width="7.5546875" bestFit="1" customWidth="1"/>
    <col min="9" max="9" width="6.44140625" bestFit="1" customWidth="1"/>
    <col min="10" max="10" width="7.88671875" bestFit="1" customWidth="1"/>
    <col min="11" max="11" width="7.5546875" bestFit="1" customWidth="1"/>
    <col min="12" max="12" width="6.44140625" bestFit="1" customWidth="1"/>
    <col min="13" max="13" width="7.88671875" bestFit="1" customWidth="1"/>
    <col min="14" max="14" width="7.5546875" bestFit="1" customWidth="1"/>
    <col min="15" max="15" width="6.44140625" bestFit="1" customWidth="1"/>
    <col min="16" max="16" width="10" bestFit="1" customWidth="1"/>
    <col min="17" max="17" width="7.5546875" bestFit="1" customWidth="1"/>
    <col min="18" max="18" width="6.44140625" bestFit="1" customWidth="1"/>
    <col min="19" max="19" width="7.88671875" bestFit="1" customWidth="1"/>
    <col min="20" max="20" width="7.5546875" bestFit="1" customWidth="1"/>
    <col min="21" max="21" width="8.6640625" bestFit="1" customWidth="1"/>
    <col min="22" max="22" width="10" bestFit="1" customWidth="1"/>
    <col min="23" max="23" width="6.33203125" bestFit="1" customWidth="1"/>
    <col min="24" max="24" width="5.6640625" bestFit="1" customWidth="1"/>
    <col min="25" max="25" width="6" customWidth="1"/>
    <col min="26" max="26" width="5.109375" customWidth="1"/>
  </cols>
  <sheetData>
    <row r="1" spans="1:25" ht="21" x14ac:dyDescent="0.4">
      <c r="A1" s="59" t="s">
        <v>19</v>
      </c>
      <c r="B1" s="77" t="s">
        <v>1</v>
      </c>
      <c r="C1" s="80" t="s">
        <v>7</v>
      </c>
      <c r="D1" s="69" t="s">
        <v>37</v>
      </c>
      <c r="E1" s="70"/>
      <c r="F1" s="71"/>
      <c r="G1" s="72" t="s">
        <v>38</v>
      </c>
      <c r="H1" s="73"/>
      <c r="I1" s="74"/>
      <c r="J1" s="72" t="s">
        <v>40</v>
      </c>
      <c r="K1" s="73"/>
      <c r="L1" s="74"/>
      <c r="M1" s="73" t="s">
        <v>34</v>
      </c>
      <c r="N1" s="73"/>
      <c r="O1" s="74"/>
      <c r="P1" s="73" t="s">
        <v>15</v>
      </c>
      <c r="Q1" s="74" t="s">
        <v>14</v>
      </c>
      <c r="R1" s="75" t="s">
        <v>16</v>
      </c>
      <c r="S1" s="76" t="s">
        <v>17</v>
      </c>
    </row>
    <row r="2" spans="1:25" ht="15.9" customHeight="1" x14ac:dyDescent="0.3">
      <c r="A2" s="67" t="s">
        <v>0</v>
      </c>
      <c r="B2" s="78"/>
      <c r="C2" s="81"/>
      <c r="D2" s="34"/>
      <c r="E2" s="13"/>
      <c r="F2" s="35"/>
      <c r="G2" s="34"/>
      <c r="H2" s="13"/>
      <c r="I2" s="35"/>
      <c r="J2" s="34"/>
      <c r="K2" s="13"/>
      <c r="L2" s="35"/>
      <c r="M2" s="13"/>
      <c r="N2" s="13"/>
      <c r="O2" s="35"/>
      <c r="P2" s="70"/>
      <c r="Q2" s="71"/>
      <c r="R2" s="75"/>
      <c r="S2" s="76"/>
      <c r="T2" s="1"/>
      <c r="U2" s="1"/>
    </row>
    <row r="3" spans="1:25" ht="15.9" customHeight="1" x14ac:dyDescent="0.3">
      <c r="A3" s="68"/>
      <c r="B3" s="79"/>
      <c r="C3" s="82"/>
      <c r="D3" s="33" t="s">
        <v>3</v>
      </c>
      <c r="E3" s="14" t="s">
        <v>4</v>
      </c>
      <c r="F3" s="32" t="s">
        <v>2</v>
      </c>
      <c r="G3" s="33" t="s">
        <v>3</v>
      </c>
      <c r="H3" s="14" t="s">
        <v>4</v>
      </c>
      <c r="I3" s="32" t="s">
        <v>2</v>
      </c>
      <c r="J3" s="33" t="s">
        <v>3</v>
      </c>
      <c r="K3" s="14" t="s">
        <v>4</v>
      </c>
      <c r="L3" s="32" t="s">
        <v>2</v>
      </c>
      <c r="M3" s="14" t="s">
        <v>3</v>
      </c>
      <c r="N3" s="14" t="s">
        <v>4</v>
      </c>
      <c r="O3" s="32" t="s">
        <v>2</v>
      </c>
      <c r="P3" s="83"/>
      <c r="Q3" s="71"/>
      <c r="R3" s="75"/>
      <c r="S3" s="76"/>
    </row>
    <row r="4" spans="1:25" x14ac:dyDescent="0.3">
      <c r="A4" s="31" t="s">
        <v>25</v>
      </c>
      <c r="B4" s="10" t="s">
        <v>9</v>
      </c>
      <c r="C4" s="10"/>
      <c r="D4" s="6">
        <v>0.5</v>
      </c>
      <c r="E4" s="7">
        <v>8.4499999999999993</v>
      </c>
      <c r="F4" s="8">
        <f>D4+E4</f>
        <v>8.9499999999999993</v>
      </c>
      <c r="G4" s="6">
        <v>2.1</v>
      </c>
      <c r="H4" s="7">
        <v>5.9</v>
      </c>
      <c r="I4" s="8">
        <f>G4+H4</f>
        <v>8</v>
      </c>
      <c r="J4" s="6">
        <v>2.6</v>
      </c>
      <c r="K4" s="7">
        <v>7</v>
      </c>
      <c r="L4" s="8">
        <f>J4+K4</f>
        <v>9.6</v>
      </c>
      <c r="M4" s="6">
        <v>2.5</v>
      </c>
      <c r="N4" s="7">
        <v>7.85</v>
      </c>
      <c r="O4" s="8">
        <f>M4+N4</f>
        <v>10.35</v>
      </c>
      <c r="P4" s="58">
        <f>F4+I4+L4+O4</f>
        <v>36.9</v>
      </c>
      <c r="Q4" s="57">
        <f>_xlfn.RANK.EQ(P4,$P$4:$P$8)</f>
        <v>4</v>
      </c>
      <c r="R4" s="27">
        <f>P4/(IF(F4&gt;0,1,0)+IF(I4&gt;0,1,0)+IF(L4&gt;0,1,0)+IF(O4&gt;0,1,0))</f>
        <v>9.2249999999999996</v>
      </c>
      <c r="S4" s="27">
        <f>SUM(E4,H4,K4,N4)/(IF(F4&gt;0,1,0)+IF(I4&gt;0,1,0)+IF(L4&gt;0,1,0)+IF(O4&gt;0,1,0))</f>
        <v>7.3000000000000007</v>
      </c>
    </row>
    <row r="5" spans="1:25" x14ac:dyDescent="0.3">
      <c r="A5" s="31" t="s">
        <v>27</v>
      </c>
      <c r="B5" s="10" t="s">
        <v>9</v>
      </c>
      <c r="C5" s="10"/>
      <c r="D5" s="2">
        <v>2.4</v>
      </c>
      <c r="E5" s="3">
        <v>8.35</v>
      </c>
      <c r="F5" s="4">
        <f>D5+E5</f>
        <v>10.75</v>
      </c>
      <c r="G5" s="2">
        <v>2.6</v>
      </c>
      <c r="H5" s="3">
        <v>7.25</v>
      </c>
      <c r="I5" s="4">
        <f>G5+H5</f>
        <v>9.85</v>
      </c>
      <c r="J5" s="2">
        <v>2.6</v>
      </c>
      <c r="K5" s="3">
        <v>8.4</v>
      </c>
      <c r="L5" s="4">
        <f>J5+K5</f>
        <v>11</v>
      </c>
      <c r="M5" s="2">
        <v>3.1</v>
      </c>
      <c r="N5" s="3">
        <v>8.25</v>
      </c>
      <c r="O5" s="4">
        <f>M5+N5</f>
        <v>11.35</v>
      </c>
      <c r="P5" s="55">
        <f>F5+I5+L5+O5</f>
        <v>42.95</v>
      </c>
      <c r="Q5" s="57">
        <f>_xlfn.RANK.EQ(P5,$P$4:$P$8)</f>
        <v>2</v>
      </c>
      <c r="R5" s="27">
        <f>P5/(IF(F5&gt;0,1,0)+IF(I5&gt;0,1,0)+IF(L5&gt;0,1,0)+IF(O5&gt;0,1,0))</f>
        <v>10.737500000000001</v>
      </c>
      <c r="S5" s="27">
        <f>SUM(E5,H5,K5,N5)/(IF(F5&gt;0,1,0)+IF(I5&gt;0,1,0)+IF(L5&gt;0,1,0)+IF(O5&gt;0,1,0))</f>
        <v>8.0625</v>
      </c>
    </row>
    <row r="6" spans="1:25" x14ac:dyDescent="0.3">
      <c r="A6" s="31" t="s">
        <v>28</v>
      </c>
      <c r="B6" s="10" t="s">
        <v>9</v>
      </c>
      <c r="C6" s="10"/>
      <c r="D6" s="2">
        <v>2.4</v>
      </c>
      <c r="E6" s="3">
        <v>8.75</v>
      </c>
      <c r="F6" s="4">
        <f>D6+E6</f>
        <v>11.15</v>
      </c>
      <c r="G6" s="2">
        <v>2.6</v>
      </c>
      <c r="H6" s="3">
        <v>8.25</v>
      </c>
      <c r="I6" s="4">
        <f>G6+H6</f>
        <v>10.85</v>
      </c>
      <c r="J6" s="2">
        <v>2.5</v>
      </c>
      <c r="K6" s="3">
        <v>8.4499999999999993</v>
      </c>
      <c r="L6" s="4">
        <f>J6+K6</f>
        <v>10.95</v>
      </c>
      <c r="M6" s="2">
        <v>2.6</v>
      </c>
      <c r="N6" s="3">
        <v>7.7</v>
      </c>
      <c r="O6" s="4">
        <f>M6+N6</f>
        <v>10.3</v>
      </c>
      <c r="P6" s="55">
        <f>F6+I6+L6+O6</f>
        <v>43.25</v>
      </c>
      <c r="Q6" s="57">
        <f>_xlfn.RANK.EQ(P6,$P$4:$P$8)</f>
        <v>1</v>
      </c>
      <c r="R6" s="27">
        <f>P6/(IF(F6&gt;0,1,0)+IF(I6&gt;0,1,0)+IF(L6&gt;0,1,0)+IF(O6&gt;0,1,0))</f>
        <v>10.8125</v>
      </c>
      <c r="S6" s="27">
        <f>SUM(E6,H6,K6,N6)/(IF(F6&gt;0,1,0)+IF(I6&gt;0,1,0)+IF(L6&gt;0,1,0)+IF(O6&gt;0,1,0))</f>
        <v>8.2874999999999996</v>
      </c>
    </row>
    <row r="7" spans="1:25" x14ac:dyDescent="0.3">
      <c r="A7" s="86" t="s">
        <v>52</v>
      </c>
      <c r="B7" s="10" t="s">
        <v>9</v>
      </c>
      <c r="C7" s="20"/>
      <c r="D7" s="2"/>
      <c r="E7" s="3"/>
      <c r="F7" s="4">
        <f>D7+E7</f>
        <v>0</v>
      </c>
      <c r="G7" s="2"/>
      <c r="H7" s="3"/>
      <c r="I7" s="4">
        <f>G7+H7</f>
        <v>0</v>
      </c>
      <c r="J7" s="2"/>
      <c r="K7" s="3"/>
      <c r="L7" s="4">
        <f>J7+K7</f>
        <v>0</v>
      </c>
      <c r="M7" s="2"/>
      <c r="N7" s="3"/>
      <c r="O7" s="4">
        <f>M7+N7</f>
        <v>0</v>
      </c>
      <c r="P7" s="50">
        <f>F7+I7+L7+O7</f>
        <v>0</v>
      </c>
      <c r="Q7" s="57">
        <f>_xlfn.RANK.EQ(P7,$P$4:$P$8)</f>
        <v>5</v>
      </c>
      <c r="R7" s="27" t="e">
        <f>P7/(IF(F7&gt;0,1,0)+IF(I7&gt;0,1,0)+IF(L7&gt;0,1,0)+IF(O7&gt;0,1,0))</f>
        <v>#DIV/0!</v>
      </c>
      <c r="S7" s="27" t="e">
        <f>SUM(E7,H7,K7,N7)/(IF(F7&gt;0,1,0)+IF(I7&gt;0,1,0)+IF(L7&gt;0,1,0)+IF(O7&gt;0,1,0))</f>
        <v>#DIV/0!</v>
      </c>
    </row>
    <row r="8" spans="1:25" x14ac:dyDescent="0.3">
      <c r="A8" s="31" t="s">
        <v>29</v>
      </c>
      <c r="B8" s="10" t="s">
        <v>9</v>
      </c>
      <c r="C8" s="20"/>
      <c r="D8" s="2">
        <v>1.7</v>
      </c>
      <c r="E8" s="3">
        <v>8.4499999999999993</v>
      </c>
      <c r="F8" s="4">
        <f t="shared" ref="F8" si="0">D8+E8</f>
        <v>10.149999999999999</v>
      </c>
      <c r="G8" s="2">
        <v>2.6</v>
      </c>
      <c r="H8" s="3">
        <v>8</v>
      </c>
      <c r="I8" s="4">
        <f t="shared" ref="I8" si="1">G8+H8</f>
        <v>10.6</v>
      </c>
      <c r="J8" s="2">
        <v>2.1</v>
      </c>
      <c r="K8" s="3">
        <v>6.5</v>
      </c>
      <c r="L8" s="4">
        <f t="shared" ref="L8" si="2">J8+K8</f>
        <v>8.6</v>
      </c>
      <c r="M8" s="2">
        <v>3.1</v>
      </c>
      <c r="N8" s="3">
        <v>7.7</v>
      </c>
      <c r="O8" s="4">
        <f t="shared" ref="O8" si="3">M8+N8</f>
        <v>10.8</v>
      </c>
      <c r="P8" s="55">
        <f t="shared" ref="P8" si="4">F8+I8+L8+O8</f>
        <v>40.150000000000006</v>
      </c>
      <c r="Q8" s="48">
        <f>_xlfn.RANK.EQ(P8,$P$4:$P$8)</f>
        <v>3</v>
      </c>
      <c r="R8" s="27">
        <f t="shared" ref="R8" si="5">P8/(IF(F8&gt;0,1,0)+IF(I8&gt;0,1,0)+IF(L8&gt;0,1,0)+IF(O8&gt;0,1,0))</f>
        <v>10.037500000000001</v>
      </c>
      <c r="S8" s="27">
        <f t="shared" ref="S8" si="6">SUM(E8,H8,K8,N8)/(IF(F8&gt;0,1,0)+IF(I8&gt;0,1,0)+IF(L8&gt;0,1,0)+IF(O8&gt;0,1,0))</f>
        <v>7.6624999999999996</v>
      </c>
    </row>
    <row r="9" spans="1:25" x14ac:dyDescent="0.3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56"/>
      <c r="R9" s="54"/>
      <c r="S9" s="54"/>
      <c r="T9" s="20"/>
      <c r="U9" s="20"/>
      <c r="V9" s="20"/>
      <c r="W9" s="20"/>
      <c r="X9" s="27"/>
      <c r="Y9" s="27"/>
    </row>
    <row r="10" spans="1:25" x14ac:dyDescent="0.3">
      <c r="A10" s="31" t="s">
        <v>21</v>
      </c>
      <c r="B10" s="23" t="s">
        <v>10</v>
      </c>
      <c r="C10" s="24"/>
      <c r="D10" s="22">
        <v>0</v>
      </c>
      <c r="E10" s="7">
        <v>0</v>
      </c>
      <c r="F10" s="40">
        <f t="shared" ref="F10:F16" si="7">D10+E10</f>
        <v>0</v>
      </c>
      <c r="G10" s="6">
        <v>3</v>
      </c>
      <c r="H10" s="7">
        <v>7.8</v>
      </c>
      <c r="I10" s="40">
        <f t="shared" ref="I10:I16" si="8">G10+H10</f>
        <v>10.8</v>
      </c>
      <c r="J10" s="6">
        <v>2.6</v>
      </c>
      <c r="K10" s="7">
        <v>7.75</v>
      </c>
      <c r="L10" s="40">
        <f t="shared" ref="L10:L16" si="9">J10+K10</f>
        <v>10.35</v>
      </c>
      <c r="M10" s="6">
        <v>0</v>
      </c>
      <c r="N10" s="7">
        <v>0</v>
      </c>
      <c r="O10" s="40">
        <f>M10+N10</f>
        <v>0</v>
      </c>
      <c r="P10" s="53">
        <f t="shared" ref="P10:P16" si="10">F10+I10+L10+O10</f>
        <v>21.15</v>
      </c>
      <c r="Q10" s="51">
        <f>_xlfn.RANK.EQ(P10,$P$10:$P$16)</f>
        <v>7</v>
      </c>
      <c r="R10" s="27">
        <f t="shared" ref="R10:R16" si="11">P10/(IF(F10&gt;0,1,0)+IF(I10&gt;0,1,0)+IF(L10&gt;0,1,0)+IF(O10&gt;0,1,0))</f>
        <v>10.574999999999999</v>
      </c>
      <c r="S10" s="27">
        <f>SUM(E10,H10,K10,N11)/(IF(F10&gt;0,1,0)+IF(I10&gt;0,1,0)+IF(L10&gt;0,1,0)+IF(O10&gt;0,1,0))</f>
        <v>11.925000000000001</v>
      </c>
      <c r="T10" s="10"/>
      <c r="U10" s="10"/>
      <c r="V10" s="10"/>
      <c r="W10" s="10"/>
    </row>
    <row r="11" spans="1:25" ht="15.9" customHeight="1" x14ac:dyDescent="0.3">
      <c r="A11" s="31" t="s">
        <v>13</v>
      </c>
      <c r="B11" s="10" t="s">
        <v>10</v>
      </c>
      <c r="C11" s="25"/>
      <c r="D11" s="21">
        <v>3.4</v>
      </c>
      <c r="E11" s="3">
        <v>8.85</v>
      </c>
      <c r="F11" s="42">
        <f t="shared" si="7"/>
        <v>12.25</v>
      </c>
      <c r="G11" s="2">
        <v>2.8</v>
      </c>
      <c r="H11" s="3">
        <v>8.3000000000000007</v>
      </c>
      <c r="I11" s="42">
        <f t="shared" si="8"/>
        <v>11.100000000000001</v>
      </c>
      <c r="J11" s="2">
        <v>3.6</v>
      </c>
      <c r="K11" s="3">
        <v>8.35</v>
      </c>
      <c r="L11" s="42">
        <f t="shared" si="9"/>
        <v>11.95</v>
      </c>
      <c r="M11" s="2">
        <v>3.2</v>
      </c>
      <c r="N11" s="7">
        <v>8.3000000000000007</v>
      </c>
      <c r="O11" s="42">
        <f>M11+N11</f>
        <v>11.5</v>
      </c>
      <c r="P11" s="50">
        <f t="shared" si="10"/>
        <v>46.8</v>
      </c>
      <c r="Q11" s="51">
        <f t="shared" ref="Q11:Q16" si="12">_xlfn.RANK.EQ(P11,$P$10:$P$16)</f>
        <v>2</v>
      </c>
      <c r="R11" s="27">
        <f t="shared" si="11"/>
        <v>11.7</v>
      </c>
      <c r="S11" s="27">
        <f>SUM(E11,H11,K11,N12)/(IF(F11&gt;0,1,0)+IF(I11&gt;0,1,0)+IF(L11&gt;0,1,0)+IF(O11&gt;0,1,0))</f>
        <v>8.3874999999999993</v>
      </c>
    </row>
    <row r="12" spans="1:25" ht="15.9" customHeight="1" x14ac:dyDescent="0.3">
      <c r="A12" s="31" t="s">
        <v>12</v>
      </c>
      <c r="B12" s="10" t="s">
        <v>10</v>
      </c>
      <c r="C12" s="25"/>
      <c r="D12" s="21">
        <v>3</v>
      </c>
      <c r="E12" s="3">
        <v>8.4</v>
      </c>
      <c r="F12" s="42">
        <f t="shared" si="7"/>
        <v>11.4</v>
      </c>
      <c r="G12" s="2">
        <v>2.5</v>
      </c>
      <c r="H12" s="3">
        <v>7</v>
      </c>
      <c r="I12" s="42">
        <f t="shared" si="8"/>
        <v>9.5</v>
      </c>
      <c r="J12" s="2">
        <v>2.6</v>
      </c>
      <c r="K12" s="3">
        <v>7.45</v>
      </c>
      <c r="L12" s="42">
        <f t="shared" si="9"/>
        <v>10.050000000000001</v>
      </c>
      <c r="M12" s="2">
        <v>2.1</v>
      </c>
      <c r="N12" s="3">
        <v>8.0500000000000007</v>
      </c>
      <c r="O12" s="42">
        <f>M12+N12</f>
        <v>10.15</v>
      </c>
      <c r="P12" s="50">
        <f t="shared" si="10"/>
        <v>41.1</v>
      </c>
      <c r="Q12" s="51">
        <f t="shared" si="12"/>
        <v>5</v>
      </c>
      <c r="R12" s="27">
        <f t="shared" si="11"/>
        <v>10.275</v>
      </c>
      <c r="S12" s="27">
        <f>SUM(E12,H12,K12,N13)/(IF(F12&gt;0,1,0)+IF(I12&gt;0,1,0)+IF(L12&gt;0,1,0)+IF(O12&gt;0,1,0))</f>
        <v>7.7625000000000002</v>
      </c>
    </row>
    <row r="13" spans="1:25" ht="15.9" customHeight="1" x14ac:dyDescent="0.3">
      <c r="A13" s="31" t="s">
        <v>31</v>
      </c>
      <c r="B13" s="10" t="s">
        <v>10</v>
      </c>
      <c r="C13" s="25"/>
      <c r="D13" s="38">
        <v>2.4</v>
      </c>
      <c r="E13" s="16">
        <v>9.3000000000000007</v>
      </c>
      <c r="F13" s="47">
        <f t="shared" si="7"/>
        <v>11.700000000000001</v>
      </c>
      <c r="G13" s="15">
        <v>3</v>
      </c>
      <c r="H13" s="16">
        <v>8.5</v>
      </c>
      <c r="I13" s="47">
        <f t="shared" si="8"/>
        <v>11.5</v>
      </c>
      <c r="J13" s="15">
        <v>3.8</v>
      </c>
      <c r="K13" s="16">
        <v>8.65</v>
      </c>
      <c r="L13" s="47">
        <f t="shared" si="9"/>
        <v>12.45</v>
      </c>
      <c r="M13" s="15">
        <v>3.7</v>
      </c>
      <c r="N13" s="3">
        <v>8.1999999999999993</v>
      </c>
      <c r="O13" s="47">
        <f>M13+N13</f>
        <v>11.899999999999999</v>
      </c>
      <c r="P13" s="52">
        <f t="shared" si="10"/>
        <v>47.550000000000004</v>
      </c>
      <c r="Q13" s="51">
        <f t="shared" si="12"/>
        <v>1</v>
      </c>
      <c r="R13" s="27">
        <f t="shared" si="11"/>
        <v>11.887500000000001</v>
      </c>
      <c r="S13" s="27">
        <f>SUM(E13,H13,K13,N14)/(IF(F13&gt;0,1,0)+IF(I13&gt;0,1,0)+IF(L13&gt;0,1,0)+IF(O13&gt;0,1,0))</f>
        <v>8.875</v>
      </c>
    </row>
    <row r="14" spans="1:25" x14ac:dyDescent="0.3">
      <c r="A14" s="31" t="s">
        <v>11</v>
      </c>
      <c r="B14" s="10" t="s">
        <v>10</v>
      </c>
      <c r="C14" s="11"/>
      <c r="D14" s="21">
        <v>2.4</v>
      </c>
      <c r="E14" s="3">
        <v>8.5</v>
      </c>
      <c r="F14" s="42">
        <f t="shared" si="7"/>
        <v>10.9</v>
      </c>
      <c r="G14" s="2">
        <v>2.5</v>
      </c>
      <c r="H14" s="3">
        <v>7.5</v>
      </c>
      <c r="I14" s="42">
        <f t="shared" si="8"/>
        <v>10</v>
      </c>
      <c r="J14" s="2">
        <v>3.1</v>
      </c>
      <c r="K14" s="3">
        <v>8.25</v>
      </c>
      <c r="L14" s="42">
        <f t="shared" si="9"/>
        <v>11.35</v>
      </c>
      <c r="M14" s="2">
        <v>2.6</v>
      </c>
      <c r="N14" s="16">
        <v>9.0500000000000007</v>
      </c>
      <c r="O14" s="42">
        <f>M14+N14</f>
        <v>11.65</v>
      </c>
      <c r="P14" s="50">
        <f t="shared" si="10"/>
        <v>43.9</v>
      </c>
      <c r="Q14" s="51">
        <f t="shared" si="12"/>
        <v>3</v>
      </c>
      <c r="R14" s="49">
        <f t="shared" si="11"/>
        <v>10.975</v>
      </c>
      <c r="S14" s="49">
        <f>SUM(E14,H14,K14,N15)/(IF(F14&gt;0,1,0)+IF(I14&gt;0,1,0)+IF(L14&gt;0,1,0)+IF(O14&gt;0,1,0))</f>
        <v>7.5125000000000002</v>
      </c>
    </row>
    <row r="15" spans="1:25" x14ac:dyDescent="0.3">
      <c r="A15" s="62" t="s">
        <v>47</v>
      </c>
      <c r="B15" s="20" t="s">
        <v>10</v>
      </c>
      <c r="C15" s="11"/>
      <c r="D15" s="38">
        <v>2.4</v>
      </c>
      <c r="E15" s="16">
        <v>8.25</v>
      </c>
      <c r="F15" s="47">
        <f t="shared" si="7"/>
        <v>10.65</v>
      </c>
      <c r="G15" s="15">
        <v>2.8</v>
      </c>
      <c r="H15" s="16">
        <v>8.0500000000000007</v>
      </c>
      <c r="I15" s="47">
        <f t="shared" si="8"/>
        <v>10.850000000000001</v>
      </c>
      <c r="J15" s="15">
        <v>3.2</v>
      </c>
      <c r="K15" s="16">
        <v>8.15</v>
      </c>
      <c r="L15" s="47">
        <f t="shared" si="9"/>
        <v>11.350000000000001</v>
      </c>
      <c r="M15" s="15">
        <v>4</v>
      </c>
      <c r="N15" s="3">
        <v>5.8</v>
      </c>
      <c r="O15" s="47">
        <f>M15+N15</f>
        <v>9.8000000000000007</v>
      </c>
      <c r="P15" s="52">
        <f t="shared" si="10"/>
        <v>42.650000000000006</v>
      </c>
      <c r="Q15" s="51">
        <f t="shared" si="12"/>
        <v>4</v>
      </c>
      <c r="R15" s="27">
        <f t="shared" si="11"/>
        <v>10.662500000000001</v>
      </c>
      <c r="S15" s="27">
        <f>SUM(E15,H15,K15,N16)/(IF(F15&gt;0,1,0)+IF(I15&gt;0,1,0)+IF(L15&gt;0,1,0)+IF(O15&gt;0,1,0))</f>
        <v>7.9125000000000005</v>
      </c>
    </row>
    <row r="16" spans="1:25" x14ac:dyDescent="0.3">
      <c r="A16" s="63" t="s">
        <v>48</v>
      </c>
      <c r="B16" s="26" t="s">
        <v>10</v>
      </c>
      <c r="C16" s="12"/>
      <c r="D16" s="21">
        <v>1.4</v>
      </c>
      <c r="E16" s="3">
        <v>9</v>
      </c>
      <c r="F16" s="42">
        <f t="shared" si="7"/>
        <v>10.4</v>
      </c>
      <c r="G16" s="2">
        <v>2.5</v>
      </c>
      <c r="H16" s="3">
        <v>7.3</v>
      </c>
      <c r="I16" s="42">
        <f t="shared" si="8"/>
        <v>9.8000000000000007</v>
      </c>
      <c r="J16" s="2">
        <v>1.9</v>
      </c>
      <c r="K16" s="3">
        <v>5.45</v>
      </c>
      <c r="L16" s="42">
        <f t="shared" si="9"/>
        <v>7.35</v>
      </c>
      <c r="M16" s="2">
        <v>2</v>
      </c>
      <c r="N16" s="3">
        <v>7.2</v>
      </c>
      <c r="O16" s="42">
        <f>M16+N16</f>
        <v>9.1999999999999993</v>
      </c>
      <c r="P16" s="50">
        <f t="shared" si="10"/>
        <v>36.75</v>
      </c>
      <c r="Q16" s="64">
        <f t="shared" si="12"/>
        <v>6</v>
      </c>
      <c r="R16" s="49">
        <f t="shared" si="11"/>
        <v>9.1875</v>
      </c>
      <c r="S16" s="27">
        <f>SUM(E16,H16,K16,N16)/(IF(F16&gt;0,1,0)+IF(I16&gt;0,1,0)+IF(L16&gt;0,1,0)+IF(O16&gt;0,1,0))</f>
        <v>7.2374999999999998</v>
      </c>
    </row>
    <row r="17" spans="19:19" x14ac:dyDescent="0.3">
      <c r="S17" s="87">
        <f>AVERAGE(S4:S6,S8,S10:S16)</f>
        <v>8.2659090909090907</v>
      </c>
    </row>
    <row r="23" spans="19:19" hidden="1" x14ac:dyDescent="0.3"/>
    <row r="26" spans="19:19" hidden="1" x14ac:dyDescent="0.3"/>
  </sheetData>
  <sortState ref="A19:W26">
    <sortCondition ref="C20"/>
  </sortState>
  <mergeCells count="11">
    <mergeCell ref="S1:S3"/>
    <mergeCell ref="B1:B3"/>
    <mergeCell ref="C1:C3"/>
    <mergeCell ref="Q1:Q3"/>
    <mergeCell ref="P1:P3"/>
    <mergeCell ref="M1:O1"/>
    <mergeCell ref="A2:A3"/>
    <mergeCell ref="D1:F1"/>
    <mergeCell ref="G1:I1"/>
    <mergeCell ref="J1:L1"/>
    <mergeCell ref="R1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B1" zoomScaleNormal="100" workbookViewId="0">
      <selection activeCell="Y17" sqref="Y17"/>
    </sheetView>
  </sheetViews>
  <sheetFormatPr defaultRowHeight="14.4" x14ac:dyDescent="0.3"/>
  <cols>
    <col min="1" max="1" width="19.6640625" bestFit="1" customWidth="1"/>
    <col min="2" max="3" width="3.6640625" bestFit="1" customWidth="1"/>
    <col min="6" max="6" width="6.44140625" bestFit="1" customWidth="1"/>
    <col min="9" max="9" width="6.44140625" bestFit="1" customWidth="1"/>
    <col min="12" max="12" width="6.44140625" bestFit="1" customWidth="1"/>
    <col min="15" max="15" width="6.44140625" bestFit="1" customWidth="1"/>
    <col min="18" max="18" width="6.44140625" bestFit="1" customWidth="1"/>
    <col min="21" max="21" width="6.44140625" bestFit="1" customWidth="1"/>
  </cols>
  <sheetData>
    <row r="1" spans="1:25" ht="21" x14ac:dyDescent="0.4">
      <c r="A1" s="37" t="s">
        <v>20</v>
      </c>
      <c r="B1" s="77" t="s">
        <v>1</v>
      </c>
      <c r="C1" s="80" t="s">
        <v>7</v>
      </c>
      <c r="D1" s="72" t="s">
        <v>34</v>
      </c>
      <c r="E1" s="73"/>
      <c r="F1" s="73"/>
      <c r="G1" s="72" t="s">
        <v>35</v>
      </c>
      <c r="H1" s="73"/>
      <c r="I1" s="74"/>
      <c r="J1" s="72" t="s">
        <v>36</v>
      </c>
      <c r="K1" s="73"/>
      <c r="L1" s="74"/>
      <c r="M1" s="72" t="s">
        <v>37</v>
      </c>
      <c r="N1" s="73"/>
      <c r="O1" s="74"/>
      <c r="P1" s="72" t="s">
        <v>38</v>
      </c>
      <c r="Q1" s="73"/>
      <c r="R1" s="74"/>
      <c r="S1" s="72" t="s">
        <v>39</v>
      </c>
      <c r="T1" s="73"/>
      <c r="U1" s="74"/>
      <c r="V1" s="73" t="s">
        <v>15</v>
      </c>
      <c r="W1" s="74" t="s">
        <v>14</v>
      </c>
      <c r="X1" s="75" t="s">
        <v>16</v>
      </c>
      <c r="Y1" s="76" t="s">
        <v>17</v>
      </c>
    </row>
    <row r="2" spans="1:25" x14ac:dyDescent="0.3">
      <c r="A2" s="67" t="s">
        <v>0</v>
      </c>
      <c r="B2" s="78"/>
      <c r="C2" s="81"/>
      <c r="D2" s="28"/>
      <c r="E2" s="36"/>
      <c r="F2" s="36"/>
      <c r="G2" s="69"/>
      <c r="H2" s="70"/>
      <c r="I2" s="71"/>
      <c r="J2" s="69"/>
      <c r="K2" s="70"/>
      <c r="L2" s="71"/>
      <c r="M2" s="69"/>
      <c r="N2" s="70"/>
      <c r="O2" s="71"/>
      <c r="P2" s="69"/>
      <c r="Q2" s="70"/>
      <c r="R2" s="71"/>
      <c r="S2" s="69"/>
      <c r="T2" s="70"/>
      <c r="U2" s="71"/>
      <c r="V2" s="70"/>
      <c r="W2" s="71"/>
      <c r="X2" s="75"/>
      <c r="Y2" s="76"/>
    </row>
    <row r="3" spans="1:25" x14ac:dyDescent="0.3">
      <c r="A3" s="68"/>
      <c r="B3" s="79"/>
      <c r="C3" s="82"/>
      <c r="D3" s="33" t="s">
        <v>3</v>
      </c>
      <c r="E3" s="14" t="s">
        <v>4</v>
      </c>
      <c r="F3" s="14" t="s">
        <v>2</v>
      </c>
      <c r="G3" s="33" t="s">
        <v>3</v>
      </c>
      <c r="H3" s="14" t="s">
        <v>4</v>
      </c>
      <c r="I3" s="32" t="s">
        <v>2</v>
      </c>
      <c r="J3" s="33" t="s">
        <v>3</v>
      </c>
      <c r="K3" s="14" t="s">
        <v>4</v>
      </c>
      <c r="L3" s="32" t="s">
        <v>2</v>
      </c>
      <c r="M3" s="33" t="s">
        <v>3</v>
      </c>
      <c r="N3" s="14" t="s">
        <v>4</v>
      </c>
      <c r="O3" s="32" t="s">
        <v>2</v>
      </c>
      <c r="P3" s="33" t="s">
        <v>3</v>
      </c>
      <c r="Q3" s="14" t="s">
        <v>4</v>
      </c>
      <c r="R3" s="32" t="s">
        <v>2</v>
      </c>
      <c r="S3" s="33" t="s">
        <v>3</v>
      </c>
      <c r="T3" s="14" t="s">
        <v>4</v>
      </c>
      <c r="U3" s="32" t="s">
        <v>2</v>
      </c>
      <c r="V3" s="83"/>
      <c r="W3" s="84"/>
      <c r="X3" s="75"/>
      <c r="Y3" s="76"/>
    </row>
    <row r="4" spans="1:25" x14ac:dyDescent="0.3">
      <c r="A4" s="85" t="s">
        <v>6</v>
      </c>
      <c r="B4" s="10" t="s">
        <v>5</v>
      </c>
      <c r="C4" s="10"/>
      <c r="D4" s="6"/>
      <c r="E4" s="7"/>
      <c r="F4" s="8">
        <f>D4+E4</f>
        <v>0</v>
      </c>
      <c r="G4" s="6"/>
      <c r="H4" s="7"/>
      <c r="I4" s="8">
        <f>G4+H4</f>
        <v>0</v>
      </c>
      <c r="J4" s="6"/>
      <c r="K4" s="7"/>
      <c r="L4" s="8">
        <f>J4+K4</f>
        <v>0</v>
      </c>
      <c r="M4" s="6"/>
      <c r="N4" s="7"/>
      <c r="O4" s="8">
        <f>M4+N4</f>
        <v>0</v>
      </c>
      <c r="P4" s="6"/>
      <c r="Q4" s="7"/>
      <c r="R4" s="8">
        <f>P4+Q4</f>
        <v>0</v>
      </c>
      <c r="S4" s="6"/>
      <c r="T4" s="7"/>
      <c r="U4" s="8">
        <f>S4+T4</f>
        <v>0</v>
      </c>
      <c r="V4" s="9">
        <f>F4+I4+L4+O4+R4+U4</f>
        <v>0</v>
      </c>
      <c r="W4" s="11">
        <f>_xlfn.RANK.EQ(V4,$V$4:$V$8)</f>
        <v>5</v>
      </c>
      <c r="X4" s="27" t="e">
        <f>V4/(IF(F4&gt;0,1,0)+IF(I4&gt;0,1,0)+IF(L4&gt;0,1,0)+IF(O4&gt;0,1,0)+IF(R4&gt;0,1,0)+IF(U4&gt;0,1,0))</f>
        <v>#DIV/0!</v>
      </c>
      <c r="Y4" s="27" t="e">
        <f>SUM(E4,H4,K4,N4,Q4,T4)/(IF(F4&gt;0,1,0)+IF(I4&gt;0,1,0)+IF(L4&gt;0,1,0)+IF(O4&gt;0,1,0)+IF(R4&gt;0,1,0)+IF(U4&gt;0,1,0))</f>
        <v>#DIV/0!</v>
      </c>
    </row>
    <row r="5" spans="1:25" x14ac:dyDescent="0.3">
      <c r="A5" s="62" t="s">
        <v>49</v>
      </c>
      <c r="B5" s="10" t="s">
        <v>5</v>
      </c>
      <c r="C5" s="20"/>
      <c r="D5" s="2">
        <v>3.3</v>
      </c>
      <c r="E5" s="3">
        <v>8.8000000000000007</v>
      </c>
      <c r="F5" s="4">
        <f>D5+E5</f>
        <v>12.100000000000001</v>
      </c>
      <c r="G5" s="2">
        <v>2.4</v>
      </c>
      <c r="H5" s="3">
        <v>6.2</v>
      </c>
      <c r="I5" s="4">
        <f>G5+H5</f>
        <v>8.6</v>
      </c>
      <c r="J5" s="2">
        <v>2.1</v>
      </c>
      <c r="K5" s="3">
        <v>8.8000000000000007</v>
      </c>
      <c r="L5" s="4">
        <f>J5+K5</f>
        <v>10.9</v>
      </c>
      <c r="M5" s="2">
        <v>2</v>
      </c>
      <c r="N5" s="3">
        <v>9.1</v>
      </c>
      <c r="O5" s="4">
        <f>M5+N5</f>
        <v>11.1</v>
      </c>
      <c r="P5" s="2">
        <v>1.3</v>
      </c>
      <c r="Q5" s="3">
        <v>8.5</v>
      </c>
      <c r="R5" s="4">
        <f>P5+Q5</f>
        <v>9.8000000000000007</v>
      </c>
      <c r="S5" s="2">
        <v>1.9</v>
      </c>
      <c r="T5" s="3">
        <v>8.1999999999999993</v>
      </c>
      <c r="U5" s="4">
        <f>S5+T5</f>
        <v>10.1</v>
      </c>
      <c r="V5" s="39">
        <f>F5+I5+L5+O5+R5+U5</f>
        <v>62.6</v>
      </c>
      <c r="W5" s="11">
        <f t="shared" ref="W5:W8" si="0">_xlfn.RANK.EQ(V5,$V$4:$V$8)</f>
        <v>2</v>
      </c>
      <c r="X5" s="27">
        <f>V5/(IF(F5&gt;0,1,0)+IF(I5&gt;0,1,0)+IF(L5&gt;0,1,0)+IF(O5&gt;0,1,0)+IF(R5&gt;0,1,0)+IF(U5&gt;0,1,0))</f>
        <v>10.433333333333334</v>
      </c>
      <c r="Y5" s="27">
        <f>SUM(E5,H5,K5,N5,Q5,T5)/(IF(F5&gt;0,1,0)+IF(I5&gt;0,1,0)+IF(L5&gt;0,1,0)+IF(O5&gt;0,1,0)+IF(R5&gt;0,1,0)+IF(U5&gt;0,1,0))</f>
        <v>8.2666666666666657</v>
      </c>
    </row>
    <row r="6" spans="1:25" x14ac:dyDescent="0.3">
      <c r="A6" s="62" t="s">
        <v>50</v>
      </c>
      <c r="B6" s="10" t="s">
        <v>5</v>
      </c>
      <c r="C6" s="20"/>
      <c r="D6" s="2">
        <v>4.2</v>
      </c>
      <c r="E6" s="3">
        <v>8.8000000000000007</v>
      </c>
      <c r="F6" s="4">
        <f>D6+E6</f>
        <v>13</v>
      </c>
      <c r="G6" s="2">
        <v>3.5</v>
      </c>
      <c r="H6" s="3">
        <v>7.2</v>
      </c>
      <c r="I6" s="4">
        <f>G6+H6</f>
        <v>10.7</v>
      </c>
      <c r="J6" s="2">
        <v>2.4</v>
      </c>
      <c r="K6" s="3">
        <v>8.4</v>
      </c>
      <c r="L6" s="4">
        <f>J6+K6</f>
        <v>10.8</v>
      </c>
      <c r="M6" s="2">
        <v>2.4</v>
      </c>
      <c r="N6" s="3">
        <v>9.1999999999999993</v>
      </c>
      <c r="O6" s="4">
        <f>M6+N6</f>
        <v>11.6</v>
      </c>
      <c r="P6" s="2"/>
      <c r="Q6" s="3"/>
      <c r="R6" s="4">
        <f>P6+Q6</f>
        <v>0</v>
      </c>
      <c r="S6" s="2">
        <v>0</v>
      </c>
      <c r="T6" s="3">
        <v>0</v>
      </c>
      <c r="U6" s="4">
        <f>S6+T6</f>
        <v>0</v>
      </c>
      <c r="V6" s="5">
        <f>F6+I6+L6+O6+R6+U6</f>
        <v>46.1</v>
      </c>
      <c r="W6" s="11">
        <f t="shared" si="0"/>
        <v>4</v>
      </c>
      <c r="X6" s="27">
        <f>V6/(IF(F6&gt;0,1,0)+IF(I6&gt;0,1,0)+IF(L6&gt;0,1,0)+IF(O6&gt;0,1,0)+IF(R6&gt;0,1,0)+IF(U6&gt;0,1,0))</f>
        <v>11.525</v>
      </c>
      <c r="Y6" s="27">
        <f>SUM(E6,H6,K6,N6,Q6,T6)/(IF(F6&gt;0,1,0)+IF(I6&gt;0,1,0)+IF(L6&gt;0,1,0)+IF(O6&gt;0,1,0)+IF(R6&gt;0,1,0)+IF(U6&gt;0,1,0))</f>
        <v>8.3999999999999986</v>
      </c>
    </row>
    <row r="7" spans="1:25" x14ac:dyDescent="0.3">
      <c r="A7" s="31" t="s">
        <v>8</v>
      </c>
      <c r="B7" s="10" t="s">
        <v>5</v>
      </c>
      <c r="C7" s="20"/>
      <c r="D7" s="2">
        <v>3.4</v>
      </c>
      <c r="E7" s="3">
        <v>8.5</v>
      </c>
      <c r="F7" s="4">
        <f>D7+E7</f>
        <v>11.9</v>
      </c>
      <c r="G7" s="2">
        <v>2.2999999999999998</v>
      </c>
      <c r="H7" s="3">
        <v>7.7</v>
      </c>
      <c r="I7" s="4">
        <f>G7+H7</f>
        <v>10</v>
      </c>
      <c r="J7" s="2">
        <v>2.1</v>
      </c>
      <c r="K7" s="3">
        <v>7</v>
      </c>
      <c r="L7" s="4">
        <f>J7+K7</f>
        <v>9.1</v>
      </c>
      <c r="M7" s="2">
        <v>2</v>
      </c>
      <c r="N7" s="3">
        <v>8.6</v>
      </c>
      <c r="O7" s="4">
        <f>M7+N7</f>
        <v>10.6</v>
      </c>
      <c r="P7" s="2">
        <v>1</v>
      </c>
      <c r="Q7" s="3">
        <v>8.9</v>
      </c>
      <c r="R7" s="4">
        <f>P7+Q7</f>
        <v>9.9</v>
      </c>
      <c r="S7" s="2">
        <v>1.9</v>
      </c>
      <c r="T7" s="3">
        <v>7.2</v>
      </c>
      <c r="U7" s="4">
        <f>S7+T7</f>
        <v>9.1</v>
      </c>
      <c r="V7" s="5">
        <f>F7+I7+L7+O7+R7+U7</f>
        <v>60.6</v>
      </c>
      <c r="W7" s="11">
        <f t="shared" si="0"/>
        <v>3</v>
      </c>
      <c r="X7" s="27">
        <f>V7/(IF(F7&gt;0,1,0)+IF(I7&gt;0,1,0)+IF(L7&gt;0,1,0)+IF(O7&gt;0,1,0)+IF(R7&gt;0,1,0)+IF(U7&gt;0,1,0))</f>
        <v>10.1</v>
      </c>
      <c r="Y7" s="27">
        <f>SUM(E7,H7,K7,N7,Q7,T7)/(IF(F7&gt;0,1,0)+IF(I7&gt;0,1,0)+IF(L7&gt;0,1,0)+IF(O7&gt;0,1,0)+IF(R7&gt;0,1,0)+IF(U7&gt;0,1,0))</f>
        <v>7.9833333333333334</v>
      </c>
    </row>
    <row r="8" spans="1:25" x14ac:dyDescent="0.3">
      <c r="A8" s="31" t="s">
        <v>23</v>
      </c>
      <c r="B8" s="20" t="s">
        <v>5</v>
      </c>
      <c r="C8" s="20"/>
      <c r="D8" s="2">
        <v>3.9</v>
      </c>
      <c r="E8" s="3">
        <v>8.6</v>
      </c>
      <c r="F8" s="4">
        <f>D8+E8</f>
        <v>12.5</v>
      </c>
      <c r="G8" s="2">
        <v>3.1</v>
      </c>
      <c r="H8" s="3">
        <v>6.4</v>
      </c>
      <c r="I8" s="4">
        <f>G8+H8</f>
        <v>9.5</v>
      </c>
      <c r="J8" s="2">
        <v>2.2999999999999998</v>
      </c>
      <c r="K8" s="3">
        <v>9.1999999999999993</v>
      </c>
      <c r="L8" s="4">
        <f>J8+K8</f>
        <v>11.5</v>
      </c>
      <c r="M8" s="2">
        <v>3.4</v>
      </c>
      <c r="N8" s="3">
        <v>8.8000000000000007</v>
      </c>
      <c r="O8" s="4">
        <f>M8+N8</f>
        <v>12.200000000000001</v>
      </c>
      <c r="P8" s="2">
        <v>3.6</v>
      </c>
      <c r="Q8" s="3">
        <v>9.1</v>
      </c>
      <c r="R8" s="4">
        <f>P8+Q8</f>
        <v>12.7</v>
      </c>
      <c r="S8" s="2">
        <v>3.3</v>
      </c>
      <c r="T8" s="3">
        <v>8.1999999999999993</v>
      </c>
      <c r="U8" s="4">
        <f>S8+T8</f>
        <v>11.5</v>
      </c>
      <c r="V8" s="5">
        <f>F8+I8+L8+O8+R8+U8</f>
        <v>69.900000000000006</v>
      </c>
      <c r="W8" s="11">
        <f t="shared" si="0"/>
        <v>1</v>
      </c>
      <c r="X8" s="27">
        <f>V8/(IF(F8&gt;0,1,0)+IF(I8&gt;0,1,0)+IF(L8&gt;0,1,0)+IF(O8&gt;0,1,0)+IF(R8&gt;0,1,0)+IF(U8&gt;0,1,0))</f>
        <v>11.65</v>
      </c>
      <c r="Y8" s="27">
        <f>SUM(E8,H8,K8,N8,Q8,T8)/(IF(F8&gt;0,1,0)+IF(I8&gt;0,1,0)+IF(L8&gt;0,1,0)+IF(O8&gt;0,1,0)+IF(R8&gt;0,1,0)+IF(U8&gt;0,1,0))</f>
        <v>8.3833333333333329</v>
      </c>
    </row>
    <row r="9" spans="1:25" x14ac:dyDescent="0.3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  <c r="X9" s="27"/>
      <c r="Y9" s="27"/>
    </row>
    <row r="10" spans="1:25" x14ac:dyDescent="0.3">
      <c r="A10" s="31" t="s">
        <v>18</v>
      </c>
      <c r="B10" s="10" t="s">
        <v>41</v>
      </c>
      <c r="C10" s="20"/>
      <c r="D10" s="6">
        <v>3.5</v>
      </c>
      <c r="E10" s="7">
        <v>9.3000000000000007</v>
      </c>
      <c r="F10" s="8">
        <f>D10+E10</f>
        <v>12.8</v>
      </c>
      <c r="G10" s="6">
        <v>1.7</v>
      </c>
      <c r="H10" s="7">
        <v>6.5</v>
      </c>
      <c r="I10" s="8">
        <f>G10+H10</f>
        <v>8.1999999999999993</v>
      </c>
      <c r="J10" s="6">
        <v>2.4</v>
      </c>
      <c r="K10" s="7">
        <v>9.1</v>
      </c>
      <c r="L10" s="8">
        <f>J10+K10</f>
        <v>11.5</v>
      </c>
      <c r="M10" s="6">
        <v>2</v>
      </c>
      <c r="N10" s="7">
        <v>8.6999999999999993</v>
      </c>
      <c r="O10" s="8">
        <f>M10+N10</f>
        <v>10.7</v>
      </c>
      <c r="P10" s="6">
        <v>2.7</v>
      </c>
      <c r="Q10" s="7">
        <v>9.1999999999999993</v>
      </c>
      <c r="R10" s="8">
        <f>P10+Q10</f>
        <v>11.899999999999999</v>
      </c>
      <c r="S10" s="6">
        <v>2.1</v>
      </c>
      <c r="T10" s="7">
        <v>8.0500000000000007</v>
      </c>
      <c r="U10" s="8">
        <f>S10+T10</f>
        <v>10.15</v>
      </c>
      <c r="V10" s="41">
        <f>F10+I10+L10+O10+R10+U10</f>
        <v>65.25</v>
      </c>
      <c r="W10" s="11">
        <f>_xlfn.RANK.EQ(V10,$V$10:$V$15)</f>
        <v>1</v>
      </c>
      <c r="X10" s="27">
        <f>V10/(IF(F10&gt;0,1,0)+IF(I10&gt;0,1,0)+IF(L10&gt;0,1,0)+IF(O10&gt;0,1,0)+IF(R10&gt;0,1,0)+IF(U10&gt;0,1,0))</f>
        <v>10.875</v>
      </c>
      <c r="Y10" s="27">
        <f>SUM(E10,H10,K10,N10,Q10,T10)/(IF(F10&gt;0,1,0)+IF(I10&gt;0,1,0)+IF(L10&gt;0,1,0)+IF(O10&gt;0,1,0)+IF(R10&gt;0,1,0)+IF(U10&gt;0,1,0))</f>
        <v>8.4749999999999996</v>
      </c>
    </row>
    <row r="11" spans="1:25" x14ac:dyDescent="0.3">
      <c r="A11" s="31" t="s">
        <v>30</v>
      </c>
      <c r="B11" s="10" t="s">
        <v>41</v>
      </c>
      <c r="C11" s="20"/>
      <c r="D11" s="2">
        <v>2.8</v>
      </c>
      <c r="E11" s="3">
        <v>8.6</v>
      </c>
      <c r="F11" s="4">
        <f>D11+E11</f>
        <v>11.399999999999999</v>
      </c>
      <c r="G11" s="2">
        <v>1.6</v>
      </c>
      <c r="H11" s="3">
        <v>6.2</v>
      </c>
      <c r="I11" s="4">
        <f>G11+H11</f>
        <v>7.8000000000000007</v>
      </c>
      <c r="J11" s="2">
        <v>2.5</v>
      </c>
      <c r="K11" s="3">
        <v>8.4</v>
      </c>
      <c r="L11" s="4">
        <f>J11+K11</f>
        <v>10.9</v>
      </c>
      <c r="M11" s="2">
        <v>2.4</v>
      </c>
      <c r="N11" s="3">
        <v>6.2</v>
      </c>
      <c r="O11" s="4">
        <f>M11+N11</f>
        <v>8.6</v>
      </c>
      <c r="P11" s="2">
        <v>2.1</v>
      </c>
      <c r="Q11" s="3">
        <v>7.9</v>
      </c>
      <c r="R11" s="4">
        <f>P11+Q11</f>
        <v>10</v>
      </c>
      <c r="S11" s="2">
        <v>1.7</v>
      </c>
      <c r="T11" s="3">
        <v>6.8</v>
      </c>
      <c r="U11" s="4">
        <f>S11+T11</f>
        <v>8.5</v>
      </c>
      <c r="V11" s="39">
        <f>F11+I11+L11+O11+R11+U11</f>
        <v>57.2</v>
      </c>
      <c r="W11" s="11">
        <f t="shared" ref="W11:W15" si="1">_xlfn.RANK.EQ(V11,$V$10:$V$15)</f>
        <v>5</v>
      </c>
      <c r="X11" s="27">
        <f>V11/(IF(F11&gt;0,1,0)+IF(I11&gt;0,1,0)+IF(L11&gt;0,1,0)+IF(O11&gt;0,1,0)+IF(R11&gt;0,1,0)+IF(U11&gt;0,1,0))</f>
        <v>9.5333333333333332</v>
      </c>
      <c r="Y11" s="27">
        <f>SUM(E11,H11,K11,N11,Q11,T11)/(IF(F11&gt;0,1,0)+IF(I11&gt;0,1,0)+IF(L11&gt;0,1,0)+IF(O11&gt;0,1,0)+IF(R11&gt;0,1,0)+IF(U11&gt;0,1,0))</f>
        <v>7.3500000000000005</v>
      </c>
    </row>
    <row r="12" spans="1:25" x14ac:dyDescent="0.3">
      <c r="A12" s="62" t="s">
        <v>43</v>
      </c>
      <c r="B12" s="10" t="s">
        <v>41</v>
      </c>
      <c r="C12" s="20"/>
      <c r="D12" s="2">
        <v>3.2</v>
      </c>
      <c r="E12" s="3">
        <v>9.1999999999999993</v>
      </c>
      <c r="F12" s="4">
        <f>D12+E12</f>
        <v>12.399999999999999</v>
      </c>
      <c r="G12" s="2">
        <v>2</v>
      </c>
      <c r="H12" s="3">
        <v>7.1</v>
      </c>
      <c r="I12" s="4">
        <f>G12+H12</f>
        <v>9.1</v>
      </c>
      <c r="J12" s="2">
        <v>2.4</v>
      </c>
      <c r="K12" s="3">
        <v>8</v>
      </c>
      <c r="L12" s="4">
        <f>J12+K12</f>
        <v>10.4</v>
      </c>
      <c r="M12" s="2">
        <v>2</v>
      </c>
      <c r="N12" s="3">
        <v>8.6</v>
      </c>
      <c r="O12" s="4">
        <f>M12+N12</f>
        <v>10.6</v>
      </c>
      <c r="P12" s="2">
        <v>2.7</v>
      </c>
      <c r="Q12" s="3">
        <v>7.9</v>
      </c>
      <c r="R12" s="4">
        <f>P12+Q12</f>
        <v>10.600000000000001</v>
      </c>
      <c r="S12" s="2">
        <v>2</v>
      </c>
      <c r="T12" s="3">
        <v>6.8</v>
      </c>
      <c r="U12" s="4">
        <f>S12+T12</f>
        <v>8.8000000000000007</v>
      </c>
      <c r="V12" s="39">
        <f>F12+I12+L12+O12+R12+U12</f>
        <v>61.900000000000006</v>
      </c>
      <c r="W12" s="11">
        <f t="shared" si="1"/>
        <v>2</v>
      </c>
      <c r="X12" s="27">
        <f>V12/(IF(F12&gt;0,1,0)+IF(I12&gt;0,1,0)+IF(L12&gt;0,1,0)+IF(O12&gt;0,1,0)+IF(R12&gt;0,1,0)+IF(U12&gt;0,1,0))</f>
        <v>10.316666666666668</v>
      </c>
      <c r="Y12" s="27">
        <f>SUM(E12,H12,K12,N12,Q12,T12)/(IF(F12&gt;0,1,0)+IF(I12&gt;0,1,0)+IF(L12&gt;0,1,0)+IF(O12&gt;0,1,0)+IF(R12&gt;0,1,0)+IF(U12&gt;0,1,0))</f>
        <v>7.9333333333333327</v>
      </c>
    </row>
    <row r="13" spans="1:25" x14ac:dyDescent="0.3">
      <c r="A13" s="62" t="s">
        <v>44</v>
      </c>
      <c r="B13" s="10" t="s">
        <v>41</v>
      </c>
      <c r="C13" s="20"/>
      <c r="D13" s="2">
        <v>3</v>
      </c>
      <c r="E13" s="3">
        <v>9.1</v>
      </c>
      <c r="F13" s="4">
        <f>D13+E13</f>
        <v>12.1</v>
      </c>
      <c r="G13" s="2">
        <v>1.6</v>
      </c>
      <c r="H13" s="3">
        <v>7.5</v>
      </c>
      <c r="I13" s="4">
        <f>G13+H13</f>
        <v>9.1</v>
      </c>
      <c r="J13" s="2">
        <v>2.5</v>
      </c>
      <c r="K13" s="3">
        <v>9.4</v>
      </c>
      <c r="L13" s="4">
        <f>J13+K13</f>
        <v>11.9</v>
      </c>
      <c r="M13" s="2">
        <v>2</v>
      </c>
      <c r="N13" s="3">
        <v>8.6</v>
      </c>
      <c r="O13" s="4">
        <f>M13+N13</f>
        <v>10.6</v>
      </c>
      <c r="P13" s="2">
        <v>2.4</v>
      </c>
      <c r="Q13" s="3">
        <v>8.8000000000000007</v>
      </c>
      <c r="R13" s="4">
        <f>P13+Q13</f>
        <v>11.200000000000001</v>
      </c>
      <c r="S13" s="2">
        <v>0</v>
      </c>
      <c r="T13" s="3">
        <v>0</v>
      </c>
      <c r="U13" s="4">
        <f>S13+T13</f>
        <v>0</v>
      </c>
      <c r="V13" s="39">
        <f>F13+I13+L13+O13+R13+U13</f>
        <v>54.900000000000006</v>
      </c>
      <c r="W13" s="11">
        <f t="shared" si="1"/>
        <v>6</v>
      </c>
      <c r="X13" s="27">
        <f>V13/(IF(F13&gt;0,1,0)+IF(I13&gt;0,1,0)+IF(L13&gt;0,1,0)+IF(O13&gt;0,1,0)+IF(R13&gt;0,1,0)+IF(U13&gt;0,1,0))</f>
        <v>10.98</v>
      </c>
      <c r="Y13" s="27">
        <f>SUM(E13,H13,K13,N13,Q13,T13)/(IF(F13&gt;0,1,0)+IF(I13&gt;0,1,0)+IF(L13&gt;0,1,0)+IF(O13&gt;0,1,0)+IF(R13&gt;0,1,0)+IF(U13&gt;0,1,0))</f>
        <v>8.6800000000000015</v>
      </c>
    </row>
    <row r="14" spans="1:25" x14ac:dyDescent="0.3">
      <c r="A14" s="62" t="s">
        <v>45</v>
      </c>
      <c r="B14" s="20" t="s">
        <v>41</v>
      </c>
      <c r="C14" s="20"/>
      <c r="D14" s="2">
        <v>2.9</v>
      </c>
      <c r="E14" s="3">
        <v>8.6</v>
      </c>
      <c r="F14" s="4">
        <f t="shared" ref="F14:F15" si="2">D14+E14</f>
        <v>11.5</v>
      </c>
      <c r="G14" s="2">
        <v>0.9</v>
      </c>
      <c r="H14" s="3">
        <v>6.4</v>
      </c>
      <c r="I14" s="4">
        <f t="shared" ref="I14:I15" si="3">G14+H14</f>
        <v>7.3000000000000007</v>
      </c>
      <c r="J14" s="2">
        <v>2.2000000000000002</v>
      </c>
      <c r="K14" s="3">
        <v>8</v>
      </c>
      <c r="L14" s="4">
        <f t="shared" ref="L14:L15" si="4">J14+K14</f>
        <v>10.199999999999999</v>
      </c>
      <c r="M14" s="2">
        <v>2</v>
      </c>
      <c r="N14" s="3">
        <v>7.6</v>
      </c>
      <c r="O14" s="4">
        <f t="shared" ref="O14:O16" si="5">M14+N14</f>
        <v>9.6</v>
      </c>
      <c r="P14" s="2">
        <v>2.1</v>
      </c>
      <c r="Q14" s="3">
        <v>8.4</v>
      </c>
      <c r="R14" s="4">
        <f t="shared" ref="R14:R15" si="6">P14+Q14</f>
        <v>10.5</v>
      </c>
      <c r="S14" s="2">
        <v>2.2999999999999998</v>
      </c>
      <c r="T14" s="3">
        <v>8</v>
      </c>
      <c r="U14" s="4">
        <f t="shared" ref="U14:U15" si="7">S14+T14</f>
        <v>10.3</v>
      </c>
      <c r="V14" s="39">
        <f t="shared" ref="V14:V15" si="8">F14+I14+L14+O14+R14+U14</f>
        <v>59.400000000000006</v>
      </c>
      <c r="W14" s="11">
        <f t="shared" si="1"/>
        <v>4</v>
      </c>
      <c r="X14" s="27">
        <f t="shared" ref="X14:X15" si="9">V14/(IF(F14&gt;0,1,0)+IF(I14&gt;0,1,0)+IF(L14&gt;0,1,0)+IF(O14&gt;0,1,0)+IF(R14&gt;0,1,0)+IF(U14&gt;0,1,0))</f>
        <v>9.9</v>
      </c>
      <c r="Y14" s="27">
        <f t="shared" ref="Y14:Y15" si="10">SUM(E14,H14,K14,N14,Q14,T14)/(IF(F14&gt;0,1,0)+IF(I14&gt;0,1,0)+IF(L14&gt;0,1,0)+IF(O14&gt;0,1,0)+IF(R14&gt;0,1,0)+IF(U14&gt;0,1,0))</f>
        <v>7.833333333333333</v>
      </c>
    </row>
    <row r="15" spans="1:25" x14ac:dyDescent="0.3">
      <c r="A15" s="63" t="s">
        <v>46</v>
      </c>
      <c r="B15" s="26" t="s">
        <v>41</v>
      </c>
      <c r="C15" s="65"/>
      <c r="D15" s="2">
        <v>3.1</v>
      </c>
      <c r="E15" s="3">
        <v>9.4</v>
      </c>
      <c r="F15" s="4">
        <f t="shared" si="2"/>
        <v>12.5</v>
      </c>
      <c r="G15" s="2">
        <v>0.8</v>
      </c>
      <c r="H15" s="3">
        <v>7.1</v>
      </c>
      <c r="I15" s="4">
        <f t="shared" si="3"/>
        <v>7.8999999999999995</v>
      </c>
      <c r="J15" s="2">
        <v>1.9</v>
      </c>
      <c r="K15" s="3">
        <v>9.1999999999999993</v>
      </c>
      <c r="L15" s="4">
        <f t="shared" si="4"/>
        <v>11.1</v>
      </c>
      <c r="M15" s="2">
        <v>2</v>
      </c>
      <c r="N15" s="3">
        <v>7.8</v>
      </c>
      <c r="O15" s="4">
        <f t="shared" si="5"/>
        <v>9.8000000000000007</v>
      </c>
      <c r="P15" s="2">
        <v>2.7</v>
      </c>
      <c r="Q15" s="3">
        <v>7.8</v>
      </c>
      <c r="R15" s="4">
        <f t="shared" si="6"/>
        <v>10.5</v>
      </c>
      <c r="S15" s="2">
        <v>1.8</v>
      </c>
      <c r="T15" s="3">
        <v>5.9</v>
      </c>
      <c r="U15" s="4">
        <f t="shared" si="7"/>
        <v>7.7</v>
      </c>
      <c r="V15" s="39">
        <f t="shared" si="8"/>
        <v>59.5</v>
      </c>
      <c r="W15" s="66">
        <f t="shared" si="1"/>
        <v>3</v>
      </c>
      <c r="X15" s="27">
        <f t="shared" si="9"/>
        <v>9.9166666666666661</v>
      </c>
      <c r="Y15" s="27">
        <f t="shared" si="10"/>
        <v>7.8666666666666663</v>
      </c>
    </row>
    <row r="16" spans="1:25" x14ac:dyDescent="0.3">
      <c r="A16" s="20"/>
      <c r="B16" s="20"/>
      <c r="C16" s="20"/>
      <c r="D16" s="43"/>
      <c r="E16" s="43"/>
      <c r="F16" s="44"/>
      <c r="G16" s="43"/>
      <c r="H16" s="43"/>
      <c r="I16" s="44"/>
      <c r="J16" s="43"/>
      <c r="K16" s="43"/>
      <c r="L16" s="44"/>
      <c r="M16" s="43"/>
      <c r="N16" s="43"/>
      <c r="O16" s="44"/>
      <c r="P16" s="43"/>
      <c r="Q16" s="43"/>
      <c r="R16" s="44"/>
      <c r="S16" s="43"/>
      <c r="T16" s="43"/>
      <c r="U16" s="44"/>
      <c r="V16" s="44"/>
      <c r="W16" s="20"/>
      <c r="X16" s="45"/>
      <c r="Y16" s="45">
        <f>AVERAGE(Y5:Y8,Y10:Y15)</f>
        <v>8.117166666666666</v>
      </c>
    </row>
    <row r="17" spans="1:25" x14ac:dyDescent="0.3">
      <c r="A17" s="20"/>
      <c r="B17" s="20"/>
      <c r="C17" s="20"/>
      <c r="D17" s="43"/>
      <c r="E17" s="43"/>
      <c r="F17" s="44"/>
      <c r="G17" s="43"/>
      <c r="H17" s="43"/>
      <c r="I17" s="44"/>
      <c r="J17" s="43"/>
      <c r="K17" s="43"/>
      <c r="L17" s="44"/>
      <c r="M17" s="43"/>
      <c r="N17" s="43"/>
      <c r="O17" s="44"/>
      <c r="P17" s="43"/>
      <c r="Q17" s="43"/>
      <c r="R17" s="44"/>
      <c r="S17" s="43"/>
      <c r="T17" s="43"/>
      <c r="U17" s="44"/>
      <c r="V17" s="44"/>
      <c r="W17" s="20"/>
      <c r="X17" s="45"/>
      <c r="Y17" s="45"/>
    </row>
    <row r="18" spans="1:25" x14ac:dyDescent="0.3">
      <c r="A18" s="20"/>
      <c r="B18" s="20"/>
      <c r="C18" s="20"/>
      <c r="D18" s="43"/>
      <c r="E18" s="43"/>
      <c r="F18" s="44"/>
      <c r="G18" s="43"/>
      <c r="H18" s="43"/>
      <c r="I18" s="44"/>
      <c r="J18" s="43"/>
      <c r="K18" s="43"/>
      <c r="L18" s="44"/>
      <c r="M18" s="43"/>
      <c r="N18" s="43"/>
      <c r="O18" s="44"/>
      <c r="P18" s="43"/>
      <c r="Q18" s="43"/>
      <c r="R18" s="44"/>
      <c r="S18" s="43"/>
      <c r="T18" s="43"/>
      <c r="U18" s="44"/>
      <c r="V18" s="44"/>
      <c r="W18" s="20"/>
      <c r="X18" s="45"/>
      <c r="Y18" s="46"/>
    </row>
    <row r="19" spans="1:25" x14ac:dyDescent="0.3">
      <c r="A19" s="20"/>
      <c r="B19" s="20"/>
      <c r="C19" s="20"/>
      <c r="D19" s="43"/>
      <c r="E19" s="43"/>
      <c r="F19" s="44"/>
      <c r="G19" s="43"/>
      <c r="H19" s="43"/>
      <c r="I19" s="44"/>
      <c r="J19" s="43"/>
      <c r="K19" s="43"/>
      <c r="L19" s="44"/>
      <c r="M19" s="43"/>
      <c r="N19" s="43"/>
      <c r="O19" s="44"/>
      <c r="P19" s="43"/>
      <c r="Q19" s="43"/>
      <c r="R19" s="44"/>
      <c r="S19" s="43"/>
      <c r="T19" s="43"/>
      <c r="U19" s="44">
        <f>SQRT(V5^2+V7^2)</f>
        <v>87.12703369218994</v>
      </c>
      <c r="V19" s="44"/>
      <c r="W19" s="20"/>
      <c r="X19" s="45"/>
      <c r="Y19" s="45"/>
    </row>
  </sheetData>
  <mergeCells count="18">
    <mergeCell ref="S2:U2"/>
    <mergeCell ref="A2:A3"/>
    <mergeCell ref="X1:X3"/>
    <mergeCell ref="Y1:Y3"/>
    <mergeCell ref="B1:B3"/>
    <mergeCell ref="C1:C3"/>
    <mergeCell ref="W1:W3"/>
    <mergeCell ref="V1:V3"/>
    <mergeCell ref="D1:F1"/>
    <mergeCell ref="G1:I1"/>
    <mergeCell ref="J1:L1"/>
    <mergeCell ref="M1:O1"/>
    <mergeCell ref="P1:R1"/>
    <mergeCell ref="S1:U1"/>
    <mergeCell ref="G2:I2"/>
    <mergeCell ref="J2:L2"/>
    <mergeCell ref="M2:O2"/>
    <mergeCell ref="P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F1" zoomScaleNormal="100" workbookViewId="0">
      <selection activeCell="H14" sqref="H14"/>
    </sheetView>
  </sheetViews>
  <sheetFormatPr defaultRowHeight="14.4" x14ac:dyDescent="0.3"/>
  <cols>
    <col min="1" max="1" width="19.33203125" style="29" bestFit="1" customWidth="1"/>
    <col min="2" max="3" width="8.6640625" style="29" bestFit="1" customWidth="1"/>
    <col min="8" max="8" width="17" bestFit="1" customWidth="1"/>
    <col min="9" max="9" width="2.6640625" customWidth="1"/>
    <col min="10" max="10" width="19.33203125" bestFit="1" customWidth="1"/>
    <col min="11" max="11" width="2.44140625" bestFit="1" customWidth="1"/>
    <col min="12" max="12" width="15.44140625" bestFit="1" customWidth="1"/>
    <col min="13" max="13" width="2.44140625" bestFit="1" customWidth="1"/>
    <col min="14" max="14" width="17.88671875" bestFit="1" customWidth="1"/>
    <col min="15" max="15" width="2" bestFit="1" customWidth="1"/>
  </cols>
  <sheetData>
    <row r="1" spans="1:15" x14ac:dyDescent="0.3">
      <c r="A1" s="30" t="s">
        <v>23</v>
      </c>
      <c r="B1" s="30"/>
      <c r="C1" s="30" t="s">
        <v>24</v>
      </c>
      <c r="H1" t="s">
        <v>10</v>
      </c>
      <c r="I1" t="s">
        <v>33</v>
      </c>
      <c r="J1" t="s">
        <v>9</v>
      </c>
      <c r="K1" t="s">
        <v>33</v>
      </c>
      <c r="L1" t="s">
        <v>5</v>
      </c>
      <c r="M1" t="s">
        <v>33</v>
      </c>
      <c r="N1" t="s">
        <v>41</v>
      </c>
    </row>
    <row r="2" spans="1:15" x14ac:dyDescent="0.3">
      <c r="A2" s="30" t="s">
        <v>13</v>
      </c>
      <c r="B2" s="30" t="s">
        <v>22</v>
      </c>
      <c r="C2" s="30"/>
      <c r="H2" s="30" t="s">
        <v>21</v>
      </c>
      <c r="I2" t="s">
        <v>51</v>
      </c>
      <c r="J2" s="30" t="s">
        <v>25</v>
      </c>
      <c r="K2" t="s">
        <v>51</v>
      </c>
      <c r="L2" s="30" t="s">
        <v>6</v>
      </c>
      <c r="M2" t="s">
        <v>51</v>
      </c>
      <c r="N2" s="30" t="s">
        <v>18</v>
      </c>
      <c r="O2" t="s">
        <v>51</v>
      </c>
    </row>
    <row r="3" spans="1:15" x14ac:dyDescent="0.3">
      <c r="A3" s="30" t="s">
        <v>8</v>
      </c>
      <c r="B3" s="30"/>
      <c r="C3" s="30" t="s">
        <v>24</v>
      </c>
      <c r="H3" s="30" t="s">
        <v>13</v>
      </c>
      <c r="I3" t="s">
        <v>51</v>
      </c>
      <c r="J3" s="30" t="s">
        <v>27</v>
      </c>
      <c r="K3" t="s">
        <v>51</v>
      </c>
      <c r="L3" s="60" t="s">
        <v>49</v>
      </c>
      <c r="M3" t="s">
        <v>51</v>
      </c>
      <c r="N3" s="30" t="s">
        <v>30</v>
      </c>
      <c r="O3" t="s">
        <v>51</v>
      </c>
    </row>
    <row r="4" spans="1:15" x14ac:dyDescent="0.3">
      <c r="A4" s="30" t="s">
        <v>25</v>
      </c>
      <c r="B4" s="30" t="s">
        <v>26</v>
      </c>
      <c r="C4" s="30"/>
      <c r="H4" s="30" t="s">
        <v>12</v>
      </c>
      <c r="I4" t="s">
        <v>51</v>
      </c>
      <c r="J4" s="30" t="s">
        <v>28</v>
      </c>
      <c r="K4" t="s">
        <v>51</v>
      </c>
      <c r="L4" s="60" t="s">
        <v>50</v>
      </c>
      <c r="M4" t="s">
        <v>51</v>
      </c>
      <c r="N4" s="60" t="s">
        <v>43</v>
      </c>
      <c r="O4" t="s">
        <v>51</v>
      </c>
    </row>
    <row r="5" spans="1:15" x14ac:dyDescent="0.3">
      <c r="A5" s="30" t="s">
        <v>12</v>
      </c>
      <c r="B5" s="30" t="s">
        <v>22</v>
      </c>
      <c r="C5" s="30"/>
      <c r="H5" s="30" t="s">
        <v>31</v>
      </c>
      <c r="I5" t="s">
        <v>51</v>
      </c>
      <c r="J5" s="61" t="s">
        <v>52</v>
      </c>
      <c r="K5" t="s">
        <v>51</v>
      </c>
      <c r="L5" s="30" t="s">
        <v>8</v>
      </c>
      <c r="M5" t="s">
        <v>51</v>
      </c>
      <c r="N5" s="60" t="s">
        <v>44</v>
      </c>
      <c r="O5" t="s">
        <v>51</v>
      </c>
    </row>
    <row r="6" spans="1:15" x14ac:dyDescent="0.3">
      <c r="A6" s="30" t="s">
        <v>27</v>
      </c>
      <c r="B6" s="30" t="s">
        <v>26</v>
      </c>
      <c r="C6" s="30"/>
      <c r="H6" s="30" t="s">
        <v>11</v>
      </c>
      <c r="I6" t="s">
        <v>51</v>
      </c>
      <c r="J6" s="30" t="s">
        <v>29</v>
      </c>
      <c r="K6" t="s">
        <v>51</v>
      </c>
      <c r="L6" s="30" t="s">
        <v>23</v>
      </c>
      <c r="M6" t="s">
        <v>51</v>
      </c>
      <c r="N6" s="60" t="s">
        <v>45</v>
      </c>
      <c r="O6" t="s">
        <v>51</v>
      </c>
    </row>
    <row r="7" spans="1:15" x14ac:dyDescent="0.3">
      <c r="A7" s="30" t="s">
        <v>28</v>
      </c>
      <c r="B7" s="30" t="s">
        <v>26</v>
      </c>
      <c r="C7" s="30"/>
      <c r="H7" s="60" t="s">
        <v>47</v>
      </c>
      <c r="I7" t="s">
        <v>51</v>
      </c>
      <c r="J7" s="30"/>
      <c r="N7" s="60" t="s">
        <v>46</v>
      </c>
      <c r="O7" t="s">
        <v>51</v>
      </c>
    </row>
    <row r="8" spans="1:15" x14ac:dyDescent="0.3">
      <c r="A8" s="30" t="s">
        <v>52</v>
      </c>
      <c r="B8" s="30" t="s">
        <v>26</v>
      </c>
      <c r="C8" s="30"/>
      <c r="H8" s="60" t="s">
        <v>48</v>
      </c>
      <c r="I8" t="s">
        <v>51</v>
      </c>
    </row>
    <row r="9" spans="1:15" x14ac:dyDescent="0.3">
      <c r="A9" s="60" t="s">
        <v>29</v>
      </c>
      <c r="B9" s="60" t="s">
        <v>26</v>
      </c>
      <c r="C9" s="60"/>
    </row>
    <row r="10" spans="1:15" x14ac:dyDescent="0.3">
      <c r="A10" s="60" t="s">
        <v>31</v>
      </c>
      <c r="B10" s="60" t="s">
        <v>22</v>
      </c>
      <c r="C10" s="60"/>
    </row>
    <row r="11" spans="1:15" x14ac:dyDescent="0.3">
      <c r="A11" s="60" t="s">
        <v>11</v>
      </c>
      <c r="B11" s="60" t="s">
        <v>22</v>
      </c>
      <c r="C11" s="60"/>
    </row>
    <row r="12" spans="1:15" x14ac:dyDescent="0.3">
      <c r="A12" s="60" t="s">
        <v>6</v>
      </c>
      <c r="B12" s="60"/>
      <c r="C12" s="60" t="s">
        <v>24</v>
      </c>
    </row>
    <row r="13" spans="1:15" x14ac:dyDescent="0.3">
      <c r="A13" s="60" t="s">
        <v>32</v>
      </c>
      <c r="B13" s="60" t="s">
        <v>53</v>
      </c>
      <c r="C13" s="60"/>
    </row>
    <row r="14" spans="1:15" x14ac:dyDescent="0.3">
      <c r="A14" s="60" t="s">
        <v>21</v>
      </c>
      <c r="B14" s="60" t="s">
        <v>54</v>
      </c>
      <c r="C14" s="60"/>
    </row>
    <row r="15" spans="1:15" x14ac:dyDescent="0.3">
      <c r="A15" s="60" t="s">
        <v>30</v>
      </c>
      <c r="B15" s="60"/>
      <c r="C15" s="60" t="s">
        <v>42</v>
      </c>
    </row>
    <row r="16" spans="1:15" x14ac:dyDescent="0.3">
      <c r="A16" s="60" t="s">
        <v>43</v>
      </c>
      <c r="B16" s="60"/>
      <c r="C16" s="60" t="s">
        <v>42</v>
      </c>
    </row>
    <row r="17" spans="1:3" x14ac:dyDescent="0.3">
      <c r="A17" s="60" t="s">
        <v>44</v>
      </c>
      <c r="B17" s="60"/>
      <c r="C17" s="60" t="s">
        <v>42</v>
      </c>
    </row>
    <row r="18" spans="1:3" x14ac:dyDescent="0.3">
      <c r="A18" s="60" t="s">
        <v>18</v>
      </c>
      <c r="B18" s="60"/>
      <c r="C18" s="60" t="s">
        <v>42</v>
      </c>
    </row>
    <row r="19" spans="1:3" x14ac:dyDescent="0.3">
      <c r="A19" s="60" t="s">
        <v>45</v>
      </c>
      <c r="B19" s="60"/>
      <c r="C19" s="60" t="s">
        <v>42</v>
      </c>
    </row>
    <row r="20" spans="1:3" x14ac:dyDescent="0.3">
      <c r="A20" s="60" t="s">
        <v>46</v>
      </c>
      <c r="B20" s="60"/>
      <c r="C20" s="60" t="s">
        <v>42</v>
      </c>
    </row>
    <row r="21" spans="1:3" x14ac:dyDescent="0.3">
      <c r="A21" s="60" t="s">
        <v>47</v>
      </c>
      <c r="B21" s="60" t="s">
        <v>22</v>
      </c>
      <c r="C21" s="60"/>
    </row>
    <row r="22" spans="1:3" x14ac:dyDescent="0.3">
      <c r="A22" s="60" t="s">
        <v>48</v>
      </c>
      <c r="B22" s="60" t="s">
        <v>22</v>
      </c>
      <c r="C22" s="60"/>
    </row>
    <row r="23" spans="1:3" x14ac:dyDescent="0.3">
      <c r="A23" s="60" t="s">
        <v>49</v>
      </c>
      <c r="B23" s="60"/>
      <c r="C23" s="60" t="s">
        <v>24</v>
      </c>
    </row>
    <row r="24" spans="1:3" x14ac:dyDescent="0.3">
      <c r="A24" s="60" t="s">
        <v>50</v>
      </c>
      <c r="B24" s="60"/>
      <c r="C24" s="60" t="s">
        <v>24</v>
      </c>
    </row>
    <row r="37" spans="1:3" x14ac:dyDescent="0.3">
      <c r="A37" s="60"/>
      <c r="B37" s="60"/>
      <c r="C37" s="60"/>
    </row>
    <row r="38" spans="1:3" x14ac:dyDescent="0.3">
      <c r="A38" s="60"/>
      <c r="B38" s="60"/>
      <c r="C38" s="60"/>
    </row>
    <row r="39" spans="1:3" x14ac:dyDescent="0.3">
      <c r="A39" s="60"/>
      <c r="B39" s="60"/>
      <c r="C39" s="6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 DAMES 2016</vt:lpstr>
      <vt:lpstr>Scoresheet HEREN 2016</vt:lpstr>
      <vt:lpstr>Inschrijvingen wedstrijd</vt:lpstr>
    </vt:vector>
  </TitlesOfParts>
  <Company>TU Delft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Daan Geerdink</dc:creator>
  <cp:lastModifiedBy>Ellen van der Linden</cp:lastModifiedBy>
  <dcterms:created xsi:type="dcterms:W3CDTF">2015-05-02T00:28:34Z</dcterms:created>
  <dcterms:modified xsi:type="dcterms:W3CDTF">2016-03-19T15:15:00Z</dcterms:modified>
</cp:coreProperties>
</file>