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m\VUC film\Lektion 7\"/>
    </mc:Choice>
  </mc:AlternateContent>
  <xr:revisionPtr revIDLastSave="0" documentId="8_{6A6A18D3-252E-4C9B-9301-7140CA2B5875}" xr6:coauthVersionLast="45" xr6:coauthVersionMax="45" xr10:uidLastSave="{00000000-0000-0000-0000-000000000000}"/>
  <bookViews>
    <workbookView xWindow="750" yWindow="690" windowWidth="21180" windowHeight="13635" activeTab="1" xr2:uid="{00000000-000D-0000-FFFF-FFFF00000000}"/>
  </bookViews>
  <sheets>
    <sheet name="Folketingsvalg" sheetId="17" r:id="rId1"/>
    <sheet name="Folketingsvalg facit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" i="16" l="1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4" i="16"/>
  <c r="I5" i="16"/>
  <c r="I6" i="16"/>
  <c r="I9" i="16"/>
  <c r="I10" i="16"/>
  <c r="I11" i="16"/>
  <c r="I12" i="16"/>
  <c r="I14" i="16"/>
  <c r="I15" i="16"/>
  <c r="I16" i="16"/>
  <c r="I17" i="16"/>
  <c r="I4" i="16"/>
  <c r="G7" i="16"/>
  <c r="G6" i="16"/>
  <c r="G8" i="16"/>
  <c r="G9" i="16"/>
  <c r="G10" i="16"/>
  <c r="G11" i="16"/>
  <c r="G12" i="16"/>
  <c r="G13" i="16"/>
  <c r="G14" i="16"/>
  <c r="G15" i="16"/>
  <c r="G16" i="16"/>
  <c r="G17" i="16"/>
  <c r="G18" i="16"/>
  <c r="G5" i="16"/>
  <c r="G4" i="16"/>
  <c r="F22" i="16"/>
  <c r="F20" i="16"/>
  <c r="F18" i="16"/>
  <c r="C22" i="16"/>
  <c r="C10" i="16"/>
</calcChain>
</file>

<file path=xl/sharedStrings.xml><?xml version="1.0" encoding="utf-8"?>
<sst xmlns="http://schemas.openxmlformats.org/spreadsheetml/2006/main" count="167" uniqueCount="70">
  <si>
    <t xml:space="preserve"> </t>
  </si>
  <si>
    <t>Parti</t>
  </si>
  <si>
    <t>Ændring</t>
  </si>
  <si>
    <t>Stemmer</t>
  </si>
  <si>
    <t>Pct.</t>
  </si>
  <si>
    <t>Mandater</t>
  </si>
  <si>
    <t>A</t>
  </si>
  <si>
    <t>Socialdemokratiet</t>
  </si>
  <si>
    <t>26,3 %</t>
  </si>
  <si>
    <t>B</t>
  </si>
  <si>
    <t>Radikale Venstre</t>
  </si>
  <si>
    <t>4,6 %</t>
  </si>
  <si>
    <t>C</t>
  </si>
  <si>
    <t>Det Konservative Folkeparti</t>
  </si>
  <si>
    <t>3,4 %</t>
  </si>
  <si>
    <t>D</t>
  </si>
  <si>
    <t>Nye Borgerlige</t>
  </si>
  <si>
    <t>Nyt parti</t>
  </si>
  <si>
    <t>E</t>
  </si>
  <si>
    <t>Klaus Riskær Pedersen</t>
  </si>
  <si>
    <t>F</t>
  </si>
  <si>
    <t>SF – Socialistisk Folkeparti</t>
  </si>
  <si>
    <t>4,2 %</t>
  </si>
  <si>
    <t>I</t>
  </si>
  <si>
    <t>Liberal Alliance</t>
  </si>
  <si>
    <t>7,5 %</t>
  </si>
  <si>
    <t>K</t>
  </si>
  <si>
    <t>Kristendemokraterne</t>
  </si>
  <si>
    <t>O</t>
  </si>
  <si>
    <t>Dansk Folkeparti</t>
  </si>
  <si>
    <t>21,1 %</t>
  </si>
  <si>
    <t>P</t>
  </si>
  <si>
    <t>Stram Kurs</t>
  </si>
  <si>
    <t>V</t>
  </si>
  <si>
    <t>Venstre, Danmarks Liberale Parti</t>
  </si>
  <si>
    <t>19,5 %</t>
  </si>
  <si>
    <t>Å</t>
  </si>
  <si>
    <t>Alternativet</t>
  </si>
  <si>
    <t>4,8 %</t>
  </si>
  <si>
    <t>-</t>
  </si>
  <si>
    <t>Uden for partierne</t>
  </si>
  <si>
    <t>0,1 %</t>
  </si>
  <si>
    <t>I alt gyldige stemmer</t>
  </si>
  <si>
    <t>100 %</t>
  </si>
  <si>
    <t>Blanke stemmer</t>
  </si>
  <si>
    <t>Andre ugyldige stemmer</t>
  </si>
  <si>
    <t>I alt ugyldige stemmer</t>
  </si>
  <si>
    <t>I alt afgivne stemmer</t>
  </si>
  <si>
    <t>Mandater*</t>
  </si>
  <si>
    <t xml:space="preserve">* Mandater = pladser i Folketinget. Dertil kommer 4 fra Fæøerne og Grønland. Der er altså 179 pladser i Folketinget. </t>
  </si>
  <si>
    <t>Valget i 2015</t>
  </si>
  <si>
    <t>Valget i 2019</t>
  </si>
  <si>
    <t>%</t>
  </si>
  <si>
    <t>pp</t>
  </si>
  <si>
    <t>Udfyld de manglende pladser i skemaet</t>
  </si>
  <si>
    <t>Enhedslisten</t>
  </si>
  <si>
    <t>Liste</t>
  </si>
  <si>
    <t>Overvejelser:</t>
  </si>
  <si>
    <t>Er helheden "i alt gyldige stemmer" eller "i alt afgivne stemmer"?</t>
  </si>
  <si>
    <t>For at efterprøve en teori kan du prøve at beregne nogle af de andre</t>
  </si>
  <si>
    <t xml:space="preserve">tal du allerede kender. </t>
  </si>
  <si>
    <t xml:space="preserve">Hvad giver Socialdemokratiet, hvis du regner helhed som afgivne stemmer fremfor gyldige stemmer? </t>
  </si>
  <si>
    <t xml:space="preserve">Stemmeprocenten var 84,6%. </t>
  </si>
  <si>
    <t xml:space="preserve">Hvor mange stemme berettiget er der i Danmark? </t>
  </si>
  <si>
    <t xml:space="preserve">Det betyder at 84,6% af vælgerne afgav en stemme. </t>
  </si>
  <si>
    <t>Vis udregningen og bestem tallet</t>
  </si>
  <si>
    <t>Stemmeprocenten var 84,6% i 2019</t>
  </si>
  <si>
    <t>Hvorfor får du nogle steder "division by 0"</t>
  </si>
  <si>
    <t>Ø</t>
  </si>
  <si>
    <t>stemmeberettiget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</si>
</sst>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/>
      <right/>
      <top style="medium">
        <color rgb="FFAAAAAA"/>
      </top>
      <bottom style="medium">
        <color rgb="FFAAAAAA"/>
      </bottom>
      <diagonal/>
    </border>
    <border>
      <left/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/>
      <top style="medium">
        <color rgb="FFAAAAAA"/>
      </top>
      <bottom/>
      <diagonal/>
    </border>
    <border>
      <left/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/>
      <top/>
      <bottom style="medium">
        <color rgb="FFAAAAAA"/>
      </bottom>
      <diagonal/>
    </border>
    <border>
      <left/>
      <right style="medium">
        <color rgb="FFAAAAAA"/>
      </right>
      <top/>
      <bottom style="medium">
        <color rgb="FFAAAAAA"/>
      </bottom>
      <diagonal/>
    </border>
    <border>
      <left/>
      <right/>
      <top style="medium">
        <color rgb="FFAAAAAA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5" fillId="2" borderId="7" xfId="0" applyFont="1" applyFill="1" applyBorder="1"/>
    <xf numFmtId="0" fontId="4" fillId="2" borderId="3" xfId="0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10" fontId="4" fillId="2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7" fillId="0" borderId="0" xfId="0" applyFont="1"/>
    <xf numFmtId="0" fontId="8" fillId="0" borderId="0" xfId="0" applyFont="1"/>
    <xf numFmtId="0" fontId="6" fillId="0" borderId="0" xfId="0" applyFont="1"/>
    <xf numFmtId="3" fontId="9" fillId="2" borderId="3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10" fillId="2" borderId="3" xfId="0" applyNumberFormat="1" applyFont="1" applyFill="1" applyBorder="1" applyAlignment="1">
      <alignment horizontal="right" vertical="center" wrapText="1"/>
    </xf>
    <xf numFmtId="3" fontId="9" fillId="2" borderId="1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11" fillId="0" borderId="0" xfId="0" applyFont="1"/>
    <xf numFmtId="10" fontId="4" fillId="2" borderId="1" xfId="0" applyNumberFormat="1" applyFont="1" applyFill="1" applyBorder="1" applyAlignment="1">
      <alignment vertical="center" wrapText="1"/>
    </xf>
    <xf numFmtId="165" fontId="6" fillId="0" borderId="0" xfId="2" applyNumberFormat="1" applyFont="1"/>
    <xf numFmtId="10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2" fillId="0" borderId="0" xfId="0" applyFont="1"/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3" xfId="0" applyNumberFormat="1" applyFont="1" applyFill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right" vertical="center" wrapText="1"/>
    </xf>
    <xf numFmtId="0" fontId="9" fillId="2" borderId="1" xfId="0" applyNumberFormat="1" applyFont="1" applyFill="1" applyBorder="1" applyAlignment="1">
      <alignment vertical="center" wrapText="1"/>
    </xf>
    <xf numFmtId="0" fontId="4" fillId="2" borderId="1" xfId="1" applyNumberFormat="1" applyFont="1" applyFill="1" applyBorder="1" applyAlignment="1">
      <alignment vertical="center" wrapText="1"/>
    </xf>
    <xf numFmtId="10" fontId="9" fillId="2" borderId="1" xfId="1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vertical="center" wrapText="1"/>
    </xf>
    <xf numFmtId="165" fontId="12" fillId="0" borderId="0" xfId="2" applyNumberFormat="1" applyFont="1"/>
    <xf numFmtId="0" fontId="12" fillId="0" borderId="0" xfId="0" applyFont="1"/>
  </cellXfs>
  <cellStyles count="3">
    <cellStyle name="Komma" xfId="2" builtinId="3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7F7B1-CEF0-4475-825D-FE1E73D8DA31}">
  <dimension ref="A1:R28"/>
  <sheetViews>
    <sheetView topLeftCell="A10" workbookViewId="0">
      <selection activeCell="D4" sqref="D4"/>
    </sheetView>
  </sheetViews>
  <sheetFormatPr defaultRowHeight="15" x14ac:dyDescent="0.25"/>
  <cols>
    <col min="1" max="1" width="8" customWidth="1"/>
    <col min="2" max="2" width="24.5703125" customWidth="1"/>
    <col min="3" max="3" width="20.42578125" customWidth="1"/>
    <col min="4" max="5" width="14.5703125" customWidth="1"/>
    <col min="6" max="6" width="14.28515625" customWidth="1"/>
    <col min="7" max="7" width="17.7109375" customWidth="1"/>
    <col min="8" max="8" width="14.85546875" customWidth="1"/>
    <col min="9" max="9" width="12" customWidth="1"/>
    <col min="10" max="10" width="16" customWidth="1"/>
    <col min="11" max="11" width="16.42578125" customWidth="1"/>
    <col min="16" max="16" width="21.140625" customWidth="1"/>
    <col min="19" max="19" width="19" customWidth="1"/>
  </cols>
  <sheetData>
    <row r="1" spans="1:18" ht="96.75" customHeight="1" thickBot="1" x14ac:dyDescent="0.4">
      <c r="A1" s="8" t="s">
        <v>54</v>
      </c>
      <c r="B1" s="7"/>
      <c r="C1" s="7"/>
      <c r="D1" s="7"/>
      <c r="E1" s="7"/>
      <c r="F1" s="7"/>
      <c r="G1" s="7"/>
      <c r="H1" s="7"/>
      <c r="I1" s="7"/>
      <c r="J1" s="7"/>
      <c r="K1" s="5"/>
    </row>
    <row r="2" spans="1:18" ht="17.25" customHeight="1" thickBot="1" x14ac:dyDescent="0.3">
      <c r="A2" s="34" t="s">
        <v>56</v>
      </c>
      <c r="B2" s="34" t="s">
        <v>1</v>
      </c>
      <c r="C2" s="32" t="s">
        <v>50</v>
      </c>
      <c r="D2" s="36"/>
      <c r="E2" s="33"/>
      <c r="F2" s="32" t="s">
        <v>51</v>
      </c>
      <c r="G2" s="36"/>
      <c r="H2" s="33"/>
      <c r="I2" s="32" t="s">
        <v>2</v>
      </c>
      <c r="J2" s="33"/>
    </row>
    <row r="3" spans="1:18" ht="15.75" thickBot="1" x14ac:dyDescent="0.3">
      <c r="A3" s="35"/>
      <c r="B3" s="35"/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48</v>
      </c>
      <c r="I3" s="1" t="s">
        <v>52</v>
      </c>
      <c r="J3" s="1" t="s">
        <v>53</v>
      </c>
    </row>
    <row r="4" spans="1:18" ht="15.75" thickBot="1" x14ac:dyDescent="0.3">
      <c r="A4" s="2" t="s">
        <v>6</v>
      </c>
      <c r="B4" s="13" t="s">
        <v>7</v>
      </c>
      <c r="C4" s="3">
        <v>924940</v>
      </c>
      <c r="D4" s="4" t="s">
        <v>8</v>
      </c>
      <c r="E4" s="4">
        <v>47</v>
      </c>
      <c r="F4" s="3">
        <v>915393</v>
      </c>
      <c r="G4" s="28" t="s">
        <v>0</v>
      </c>
      <c r="H4" s="4">
        <v>48</v>
      </c>
      <c r="I4" s="2"/>
      <c r="J4" s="2"/>
    </row>
    <row r="5" spans="1:18" ht="15.75" thickBot="1" x14ac:dyDescent="0.3">
      <c r="A5" s="2" t="s">
        <v>9</v>
      </c>
      <c r="B5" s="13" t="s">
        <v>10</v>
      </c>
      <c r="C5" s="3">
        <v>161009</v>
      </c>
      <c r="D5" s="12" t="s">
        <v>11</v>
      </c>
      <c r="E5" s="4">
        <v>8</v>
      </c>
      <c r="F5" s="3">
        <v>304273</v>
      </c>
      <c r="G5" s="28" t="s">
        <v>0</v>
      </c>
      <c r="H5" s="4">
        <v>16</v>
      </c>
      <c r="I5" s="2"/>
      <c r="J5" s="2"/>
      <c r="K5" s="27" t="s">
        <v>57</v>
      </c>
      <c r="L5" s="21" t="s">
        <v>0</v>
      </c>
      <c r="M5" s="21"/>
      <c r="N5" s="21"/>
      <c r="O5" s="21"/>
      <c r="P5" s="21"/>
      <c r="Q5" s="21"/>
      <c r="R5" s="21"/>
    </row>
    <row r="6" spans="1:18" ht="15.75" thickBot="1" x14ac:dyDescent="0.3">
      <c r="A6" s="2" t="s">
        <v>12</v>
      </c>
      <c r="B6" s="13" t="s">
        <v>13</v>
      </c>
      <c r="C6" s="3">
        <v>118003</v>
      </c>
      <c r="D6" s="4" t="s">
        <v>14</v>
      </c>
      <c r="E6" s="4">
        <v>6</v>
      </c>
      <c r="F6" s="3">
        <v>233349</v>
      </c>
      <c r="G6" s="28" t="s">
        <v>0</v>
      </c>
      <c r="H6" s="4">
        <v>12</v>
      </c>
      <c r="I6" s="2"/>
      <c r="J6" s="2"/>
      <c r="K6" s="21" t="s">
        <v>58</v>
      </c>
      <c r="L6" s="21"/>
      <c r="M6" s="21"/>
      <c r="N6" s="21"/>
      <c r="O6" s="21"/>
      <c r="P6" s="21"/>
      <c r="Q6" s="21"/>
      <c r="R6" s="21"/>
    </row>
    <row r="7" spans="1:18" ht="15.75" thickBot="1" x14ac:dyDescent="0.3">
      <c r="A7" s="2" t="s">
        <v>15</v>
      </c>
      <c r="B7" s="13" t="s">
        <v>16</v>
      </c>
      <c r="C7" s="18">
        <v>0</v>
      </c>
      <c r="D7" s="18" t="s">
        <v>17</v>
      </c>
      <c r="E7" s="18">
        <v>0</v>
      </c>
      <c r="F7" s="3">
        <v>83228</v>
      </c>
      <c r="G7" s="28" t="s">
        <v>0</v>
      </c>
      <c r="H7" s="4">
        <v>4</v>
      </c>
      <c r="I7" s="2"/>
      <c r="J7" s="2"/>
      <c r="K7" s="21"/>
      <c r="L7" s="21"/>
      <c r="M7" s="21"/>
      <c r="N7" s="21"/>
      <c r="O7" s="21"/>
      <c r="P7" s="21"/>
      <c r="Q7" s="21"/>
      <c r="R7" s="21"/>
    </row>
    <row r="8" spans="1:18" ht="15.75" thickBot="1" x14ac:dyDescent="0.3">
      <c r="A8" s="2" t="s">
        <v>18</v>
      </c>
      <c r="B8" s="13" t="s">
        <v>19</v>
      </c>
      <c r="C8" s="18">
        <v>0</v>
      </c>
      <c r="D8" s="18" t="s">
        <v>17</v>
      </c>
      <c r="E8" s="18">
        <v>0</v>
      </c>
      <c r="F8" s="3">
        <v>29617</v>
      </c>
      <c r="G8" s="28" t="s">
        <v>0</v>
      </c>
      <c r="H8" s="4">
        <v>0</v>
      </c>
      <c r="I8" s="2"/>
      <c r="J8" s="2"/>
      <c r="K8" s="21" t="s">
        <v>59</v>
      </c>
      <c r="L8" s="21"/>
      <c r="M8" s="21"/>
      <c r="N8" s="21"/>
      <c r="O8" s="21"/>
      <c r="P8" s="21"/>
      <c r="Q8" s="21"/>
      <c r="R8" s="21"/>
    </row>
    <row r="9" spans="1:18" ht="15.75" thickBot="1" x14ac:dyDescent="0.3">
      <c r="A9" s="2" t="s">
        <v>20</v>
      </c>
      <c r="B9" s="13" t="s">
        <v>21</v>
      </c>
      <c r="C9" s="3">
        <v>147578</v>
      </c>
      <c r="D9" s="4" t="s">
        <v>22</v>
      </c>
      <c r="E9" s="4">
        <v>7</v>
      </c>
      <c r="F9" s="3">
        <v>272093</v>
      </c>
      <c r="G9" s="28" t="s">
        <v>0</v>
      </c>
      <c r="H9" s="4">
        <v>14</v>
      </c>
      <c r="I9" s="2"/>
      <c r="J9" s="2"/>
      <c r="K9" s="21" t="s">
        <v>60</v>
      </c>
      <c r="L9" s="21"/>
      <c r="M9" s="21"/>
      <c r="N9" s="21"/>
      <c r="O9" s="21"/>
      <c r="P9" s="21"/>
      <c r="Q9" s="21"/>
      <c r="R9" s="21"/>
    </row>
    <row r="10" spans="1:18" ht="15.75" thickBot="1" x14ac:dyDescent="0.3">
      <c r="A10" s="2" t="s">
        <v>23</v>
      </c>
      <c r="B10" s="13" t="s">
        <v>24</v>
      </c>
      <c r="C10" s="3" t="s">
        <v>0</v>
      </c>
      <c r="D10" s="4" t="s">
        <v>25</v>
      </c>
      <c r="E10" s="4">
        <v>13</v>
      </c>
      <c r="F10" s="3">
        <v>82228</v>
      </c>
      <c r="G10" s="28" t="s">
        <v>0</v>
      </c>
      <c r="H10" s="4">
        <v>4</v>
      </c>
      <c r="I10" s="2"/>
      <c r="J10" s="2"/>
      <c r="K10" s="21"/>
      <c r="L10" s="21"/>
      <c r="M10" s="21"/>
      <c r="N10" s="21"/>
      <c r="O10" s="21"/>
      <c r="P10" s="21"/>
      <c r="Q10" s="21"/>
      <c r="R10" s="21"/>
    </row>
    <row r="11" spans="1:18" ht="15.75" thickBot="1" x14ac:dyDescent="0.3">
      <c r="A11" s="2" t="s">
        <v>26</v>
      </c>
      <c r="B11" s="13" t="s">
        <v>27</v>
      </c>
      <c r="C11" s="3">
        <v>29077</v>
      </c>
      <c r="D11" s="4" t="s">
        <v>0</v>
      </c>
      <c r="E11" s="2">
        <v>0</v>
      </c>
      <c r="F11" s="3">
        <v>61215</v>
      </c>
      <c r="G11" s="28" t="s">
        <v>0</v>
      </c>
      <c r="H11" s="4">
        <v>0</v>
      </c>
      <c r="I11" s="2"/>
      <c r="J11" s="2"/>
      <c r="K11" s="21" t="s">
        <v>61</v>
      </c>
      <c r="L11" s="21"/>
      <c r="M11" s="21"/>
      <c r="N11" s="21"/>
      <c r="O11" s="21"/>
      <c r="P11" s="21"/>
      <c r="Q11" s="21"/>
      <c r="R11" s="21"/>
    </row>
    <row r="12" spans="1:18" ht="15.75" thickBot="1" x14ac:dyDescent="0.3">
      <c r="A12" s="2" t="s">
        <v>28</v>
      </c>
      <c r="B12" s="13" t="s">
        <v>29</v>
      </c>
      <c r="C12" s="3">
        <v>741746</v>
      </c>
      <c r="D12" s="4" t="s">
        <v>30</v>
      </c>
      <c r="E12" s="4">
        <v>37</v>
      </c>
      <c r="F12" s="3">
        <v>308219</v>
      </c>
      <c r="G12" s="28" t="s">
        <v>0</v>
      </c>
      <c r="H12" s="4">
        <v>16</v>
      </c>
      <c r="I12" s="2"/>
      <c r="J12" s="2"/>
      <c r="K12" s="21"/>
      <c r="L12" s="21"/>
      <c r="M12" s="21"/>
      <c r="N12" s="21"/>
      <c r="O12" s="21"/>
      <c r="P12" s="21"/>
      <c r="Q12" s="21"/>
      <c r="R12" s="21"/>
    </row>
    <row r="13" spans="1:18" ht="15.75" thickBot="1" x14ac:dyDescent="0.3">
      <c r="A13" s="2" t="s">
        <v>31</v>
      </c>
      <c r="B13" s="13" t="s">
        <v>32</v>
      </c>
      <c r="C13" s="18">
        <v>0</v>
      </c>
      <c r="D13" s="18" t="s">
        <v>17</v>
      </c>
      <c r="E13" s="18">
        <v>0</v>
      </c>
      <c r="F13" s="3">
        <v>63091</v>
      </c>
      <c r="G13" s="28" t="s">
        <v>0</v>
      </c>
      <c r="H13" s="4">
        <v>0</v>
      </c>
      <c r="I13" s="2"/>
      <c r="J13" s="2"/>
      <c r="K13" s="21" t="s">
        <v>67</v>
      </c>
      <c r="L13" s="21"/>
      <c r="M13" s="21"/>
      <c r="N13" s="21"/>
      <c r="O13" s="21"/>
      <c r="P13" s="21"/>
      <c r="Q13" s="21"/>
      <c r="R13" s="21"/>
    </row>
    <row r="14" spans="1:18" ht="15.75" thickBot="1" x14ac:dyDescent="0.3">
      <c r="A14" s="2" t="s">
        <v>33</v>
      </c>
      <c r="B14" s="13" t="s">
        <v>34</v>
      </c>
      <c r="C14" s="3">
        <v>685188</v>
      </c>
      <c r="D14" s="4" t="s">
        <v>35</v>
      </c>
      <c r="E14" s="4">
        <v>34</v>
      </c>
      <c r="F14" s="3">
        <v>825486</v>
      </c>
      <c r="G14" s="28" t="s">
        <v>0</v>
      </c>
      <c r="H14" s="4">
        <v>43</v>
      </c>
      <c r="I14" s="2"/>
      <c r="J14" s="2"/>
    </row>
    <row r="15" spans="1:18" ht="15.75" thickBot="1" x14ac:dyDescent="0.3">
      <c r="A15" s="9"/>
      <c r="B15" s="13" t="s">
        <v>55</v>
      </c>
      <c r="C15" s="10">
        <v>274463</v>
      </c>
      <c r="D15" s="11">
        <v>7.8</v>
      </c>
      <c r="E15" s="11">
        <v>14</v>
      </c>
      <c r="F15" s="10">
        <v>244664</v>
      </c>
      <c r="G15" s="28" t="s">
        <v>0</v>
      </c>
      <c r="H15" s="11"/>
      <c r="I15" s="9"/>
      <c r="J15" s="9"/>
    </row>
    <row r="16" spans="1:18" ht="15.75" thickBot="1" x14ac:dyDescent="0.3">
      <c r="A16" s="2" t="s">
        <v>36</v>
      </c>
      <c r="B16" s="13" t="s">
        <v>37</v>
      </c>
      <c r="C16" s="3">
        <v>168788</v>
      </c>
      <c r="D16" s="4" t="s">
        <v>38</v>
      </c>
      <c r="E16" s="4">
        <v>9</v>
      </c>
      <c r="F16" s="3">
        <v>104148</v>
      </c>
      <c r="G16" s="28" t="s">
        <v>0</v>
      </c>
      <c r="H16" s="4">
        <v>5</v>
      </c>
      <c r="I16" s="2"/>
      <c r="J16" s="2"/>
    </row>
    <row r="17" spans="1:11" ht="15.75" thickBot="1" x14ac:dyDescent="0.3">
      <c r="A17" s="2" t="s">
        <v>39</v>
      </c>
      <c r="B17" s="13" t="s">
        <v>40</v>
      </c>
      <c r="C17" s="3">
        <v>3066</v>
      </c>
      <c r="D17" s="4" t="s">
        <v>41</v>
      </c>
      <c r="E17" s="4">
        <v>0</v>
      </c>
      <c r="F17" s="3">
        <v>2755</v>
      </c>
      <c r="G17" s="28" t="s">
        <v>0</v>
      </c>
      <c r="H17" s="4">
        <v>0</v>
      </c>
      <c r="I17" s="2"/>
      <c r="J17" s="2"/>
    </row>
    <row r="18" spans="1:11" ht="30" customHeight="1" thickBot="1" x14ac:dyDescent="0.3">
      <c r="A18" s="32" t="s">
        <v>42</v>
      </c>
      <c r="B18" s="33"/>
      <c r="C18" s="3">
        <v>3518987</v>
      </c>
      <c r="D18" s="4" t="s">
        <v>43</v>
      </c>
      <c r="E18" s="4">
        <v>175</v>
      </c>
      <c r="F18" s="3" t="s">
        <v>0</v>
      </c>
      <c r="G18" s="28" t="s">
        <v>0</v>
      </c>
      <c r="H18" s="4">
        <v>175</v>
      </c>
      <c r="I18" s="2"/>
      <c r="J18" s="2"/>
    </row>
    <row r="19" spans="1:11" ht="15.75" customHeight="1" thickBot="1" x14ac:dyDescent="0.3">
      <c r="A19" s="32" t="s">
        <v>44</v>
      </c>
      <c r="B19" s="33"/>
      <c r="C19" s="3">
        <v>29920</v>
      </c>
      <c r="D19" s="2"/>
      <c r="E19" s="2"/>
      <c r="F19" s="3">
        <v>28126</v>
      </c>
      <c r="G19" s="28" t="s">
        <v>0</v>
      </c>
      <c r="H19" s="2"/>
      <c r="I19" s="2"/>
      <c r="J19" s="2"/>
    </row>
    <row r="20" spans="1:11" ht="30" customHeight="1" thickBot="1" x14ac:dyDescent="0.3">
      <c r="A20" s="32" t="s">
        <v>45</v>
      </c>
      <c r="B20" s="33"/>
      <c r="C20" s="3">
        <v>11153</v>
      </c>
      <c r="D20" s="2"/>
      <c r="E20" s="2"/>
      <c r="F20" s="3" t="s">
        <v>0</v>
      </c>
      <c r="G20" s="28" t="s">
        <v>0</v>
      </c>
      <c r="H20" s="2"/>
      <c r="I20" s="2"/>
      <c r="J20" s="2"/>
    </row>
    <row r="21" spans="1:11" ht="30" customHeight="1" thickBot="1" x14ac:dyDescent="0.3">
      <c r="A21" s="32" t="s">
        <v>46</v>
      </c>
      <c r="B21" s="33"/>
      <c r="C21" s="3">
        <v>41073</v>
      </c>
      <c r="D21" s="2"/>
      <c r="E21" s="2"/>
      <c r="F21" s="3">
        <v>37437</v>
      </c>
      <c r="G21" s="28" t="s">
        <v>0</v>
      </c>
      <c r="H21" s="2"/>
      <c r="I21" s="2"/>
      <c r="J21" s="2"/>
    </row>
    <row r="22" spans="1:11" ht="15.75" customHeight="1" thickBot="1" x14ac:dyDescent="0.3">
      <c r="A22" s="30" t="s">
        <v>47</v>
      </c>
      <c r="B22" s="31"/>
      <c r="C22" s="19" t="s">
        <v>0</v>
      </c>
      <c r="D22" s="9"/>
      <c r="E22" s="9"/>
      <c r="F22" s="10"/>
      <c r="G22" s="29"/>
      <c r="H22" s="9" t="s">
        <v>0</v>
      </c>
      <c r="I22" s="9"/>
      <c r="J22" s="6"/>
    </row>
    <row r="23" spans="1:11" x14ac:dyDescent="0.25">
      <c r="A23" s="15" t="s">
        <v>49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5" spans="1:11" ht="18.75" x14ac:dyDescent="0.3">
      <c r="A25" s="22" t="s">
        <v>62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s="14" customFormat="1" ht="18.75" x14ac:dyDescent="0.3">
      <c r="A26" s="22" t="s">
        <v>64</v>
      </c>
    </row>
    <row r="27" spans="1:11" ht="15.75" x14ac:dyDescent="0.25">
      <c r="A27" s="22" t="s">
        <v>63</v>
      </c>
    </row>
    <row r="28" spans="1:11" ht="15.75" x14ac:dyDescent="0.25">
      <c r="A28" s="22" t="s">
        <v>65</v>
      </c>
    </row>
  </sheetData>
  <mergeCells count="10">
    <mergeCell ref="A2:A3"/>
    <mergeCell ref="B2:B3"/>
    <mergeCell ref="C2:E2"/>
    <mergeCell ref="F2:H2"/>
    <mergeCell ref="I2:J2"/>
    <mergeCell ref="A22:B22"/>
    <mergeCell ref="A18:B18"/>
    <mergeCell ref="A19:B19"/>
    <mergeCell ref="A20:B20"/>
    <mergeCell ref="A21:B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13EB4-5D2E-4734-A2A5-4965F16377A1}">
  <dimension ref="A1:L30"/>
  <sheetViews>
    <sheetView tabSelected="1" topLeftCell="A10" zoomScale="115" zoomScaleNormal="115" workbookViewId="0">
      <selection activeCell="E32" sqref="E32"/>
    </sheetView>
  </sheetViews>
  <sheetFormatPr defaultRowHeight="15" x14ac:dyDescent="0.25"/>
  <cols>
    <col min="1" max="1" width="8" customWidth="1"/>
    <col min="2" max="2" width="24.5703125" customWidth="1"/>
    <col min="3" max="3" width="20.42578125" customWidth="1"/>
    <col min="4" max="5" width="14.5703125" customWidth="1"/>
    <col min="6" max="6" width="14.28515625" customWidth="1"/>
    <col min="7" max="7" width="17.7109375" customWidth="1"/>
    <col min="8" max="8" width="14.85546875" customWidth="1"/>
    <col min="9" max="9" width="15.28515625" customWidth="1"/>
    <col min="10" max="10" width="16" customWidth="1"/>
    <col min="11" max="11" width="16.42578125" customWidth="1"/>
    <col min="16" max="16" width="21.140625" customWidth="1"/>
    <col min="19" max="19" width="19" customWidth="1"/>
  </cols>
  <sheetData>
    <row r="1" spans="1:12" ht="42" customHeight="1" thickBot="1" x14ac:dyDescent="0.4">
      <c r="A1" s="8" t="s">
        <v>54</v>
      </c>
      <c r="B1" s="7"/>
      <c r="C1" s="7"/>
      <c r="D1" s="7"/>
      <c r="E1" s="7"/>
      <c r="F1" s="7"/>
      <c r="G1" s="7"/>
      <c r="H1" s="7"/>
      <c r="I1" s="7"/>
      <c r="J1" s="7"/>
      <c r="K1" s="5"/>
    </row>
    <row r="2" spans="1:12" ht="17.25" customHeight="1" thickBot="1" x14ac:dyDescent="0.3">
      <c r="A2" s="34" t="s">
        <v>56</v>
      </c>
      <c r="B2" s="34" t="s">
        <v>1</v>
      </c>
      <c r="C2" s="32" t="s">
        <v>50</v>
      </c>
      <c r="D2" s="36"/>
      <c r="E2" s="33"/>
      <c r="F2" s="32" t="s">
        <v>51</v>
      </c>
      <c r="G2" s="36"/>
      <c r="H2" s="33"/>
      <c r="I2" s="32" t="s">
        <v>2</v>
      </c>
      <c r="J2" s="33"/>
    </row>
    <row r="3" spans="1:12" ht="15.75" thickBot="1" x14ac:dyDescent="0.3">
      <c r="A3" s="35"/>
      <c r="B3" s="35"/>
      <c r="C3" s="1" t="s">
        <v>3</v>
      </c>
      <c r="D3" s="1" t="s">
        <v>4</v>
      </c>
      <c r="E3" s="1" t="s">
        <v>5</v>
      </c>
      <c r="F3" s="1" t="s">
        <v>3</v>
      </c>
      <c r="G3" s="1" t="s">
        <v>4</v>
      </c>
      <c r="H3" s="1" t="s">
        <v>48</v>
      </c>
      <c r="I3" s="1" t="s">
        <v>52</v>
      </c>
      <c r="J3" s="1" t="s">
        <v>53</v>
      </c>
    </row>
    <row r="4" spans="1:12" ht="15.75" thickBot="1" x14ac:dyDescent="0.3">
      <c r="A4" s="2" t="s">
        <v>6</v>
      </c>
      <c r="B4" s="13" t="s">
        <v>7</v>
      </c>
      <c r="C4" s="3">
        <v>924940</v>
      </c>
      <c r="D4" s="12">
        <f>SUM(C4/$C$18)</f>
        <v>0.26284268739839051</v>
      </c>
      <c r="E4" s="4">
        <v>47</v>
      </c>
      <c r="F4" s="3">
        <v>915393</v>
      </c>
      <c r="G4" s="25">
        <f>SUM(F4/F18)</f>
        <v>0.25933583567603341</v>
      </c>
      <c r="H4" s="4">
        <v>48</v>
      </c>
      <c r="I4" s="40">
        <f>SUM(F4-C4)/C4</f>
        <v>-1.0321750600038921E-2</v>
      </c>
      <c r="J4" s="41">
        <f>SUM(G4-D4)*100</f>
        <v>-0.35068517223570961</v>
      </c>
      <c r="K4" s="16" t="s">
        <v>57</v>
      </c>
      <c r="L4" t="s">
        <v>0</v>
      </c>
    </row>
    <row r="5" spans="1:12" ht="15.75" thickBot="1" x14ac:dyDescent="0.3">
      <c r="A5" s="2" t="s">
        <v>9</v>
      </c>
      <c r="B5" s="13" t="s">
        <v>10</v>
      </c>
      <c r="C5" s="3">
        <v>161009</v>
      </c>
      <c r="D5" s="12">
        <f t="shared" ref="D5:D18" si="0">SUM(C5/$C$18)</f>
        <v>4.5754360558876744E-2</v>
      </c>
      <c r="E5" s="4">
        <v>8</v>
      </c>
      <c r="F5" s="3">
        <v>304273</v>
      </c>
      <c r="G5" s="25">
        <f>SUM(F5/$F$18)</f>
        <v>8.6202202473313339E-2</v>
      </c>
      <c r="H5" s="4">
        <v>16</v>
      </c>
      <c r="I5" s="40">
        <f t="shared" ref="I5:I17" si="1">SUM(F5-C5)/C5</f>
        <v>0.88978876957188724</v>
      </c>
      <c r="J5" s="41">
        <f t="shared" ref="J5:J17" si="2">SUM(G5-D5)*100</f>
        <v>4.0447841914436591</v>
      </c>
      <c r="K5" s="16" t="s">
        <v>58</v>
      </c>
    </row>
    <row r="6" spans="1:12" ht="15.75" thickBot="1" x14ac:dyDescent="0.3">
      <c r="A6" s="2" t="s">
        <v>12</v>
      </c>
      <c r="B6" s="13" t="s">
        <v>13</v>
      </c>
      <c r="C6" s="3">
        <v>118003</v>
      </c>
      <c r="D6" s="12">
        <f t="shared" si="0"/>
        <v>3.3533229875529522E-2</v>
      </c>
      <c r="E6" s="4">
        <v>6</v>
      </c>
      <c r="F6" s="3">
        <v>233349</v>
      </c>
      <c r="G6" s="25">
        <f t="shared" ref="G6:G18" si="3">SUM(F6/$F$18)</f>
        <v>6.6109045971693814E-2</v>
      </c>
      <c r="H6" s="4">
        <v>12</v>
      </c>
      <c r="I6" s="40">
        <f t="shared" si="1"/>
        <v>0.97748362329771277</v>
      </c>
      <c r="J6" s="41">
        <f t="shared" si="2"/>
        <v>3.2575816096164294</v>
      </c>
      <c r="K6" s="16"/>
    </row>
    <row r="7" spans="1:12" ht="15.75" thickBot="1" x14ac:dyDescent="0.3">
      <c r="A7" s="2" t="s">
        <v>15</v>
      </c>
      <c r="B7" s="13" t="s">
        <v>16</v>
      </c>
      <c r="C7" s="18">
        <v>0</v>
      </c>
      <c r="D7" s="12">
        <f t="shared" si="0"/>
        <v>0</v>
      </c>
      <c r="E7" s="18">
        <v>0</v>
      </c>
      <c r="F7" s="3">
        <v>83228</v>
      </c>
      <c r="G7" s="25">
        <f>SUM(F7/$F$18)</f>
        <v>2.3578946891275012E-2</v>
      </c>
      <c r="H7" s="4">
        <v>4</v>
      </c>
      <c r="I7" s="40" t="s">
        <v>0</v>
      </c>
      <c r="J7" s="41">
        <f t="shared" si="2"/>
        <v>2.3578946891275012</v>
      </c>
      <c r="K7" s="16" t="s">
        <v>59</v>
      </c>
    </row>
    <row r="8" spans="1:12" ht="15.75" thickBot="1" x14ac:dyDescent="0.3">
      <c r="A8" s="2" t="s">
        <v>18</v>
      </c>
      <c r="B8" s="13" t="s">
        <v>19</v>
      </c>
      <c r="C8" s="18">
        <v>0</v>
      </c>
      <c r="D8" s="12">
        <f t="shared" si="0"/>
        <v>0</v>
      </c>
      <c r="E8" s="18">
        <v>0</v>
      </c>
      <c r="F8" s="3">
        <v>29617</v>
      </c>
      <c r="G8" s="25">
        <f t="shared" si="3"/>
        <v>8.390657832446918E-3</v>
      </c>
      <c r="H8" s="4">
        <v>0</v>
      </c>
      <c r="I8" s="40" t="s">
        <v>0</v>
      </c>
      <c r="J8" s="41">
        <f t="shared" si="2"/>
        <v>0.83906578324469183</v>
      </c>
      <c r="K8" s="16" t="s">
        <v>60</v>
      </c>
    </row>
    <row r="9" spans="1:12" ht="15.75" thickBot="1" x14ac:dyDescent="0.3">
      <c r="A9" s="2" t="s">
        <v>20</v>
      </c>
      <c r="B9" s="13" t="s">
        <v>21</v>
      </c>
      <c r="C9" s="3">
        <v>147578</v>
      </c>
      <c r="D9" s="12">
        <f t="shared" si="0"/>
        <v>4.1937637166605049E-2</v>
      </c>
      <c r="E9" s="4">
        <v>7</v>
      </c>
      <c r="F9" s="3">
        <v>272093</v>
      </c>
      <c r="G9" s="25">
        <f t="shared" si="3"/>
        <v>7.7085432744841781E-2</v>
      </c>
      <c r="H9" s="4">
        <v>14</v>
      </c>
      <c r="I9" s="40">
        <f t="shared" si="1"/>
        <v>0.84372331919391774</v>
      </c>
      <c r="J9" s="41">
        <f t="shared" si="2"/>
        <v>3.5147795578236734</v>
      </c>
      <c r="K9" s="16"/>
    </row>
    <row r="10" spans="1:12" ht="15.75" thickBot="1" x14ac:dyDescent="0.3">
      <c r="A10" s="2" t="s">
        <v>23</v>
      </c>
      <c r="B10" s="13" t="s">
        <v>24</v>
      </c>
      <c r="C10" s="20">
        <f>SUM(C18/100*7.5)</f>
        <v>263924.02500000002</v>
      </c>
      <c r="D10" s="12">
        <f t="shared" si="0"/>
        <v>7.5000000000000011E-2</v>
      </c>
      <c r="E10" s="4">
        <v>13</v>
      </c>
      <c r="F10" s="3">
        <v>82228</v>
      </c>
      <c r="G10" s="25">
        <f t="shared" si="3"/>
        <v>2.3295641430477264E-2</v>
      </c>
      <c r="H10" s="4">
        <v>4</v>
      </c>
      <c r="I10" s="40">
        <f t="shared" si="1"/>
        <v>-0.6884406412034676</v>
      </c>
      <c r="J10" s="41">
        <f t="shared" si="2"/>
        <v>-5.1704358569522748</v>
      </c>
      <c r="K10" s="16" t="s">
        <v>61</v>
      </c>
    </row>
    <row r="11" spans="1:12" ht="15.75" thickBot="1" x14ac:dyDescent="0.3">
      <c r="A11" s="2" t="s">
        <v>26</v>
      </c>
      <c r="B11" s="13" t="s">
        <v>27</v>
      </c>
      <c r="C11" s="3">
        <v>29077</v>
      </c>
      <c r="D11" s="12">
        <f t="shared" si="0"/>
        <v>8.2628892917194635E-3</v>
      </c>
      <c r="E11" s="2">
        <v>0</v>
      </c>
      <c r="F11" s="3">
        <v>61215</v>
      </c>
      <c r="G11" s="25">
        <f t="shared" si="3"/>
        <v>1.7342543782734175E-2</v>
      </c>
      <c r="H11" s="4">
        <v>0</v>
      </c>
      <c r="I11" s="40">
        <f t="shared" si="1"/>
        <v>1.1052722082745814</v>
      </c>
      <c r="J11" s="41">
        <f t="shared" si="2"/>
        <v>0.90796544910147114</v>
      </c>
    </row>
    <row r="12" spans="1:12" ht="15.75" thickBot="1" x14ac:dyDescent="0.3">
      <c r="A12" s="2" t="s">
        <v>28</v>
      </c>
      <c r="B12" s="13" t="s">
        <v>29</v>
      </c>
      <c r="C12" s="3">
        <v>741746</v>
      </c>
      <c r="D12" s="12">
        <f t="shared" si="0"/>
        <v>0.2107839557236216</v>
      </c>
      <c r="E12" s="4">
        <v>37</v>
      </c>
      <c r="F12" s="3">
        <v>308219</v>
      </c>
      <c r="G12" s="25">
        <f t="shared" si="3"/>
        <v>8.7320125821621256E-2</v>
      </c>
      <c r="H12" s="4">
        <v>16</v>
      </c>
      <c r="I12" s="40">
        <f t="shared" si="1"/>
        <v>-0.5844682681133434</v>
      </c>
      <c r="J12" s="41">
        <f t="shared" si="2"/>
        <v>-12.346382990200034</v>
      </c>
      <c r="K12" s="16" t="s">
        <v>67</v>
      </c>
    </row>
    <row r="13" spans="1:12" ht="15.75" thickBot="1" x14ac:dyDescent="0.3">
      <c r="A13" s="2" t="s">
        <v>31</v>
      </c>
      <c r="B13" s="13" t="s">
        <v>32</v>
      </c>
      <c r="C13" s="18">
        <v>0</v>
      </c>
      <c r="D13" s="12">
        <f t="shared" si="0"/>
        <v>0</v>
      </c>
      <c r="E13" s="18">
        <v>0</v>
      </c>
      <c r="F13" s="3">
        <v>63091</v>
      </c>
      <c r="G13" s="25">
        <f t="shared" si="3"/>
        <v>1.7874024827190752E-2</v>
      </c>
      <c r="H13" s="4">
        <v>0</v>
      </c>
      <c r="I13" s="40" t="s">
        <v>0</v>
      </c>
      <c r="J13" s="41">
        <f t="shared" si="2"/>
        <v>1.7874024827190753</v>
      </c>
    </row>
    <row r="14" spans="1:12" ht="15.75" thickBot="1" x14ac:dyDescent="0.3">
      <c r="A14" s="2" t="s">
        <v>33</v>
      </c>
      <c r="B14" s="13" t="s">
        <v>34</v>
      </c>
      <c r="C14" s="3">
        <v>685188</v>
      </c>
      <c r="D14" s="12">
        <f t="shared" si="0"/>
        <v>0.19471171675257681</v>
      </c>
      <c r="E14" s="4">
        <v>34</v>
      </c>
      <c r="F14" s="3">
        <v>825486</v>
      </c>
      <c r="G14" s="25">
        <f t="shared" si="3"/>
        <v>0.23386469161209023</v>
      </c>
      <c r="H14" s="4">
        <v>43</v>
      </c>
      <c r="I14" s="40">
        <f t="shared" si="1"/>
        <v>0.20475840207359147</v>
      </c>
      <c r="J14" s="41">
        <f t="shared" si="2"/>
        <v>3.9152974859513412</v>
      </c>
    </row>
    <row r="15" spans="1:12" ht="15.75" thickBot="1" x14ac:dyDescent="0.3">
      <c r="A15" s="9" t="s">
        <v>68</v>
      </c>
      <c r="B15" s="13" t="s">
        <v>55</v>
      </c>
      <c r="C15" s="10">
        <v>274463</v>
      </c>
      <c r="D15" s="12">
        <f t="shared" si="0"/>
        <v>7.799488887000719E-2</v>
      </c>
      <c r="E15" s="11">
        <v>14</v>
      </c>
      <c r="F15" s="10">
        <v>244664</v>
      </c>
      <c r="G15" s="25">
        <f t="shared" si="3"/>
        <v>6.9314647260620338E-2</v>
      </c>
      <c r="H15" s="11"/>
      <c r="I15" s="40">
        <f t="shared" si="1"/>
        <v>-0.10857201152796551</v>
      </c>
      <c r="J15" s="41">
        <f t="shared" si="2"/>
        <v>-0.86802416093868517</v>
      </c>
    </row>
    <row r="16" spans="1:12" ht="15.75" thickBot="1" x14ac:dyDescent="0.3">
      <c r="A16" s="2" t="s">
        <v>36</v>
      </c>
      <c r="B16" s="13" t="s">
        <v>37</v>
      </c>
      <c r="C16" s="3">
        <v>168788</v>
      </c>
      <c r="D16" s="12">
        <f t="shared" si="0"/>
        <v>4.7964939910263946E-2</v>
      </c>
      <c r="E16" s="4">
        <v>9</v>
      </c>
      <c r="F16" s="3">
        <v>104148</v>
      </c>
      <c r="G16" s="25">
        <f t="shared" si="3"/>
        <v>2.9505697131163914E-2</v>
      </c>
      <c r="H16" s="4">
        <v>5</v>
      </c>
      <c r="I16" s="40">
        <f t="shared" si="1"/>
        <v>-0.38296561366921816</v>
      </c>
      <c r="J16" s="41">
        <f t="shared" si="2"/>
        <v>-1.8459242779100031</v>
      </c>
    </row>
    <row r="17" spans="1:10" ht="15.75" thickBot="1" x14ac:dyDescent="0.3">
      <c r="A17" s="2" t="s">
        <v>39</v>
      </c>
      <c r="B17" s="13" t="s">
        <v>40</v>
      </c>
      <c r="C17" s="3">
        <v>3066</v>
      </c>
      <c r="D17" s="12">
        <f t="shared" si="0"/>
        <v>8.7127346591504883E-4</v>
      </c>
      <c r="E17" s="4">
        <v>0</v>
      </c>
      <c r="F17" s="3">
        <v>2755</v>
      </c>
      <c r="G17" s="25">
        <f t="shared" si="3"/>
        <v>7.8050654449779715E-4</v>
      </c>
      <c r="H17" s="4">
        <v>0</v>
      </c>
      <c r="I17" s="40">
        <f t="shared" si="1"/>
        <v>-0.10143509458577951</v>
      </c>
      <c r="J17" s="41">
        <f t="shared" si="2"/>
        <v>-9.0766921417251671E-3</v>
      </c>
    </row>
    <row r="18" spans="1:10" ht="30" customHeight="1" thickBot="1" x14ac:dyDescent="0.3">
      <c r="A18" s="32" t="s">
        <v>42</v>
      </c>
      <c r="B18" s="33"/>
      <c r="C18" s="3">
        <v>3518987</v>
      </c>
      <c r="D18" s="12">
        <f t="shared" si="0"/>
        <v>1</v>
      </c>
      <c r="E18" s="4">
        <v>175</v>
      </c>
      <c r="F18" s="20">
        <f>SUM(F4:F17)</f>
        <v>3529759</v>
      </c>
      <c r="G18" s="25">
        <f t="shared" si="3"/>
        <v>1</v>
      </c>
      <c r="H18" s="4">
        <v>175</v>
      </c>
      <c r="I18" s="38"/>
      <c r="J18" s="26"/>
    </row>
    <row r="19" spans="1:10" ht="15.75" thickBot="1" x14ac:dyDescent="0.3">
      <c r="A19" s="32" t="s">
        <v>44</v>
      </c>
      <c r="B19" s="33"/>
      <c r="C19" s="3">
        <v>29920</v>
      </c>
      <c r="D19" s="23" t="s">
        <v>0</v>
      </c>
      <c r="E19" s="2" t="s">
        <v>0</v>
      </c>
      <c r="F19" s="3">
        <v>28126</v>
      </c>
      <c r="G19" s="37"/>
      <c r="H19" s="2"/>
      <c r="I19" s="38"/>
      <c r="J19" s="26"/>
    </row>
    <row r="20" spans="1:10" ht="30" customHeight="1" thickBot="1" x14ac:dyDescent="0.3">
      <c r="A20" s="32" t="s">
        <v>45</v>
      </c>
      <c r="B20" s="33"/>
      <c r="C20" s="3">
        <v>11153</v>
      </c>
      <c r="D20" s="39" t="s">
        <v>0</v>
      </c>
      <c r="E20" s="2"/>
      <c r="F20" s="20">
        <f>SUM(F21-F19)</f>
        <v>9311</v>
      </c>
      <c r="G20" s="37"/>
      <c r="H20" s="2"/>
      <c r="I20" s="38"/>
      <c r="J20" s="26"/>
    </row>
    <row r="21" spans="1:10" ht="30" customHeight="1" thickBot="1" x14ac:dyDescent="0.3">
      <c r="A21" s="32" t="s">
        <v>46</v>
      </c>
      <c r="B21" s="33"/>
      <c r="C21" s="3">
        <v>41073</v>
      </c>
      <c r="D21" s="23" t="s">
        <v>0</v>
      </c>
      <c r="E21" s="2"/>
      <c r="F21" s="3">
        <v>37437</v>
      </c>
      <c r="G21" s="37"/>
      <c r="H21" s="2"/>
      <c r="I21" s="38"/>
      <c r="J21" s="26"/>
    </row>
    <row r="22" spans="1:10" ht="15.75" thickBot="1" x14ac:dyDescent="0.3">
      <c r="A22" s="30" t="s">
        <v>47</v>
      </c>
      <c r="B22" s="31"/>
      <c r="C22" s="17">
        <f>SUM(C18+C21)</f>
        <v>3560060</v>
      </c>
      <c r="D22" s="23" t="s">
        <v>0</v>
      </c>
      <c r="E22" s="9"/>
      <c r="F22" s="17">
        <f>SUM(F18+F21)</f>
        <v>3567196</v>
      </c>
      <c r="G22" s="37"/>
      <c r="H22" s="9" t="s">
        <v>0</v>
      </c>
      <c r="I22" s="38"/>
      <c r="J22" s="2"/>
    </row>
    <row r="23" spans="1:10" s="15" customFormat="1" ht="23.25" customHeight="1" x14ac:dyDescent="0.2">
      <c r="A23" s="15" t="s">
        <v>49</v>
      </c>
    </row>
    <row r="25" spans="1:10" s="14" customFormat="1" ht="18.75" x14ac:dyDescent="0.3">
      <c r="A25" s="22" t="s">
        <v>66</v>
      </c>
      <c r="D25" s="14" t="s">
        <v>0</v>
      </c>
    </row>
    <row r="26" spans="1:10" ht="18.75" x14ac:dyDescent="0.3">
      <c r="A26" s="22" t="s">
        <v>64</v>
      </c>
      <c r="B26" s="14"/>
    </row>
    <row r="27" spans="1:10" ht="15.75" x14ac:dyDescent="0.25">
      <c r="A27" s="22" t="s">
        <v>63</v>
      </c>
    </row>
    <row r="28" spans="1:10" ht="15.75" x14ac:dyDescent="0.25">
      <c r="A28" s="22" t="s">
        <v>65</v>
      </c>
    </row>
    <row r="29" spans="1:10" ht="17.25" x14ac:dyDescent="0.4">
      <c r="C29" s="42">
        <f>SUM(F22/84.6)*100</f>
        <v>4216543.735224586</v>
      </c>
      <c r="D29" s="43" t="s">
        <v>69</v>
      </c>
    </row>
    <row r="30" spans="1:10" x14ac:dyDescent="0.25">
      <c r="B30" s="16" t="s">
        <v>0</v>
      </c>
      <c r="C30" s="16"/>
      <c r="D30" s="24" t="s">
        <v>0</v>
      </c>
    </row>
  </sheetData>
  <mergeCells count="10">
    <mergeCell ref="A2:A3"/>
    <mergeCell ref="B2:B3"/>
    <mergeCell ref="C2:E2"/>
    <mergeCell ref="F2:H2"/>
    <mergeCell ref="I2:J2"/>
    <mergeCell ref="A19:B19"/>
    <mergeCell ref="A20:B20"/>
    <mergeCell ref="A21:B21"/>
    <mergeCell ref="A22:B22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Folketingsvalg</vt:lpstr>
      <vt:lpstr>Folketingsvalg facit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Jørgen</dc:creator>
  <cp:lastModifiedBy>Kim Ursin</cp:lastModifiedBy>
  <dcterms:created xsi:type="dcterms:W3CDTF">2016-07-28T14:53:34Z</dcterms:created>
  <dcterms:modified xsi:type="dcterms:W3CDTF">2020-04-02T10:22:50Z</dcterms:modified>
</cp:coreProperties>
</file>