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m\VUC film\Lektion 1\"/>
    </mc:Choice>
  </mc:AlternateContent>
  <xr:revisionPtr revIDLastSave="0" documentId="8_{9C238131-2DA6-4BE7-B8E6-5C1BD1C35BB2}" xr6:coauthVersionLast="45" xr6:coauthVersionMax="45" xr10:uidLastSave="{00000000-0000-0000-0000-000000000000}"/>
  <bookViews>
    <workbookView xWindow="5295" yWindow="465" windowWidth="20190" windowHeight="14670" firstSheet="1" activeTab="1" xr2:uid="{00000000-000D-0000-FFFF-FFFF00000000}"/>
  </bookViews>
  <sheets>
    <sheet name="JRplotdata" sheetId="6" state="veryHidden" r:id="rId1"/>
    <sheet name="Fra Bogen" sheetId="18" r:id="rId2"/>
    <sheet name="Opgave 1" sheetId="2" r:id="rId3"/>
    <sheet name="Opgave 2" sheetId="11" r:id="rId4"/>
    <sheet name="Opgave 3" sheetId="5" r:id="rId5"/>
    <sheet name="Opgave 4" sheetId="3" r:id="rId6"/>
    <sheet name="Opgave 5" sheetId="17" r:id="rId7"/>
    <sheet name="Facitliste " sheetId="13" r:id="rId8"/>
    <sheet name="Fra Bogen FACIT" sheetId="1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5" i="19" l="1"/>
  <c r="L156" i="19"/>
  <c r="L154" i="19"/>
  <c r="D142" i="19"/>
  <c r="D138" i="19"/>
  <c r="D134" i="19"/>
  <c r="C123" i="19"/>
  <c r="C119" i="19"/>
  <c r="F115" i="19"/>
  <c r="F111" i="19"/>
  <c r="F107" i="19"/>
  <c r="F103" i="19"/>
  <c r="H101" i="19"/>
  <c r="C91" i="19"/>
  <c r="C87" i="19"/>
  <c r="C83" i="19"/>
  <c r="C79" i="19"/>
  <c r="C63" i="19"/>
  <c r="C67" i="19"/>
  <c r="C59" i="19"/>
  <c r="B45" i="19"/>
  <c r="B41" i="19"/>
  <c r="B37" i="19"/>
  <c r="K27" i="19"/>
  <c r="J27" i="19"/>
  <c r="K26" i="19"/>
  <c r="J26" i="19"/>
  <c r="B13" i="19"/>
  <c r="B14" i="19" s="1"/>
  <c r="B9" i="19"/>
  <c r="B10" i="19" s="1"/>
  <c r="B5" i="19"/>
  <c r="K27" i="18"/>
  <c r="J27" i="18"/>
  <c r="K26" i="18"/>
  <c r="J26" i="18"/>
  <c r="B14" i="18"/>
  <c r="B10" i="18"/>
  <c r="B13" i="18"/>
  <c r="B5" i="18"/>
  <c r="B9" i="18"/>
  <c r="C71" i="13" l="1"/>
  <c r="C72" i="13" s="1"/>
  <c r="C67" i="13"/>
  <c r="C68" i="13" s="1"/>
  <c r="D55" i="13" l="1"/>
  <c r="D56" i="13"/>
  <c r="D57" i="13"/>
  <c r="D58" i="13"/>
  <c r="D54" i="13"/>
  <c r="D46" i="13"/>
  <c r="D47" i="13"/>
  <c r="D48" i="13"/>
  <c r="D49" i="13"/>
  <c r="D45" i="13"/>
  <c r="D36" i="13"/>
  <c r="E36" i="13" s="1"/>
  <c r="D37" i="13"/>
  <c r="E37" i="13" s="1"/>
  <c r="D38" i="13"/>
  <c r="E38" i="13" s="1"/>
  <c r="D39" i="13"/>
  <c r="E39" i="13" s="1"/>
  <c r="D35" i="13"/>
  <c r="E35" i="13" s="1"/>
  <c r="D27" i="13"/>
  <c r="E27" i="13" s="1"/>
  <c r="D28" i="13"/>
  <c r="E28" i="13" s="1"/>
  <c r="D29" i="13"/>
  <c r="E29" i="13" s="1"/>
  <c r="D30" i="13"/>
  <c r="E30" i="13" s="1"/>
  <c r="D26" i="13"/>
  <c r="E26" i="13" s="1"/>
  <c r="D17" i="13"/>
  <c r="D18" i="13"/>
  <c r="D19" i="13"/>
  <c r="D20" i="13"/>
  <c r="D16" i="13"/>
  <c r="D6" i="13"/>
  <c r="D7" i="13"/>
  <c r="D8" i="13"/>
  <c r="D9" i="13"/>
  <c r="D5" i="13"/>
</calcChain>
</file>

<file path=xl/sharedStrings.xml><?xml version="1.0" encoding="utf-8"?>
<sst xmlns="http://schemas.openxmlformats.org/spreadsheetml/2006/main" count="297" uniqueCount="120">
  <si>
    <t>Opgave 3</t>
  </si>
  <si>
    <t>Opgave 1a)</t>
  </si>
  <si>
    <t>Opgave 2a)</t>
  </si>
  <si>
    <t>Opgave 1</t>
  </si>
  <si>
    <t>Opgave 2</t>
  </si>
  <si>
    <t>Opgave 4</t>
  </si>
  <si>
    <t>Opgave 5</t>
  </si>
  <si>
    <t>Opgave 3b)</t>
  </si>
  <si>
    <t>Opgave 5a)</t>
  </si>
  <si>
    <t>Opgave 3a)</t>
  </si>
  <si>
    <t>Opgave 4a)</t>
  </si>
  <si>
    <t>Opgave 4b)</t>
  </si>
  <si>
    <t xml:space="preserve">Facitliste </t>
  </si>
  <si>
    <t>Pris</t>
  </si>
  <si>
    <t>Udfyld kolonnerne</t>
  </si>
  <si>
    <t>Udfyld kolonnen</t>
  </si>
  <si>
    <t>Procent</t>
  </si>
  <si>
    <t>Beregn procentdelene</t>
  </si>
  <si>
    <t>Beløb</t>
  </si>
  <si>
    <t>Procentdel</t>
  </si>
  <si>
    <t>Helhed</t>
  </si>
  <si>
    <t>Stigning i %</t>
  </si>
  <si>
    <t>Stigning i kr.</t>
  </si>
  <si>
    <t>Fald i %</t>
  </si>
  <si>
    <t>Fald i kr.</t>
  </si>
  <si>
    <t>Har kursisten ret?</t>
  </si>
  <si>
    <t>Del</t>
  </si>
  <si>
    <t>Find procenttallet</t>
  </si>
  <si>
    <t>Beregn det nye tal</t>
  </si>
  <si>
    <t>Løn</t>
  </si>
  <si>
    <t>Ny løn</t>
  </si>
  <si>
    <t>Find helheden</t>
  </si>
  <si>
    <t>svarer til</t>
  </si>
  <si>
    <t>I alt</t>
  </si>
  <si>
    <t>Ender det med det samme beløb?</t>
  </si>
  <si>
    <t xml:space="preserve">En kursist påstår: </t>
  </si>
  <si>
    <t>Hvis man først sætter prisen op med 10 %, og bagefter sætter prisen ned med 10 %, så får man det beløb, man begyndte med.</t>
  </si>
  <si>
    <t>Ny pris efter stigning</t>
  </si>
  <si>
    <t>Prisen stiger med 10 %</t>
  </si>
  <si>
    <t>Prisen sættes ned med 10 %</t>
  </si>
  <si>
    <t>Ny pris efter prisnedsættelse</t>
  </si>
  <si>
    <t xml:space="preserve">Påstanden er forkert! </t>
  </si>
  <si>
    <t xml:space="preserve"> </t>
  </si>
  <si>
    <t>I hvilken af de tre fagforeninger er ledigheden højest målt i procent?</t>
  </si>
  <si>
    <t>c:</t>
  </si>
  <si>
    <t>HK</t>
  </si>
  <si>
    <t xml:space="preserve">FOA </t>
  </si>
  <si>
    <t>I hvilken af de tre fagforeninger er ledigheden lavest målt i procent?</t>
  </si>
  <si>
    <t>b:</t>
  </si>
  <si>
    <t xml:space="preserve">3F </t>
  </si>
  <si>
    <t>Heraf ledige</t>
  </si>
  <si>
    <t>Medlemmer</t>
  </si>
  <si>
    <t>fagforeninger. Her er tre eksempler:</t>
  </si>
  <si>
    <t>Hvor mange procent af 3F'erne er ledige?</t>
  </si>
  <si>
    <t>a:</t>
  </si>
  <si>
    <t>Stor forskel på ledigheden i Udbys</t>
  </si>
  <si>
    <t>Ledighed i Udby</t>
  </si>
  <si>
    <t>41:</t>
  </si>
  <si>
    <t>Hvor man procent af normalprisen sparer man?</t>
  </si>
  <si>
    <t>Hvor mange penge sparer man?</t>
  </si>
  <si>
    <t>Hvad er normalprisen for en telefon og fire timers taletid?</t>
  </si>
  <si>
    <t>Mobiltelefon</t>
  </si>
  <si>
    <t>40:</t>
  </si>
  <si>
    <t>Hvor mange procent af firkanterne er grå</t>
  </si>
  <si>
    <t>f:</t>
  </si>
  <si>
    <t>Hvor mange procent af cirklerne er grå?</t>
  </si>
  <si>
    <t>e:</t>
  </si>
  <si>
    <t>Hvor mange procent af figurerne er firkanter?</t>
  </si>
  <si>
    <t>d:</t>
  </si>
  <si>
    <t>Hvor mange procent af figurerne er cirkler?</t>
  </si>
  <si>
    <t>Hvor mange procent af figurerne er grå?</t>
  </si>
  <si>
    <t>Hvor mange procent af figurerne er hvide?</t>
  </si>
  <si>
    <t>Cirkler og firkanter</t>
  </si>
  <si>
    <t>39:</t>
  </si>
  <si>
    <t>Hvor mange procent kørte turen på 150 km?</t>
  </si>
  <si>
    <t>Hvor mange procent kørte turen på 90 km?</t>
  </si>
  <si>
    <t>Hvor mange procent kørte turen på 40 km?</t>
  </si>
  <si>
    <t>Hvor mange personer kørte turen på 40 km?</t>
  </si>
  <si>
    <t>Cykelløb</t>
  </si>
  <si>
    <t>38:</t>
  </si>
  <si>
    <t>Hvor mange procent af medarbejderne er mænd?</t>
  </si>
  <si>
    <t>Hvor mange mænd er der ansat?</t>
  </si>
  <si>
    <t>Hvor mange procent af medarbejderne er kvinder?</t>
  </si>
  <si>
    <t>Skovborg Møbelfabrik</t>
  </si>
  <si>
    <t>37:</t>
  </si>
  <si>
    <t>Hvor mange procent af pengene i hver enkelt ramme er mønter?</t>
  </si>
  <si>
    <t>36:</t>
  </si>
  <si>
    <t>Prøv evt. at finde ca.-tal uden regnemaskine!!</t>
  </si>
  <si>
    <t>Hvor mange procent af normalprisen sparer man på hver af størrelserne?</t>
  </si>
  <si>
    <t>Nu kun</t>
  </si>
  <si>
    <t>Normalpris</t>
  </si>
  <si>
    <t>8 - 12</t>
  </si>
  <si>
    <t>2 - 6</t>
  </si>
  <si>
    <t>Størrelse</t>
  </si>
  <si>
    <t>Hvor mange kr. sparer man på hver af størrelserne?</t>
  </si>
  <si>
    <t>Billige flyverdragter</t>
  </si>
  <si>
    <t>35:</t>
  </si>
  <si>
    <t>- Hvor mange procent af figurerne er mænd?</t>
  </si>
  <si>
    <t>- Hvor mange procent af figurerne er kvinder?</t>
  </si>
  <si>
    <t>Find for hver af tegningerne:</t>
  </si>
  <si>
    <t>34:</t>
  </si>
  <si>
    <t>% er kvinder</t>
  </si>
  <si>
    <t>% er mænd</t>
  </si>
  <si>
    <t>er kvinder</t>
  </si>
  <si>
    <t xml:space="preserve">er kvinder. </t>
  </si>
  <si>
    <t>er mænd</t>
  </si>
  <si>
    <t>Jeg sparer</t>
  </si>
  <si>
    <t>Jeg sparer %</t>
  </si>
  <si>
    <t>a)</t>
  </si>
  <si>
    <t>b)</t>
  </si>
  <si>
    <t xml:space="preserve">kørte 40 km </t>
  </si>
  <si>
    <t>kørte 40 km</t>
  </si>
  <si>
    <t>kørte 90 km</t>
  </si>
  <si>
    <t>kørte 150 km</t>
  </si>
  <si>
    <t>Antal felter:</t>
  </si>
  <si>
    <t>Antal :</t>
  </si>
  <si>
    <t xml:space="preserve">i % : </t>
  </si>
  <si>
    <t>(bemærk det er cirklerne, der spørges til)</t>
  </si>
  <si>
    <t>Ledige i %</t>
  </si>
  <si>
    <t>Det er i FOA med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</si>
</sst>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kr.&quot;\ * #,##0.00_ ;_ &quot;kr.&quot;\ * \-#,##0.00_ ;_ &quot;kr.&quot;\ * &quot;-&quot;??_ ;_ @_ "/>
    <numFmt numFmtId="165" formatCode="_ [$kr.-406]\ * #,##0.00_ ;_ [$kr.-406]\ * \-#,##0.00_ ;_ [$kr.-406]\ * &quot;-&quot;??_ ;_ @_ "/>
    <numFmt numFmtId="167" formatCode="_ &quot;kr.&quot;\ * #,##0_ ;_ &quot;kr.&quot;\ * \-#,##0_ ;_ &quot;kr.&quot;\ * &quot;-&quot;??_ ;_ @_ "/>
    <numFmt numFmtId="168" formatCode="0.0%"/>
    <numFmt numFmtId="170" formatCode="_ &quot;kr.&quot;\ * #,##0.00_ ;_ &quot;kr.&quot;\ * \-#,##0.00_ ;_ &quot;kr.&quot;\ * &quot;-&quot;?_ ;_ @_ "/>
  </numFmts>
  <fonts count="10" x14ac:knownFonts="1"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11"/>
      <color indexed="8"/>
      <name val="Comic Sans MS"/>
      <family val="4"/>
    </font>
    <font>
      <sz val="11"/>
      <color indexed="8"/>
      <name val="Comic Sans MS"/>
      <family val="4"/>
    </font>
    <font>
      <b/>
      <sz val="14"/>
      <color indexed="8"/>
      <name val="Comic Sans MS"/>
      <family val="4"/>
    </font>
    <font>
      <sz val="11"/>
      <color indexed="8"/>
      <name val="Comic Sans MS"/>
      <family val="2"/>
    </font>
    <font>
      <b/>
      <sz val="11"/>
      <color theme="1"/>
      <name val="Comic Sans MS"/>
      <family val="4"/>
    </font>
    <font>
      <sz val="11"/>
      <color rgb="FFFF0000"/>
      <name val="Comic Sans MS"/>
      <family val="2"/>
    </font>
    <font>
      <sz val="11"/>
      <color theme="1"/>
      <name val="Comic Sans MS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167" fontId="0" fillId="0" borderId="1" xfId="1" applyNumberFormat="1" applyFont="1" applyBorder="1"/>
    <xf numFmtId="0" fontId="6" fillId="0" borderId="1" xfId="0" applyFon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2" fontId="0" fillId="0" borderId="1" xfId="0" applyNumberFormat="1" applyBorder="1"/>
    <xf numFmtId="168" fontId="0" fillId="0" borderId="0" xfId="2" applyNumberFormat="1" applyFont="1"/>
    <xf numFmtId="165" fontId="7" fillId="0" borderId="1" xfId="2" applyNumberFormat="1" applyFont="1" applyBorder="1"/>
    <xf numFmtId="168" fontId="7" fillId="0" borderId="1" xfId="2" applyNumberFormat="1" applyFont="1" applyBorder="1"/>
    <xf numFmtId="167" fontId="7" fillId="0" borderId="1" xfId="0" applyNumberFormat="1" applyFont="1" applyBorder="1"/>
    <xf numFmtId="170" fontId="7" fillId="0" borderId="1" xfId="0" applyNumberFormat="1" applyFont="1" applyBorder="1"/>
    <xf numFmtId="167" fontId="0" fillId="0" borderId="0" xfId="1" applyNumberFormat="1" applyFont="1" applyBorder="1"/>
    <xf numFmtId="9" fontId="0" fillId="0" borderId="0" xfId="0" applyNumberFormat="1" applyBorder="1"/>
    <xf numFmtId="170" fontId="7" fillId="0" borderId="0" xfId="0" applyNumberFormat="1" applyFont="1" applyBorder="1"/>
    <xf numFmtId="167" fontId="0" fillId="0" borderId="0" xfId="0" applyNumberFormat="1" applyBorder="1"/>
    <xf numFmtId="167" fontId="6" fillId="0" borderId="0" xfId="1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0" fillId="0" borderId="1" xfId="1" applyNumberFormat="1" applyFont="1" applyBorder="1"/>
    <xf numFmtId="2" fontId="0" fillId="0" borderId="1" xfId="2" applyNumberFormat="1" applyFont="1" applyBorder="1"/>
    <xf numFmtId="0" fontId="1" fillId="0" borderId="0" xfId="3"/>
    <xf numFmtId="0" fontId="1" fillId="0" borderId="0" xfId="3" applyAlignment="1">
      <alignment horizontal="center"/>
    </xf>
    <xf numFmtId="0" fontId="1" fillId="0" borderId="1" xfId="3" applyBorder="1"/>
    <xf numFmtId="0" fontId="1" fillId="0" borderId="1" xfId="3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6" xfId="3" applyBorder="1"/>
    <xf numFmtId="0" fontId="1" fillId="0" borderId="7" xfId="3" applyBorder="1"/>
    <xf numFmtId="0" fontId="1" fillId="0" borderId="8" xfId="3" applyBorder="1"/>
    <xf numFmtId="0" fontId="1" fillId="0" borderId="9" xfId="3" applyBorder="1"/>
    <xf numFmtId="0" fontId="1" fillId="0" borderId="4" xfId="3" applyBorder="1"/>
    <xf numFmtId="0" fontId="1" fillId="0" borderId="10" xfId="3" applyBorder="1"/>
    <xf numFmtId="20" fontId="1" fillId="0" borderId="0" xfId="3" quotePrefix="1" applyNumberFormat="1" applyAlignment="1">
      <alignment horizontal="center"/>
    </xf>
    <xf numFmtId="46" fontId="1" fillId="0" borderId="0" xfId="3" quotePrefix="1" applyNumberFormat="1" applyAlignment="1">
      <alignment horizontal="center"/>
    </xf>
    <xf numFmtId="16" fontId="1" fillId="0" borderId="1" xfId="3" quotePrefix="1" applyNumberForma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2" xfId="3" applyBorder="1" applyAlignment="1">
      <alignment horizontal="center"/>
    </xf>
    <xf numFmtId="0" fontId="1" fillId="0" borderId="0" xfId="3" quotePrefix="1" applyAlignment="1">
      <alignment horizontal="left"/>
    </xf>
    <xf numFmtId="44" fontId="1" fillId="0" borderId="1" xfId="3" applyNumberFormat="1" applyBorder="1"/>
    <xf numFmtId="44" fontId="1" fillId="0" borderId="0" xfId="3" applyNumberFormat="1"/>
    <xf numFmtId="9" fontId="1" fillId="0" borderId="0" xfId="2" applyFont="1"/>
    <xf numFmtId="0" fontId="9" fillId="0" borderId="1" xfId="3" applyFont="1" applyBorder="1"/>
    <xf numFmtId="44" fontId="9" fillId="0" borderId="1" xfId="3" applyNumberFormat="1" applyFont="1" applyBorder="1"/>
    <xf numFmtId="9" fontId="9" fillId="0" borderId="1" xfId="2" applyFont="1" applyBorder="1"/>
    <xf numFmtId="10" fontId="9" fillId="0" borderId="0" xfId="3" applyNumberFormat="1" applyFont="1"/>
    <xf numFmtId="0" fontId="9" fillId="0" borderId="0" xfId="3" applyFont="1"/>
    <xf numFmtId="9" fontId="9" fillId="0" borderId="0" xfId="2" applyFont="1"/>
    <xf numFmtId="44" fontId="9" fillId="0" borderId="0" xfId="3" applyNumberFormat="1" applyFont="1"/>
    <xf numFmtId="0" fontId="1" fillId="0" borderId="11" xfId="3" applyBorder="1" applyAlignment="1">
      <alignment horizontal="center"/>
    </xf>
  </cellXfs>
  <cellStyles count="4">
    <cellStyle name="Normal" xfId="0" builtinId="0"/>
    <cellStyle name="Normal 2" xfId="3" xr:uid="{DD7407A9-0B5D-4028-A41F-A4343D889C16}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430212</xdr:colOff>
      <xdr:row>73</xdr:row>
      <xdr:rowOff>73025</xdr:rowOff>
    </xdr:from>
    <xdr:ext cx="2743200" cy="1352550"/>
    <xdr:pic>
      <xdr:nvPicPr>
        <xdr:cNvPr id="2" name="Billede 1">
          <a:extLst>
            <a:ext uri="{FF2B5EF4-FFF2-40B4-BE49-F238E27FC236}">
              <a16:creationId xmlns:a16="http://schemas.microsoft.com/office/drawing/2014/main" id="{A48CA205-8220-43CC-9178-0702BEECC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212" y="13979525"/>
          <a:ext cx="27432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300038</xdr:colOff>
      <xdr:row>130</xdr:row>
      <xdr:rowOff>138112</xdr:rowOff>
    </xdr:from>
    <xdr:ext cx="2705100" cy="1390650"/>
    <xdr:pic>
      <xdr:nvPicPr>
        <xdr:cNvPr id="3" name="Billede 2">
          <a:extLst>
            <a:ext uri="{FF2B5EF4-FFF2-40B4-BE49-F238E27FC236}">
              <a16:creationId xmlns:a16="http://schemas.microsoft.com/office/drawing/2014/main" id="{0377E408-5096-4807-82CA-2364CF59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038" y="24903112"/>
          <a:ext cx="27051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131762</xdr:colOff>
      <xdr:row>15</xdr:row>
      <xdr:rowOff>185737</xdr:rowOff>
    </xdr:from>
    <xdr:to>
      <xdr:col>8</xdr:col>
      <xdr:colOff>569912</xdr:colOff>
      <xdr:row>20</xdr:row>
      <xdr:rowOff>109537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B359CA21-5A23-4EE7-B3BE-3D4B19C31E44}"/>
            </a:ext>
          </a:extLst>
        </xdr:cNvPr>
        <xdr:cNvSpPr>
          <a:spLocks noChangeArrowheads="1"/>
        </xdr:cNvSpPr>
      </xdr:nvSpPr>
      <xdr:spPr bwMode="auto">
        <a:xfrm>
          <a:off x="3560762" y="3043237"/>
          <a:ext cx="2724150" cy="876300"/>
        </a:xfrm>
        <a:prstGeom prst="wedgeRoundRectCallout">
          <a:avLst>
            <a:gd name="adj1" fmla="val 63027"/>
            <a:gd name="adj2" fmla="val 333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Bemærk: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Du kan regne direkte på tallene i tabellen til højre. Du kan også tilføje xtra rækker og kolonner.</a:t>
          </a:r>
        </a:p>
        <a:p>
          <a:pPr algn="l" rtl="0">
            <a:defRPr sz="1000"/>
          </a:pPr>
          <a:endParaRPr lang="da-DK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608013</xdr:colOff>
      <xdr:row>142</xdr:row>
      <xdr:rowOff>39688</xdr:rowOff>
    </xdr:from>
    <xdr:to>
      <xdr:col>9</xdr:col>
      <xdr:colOff>284163</xdr:colOff>
      <xdr:row>146</xdr:row>
      <xdr:rowOff>153988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FD8EB00C-33F5-4FDB-9542-864449ABBC7E}"/>
            </a:ext>
          </a:extLst>
        </xdr:cNvPr>
        <xdr:cNvSpPr>
          <a:spLocks noChangeArrowheads="1"/>
        </xdr:cNvSpPr>
      </xdr:nvSpPr>
      <xdr:spPr bwMode="auto">
        <a:xfrm>
          <a:off x="4037013" y="27090688"/>
          <a:ext cx="2724150" cy="876300"/>
        </a:xfrm>
        <a:prstGeom prst="wedgeRoundRectCallout">
          <a:avLst>
            <a:gd name="adj1" fmla="val 63027"/>
            <a:gd name="adj2" fmla="val 333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Bemærk: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Du kan regne direkte på tallene i tabellen til højre. Du kan også tilføje xtra rækker og kolonner.</a:t>
          </a:r>
        </a:p>
        <a:p>
          <a:pPr algn="l" rtl="0">
            <a:defRPr sz="1000"/>
          </a:pPr>
          <a:endParaRPr lang="da-DK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oneCellAnchor>
    <xdr:from>
      <xdr:col>5</xdr:col>
      <xdr:colOff>708025</xdr:colOff>
      <xdr:row>1</xdr:row>
      <xdr:rowOff>161925</xdr:rowOff>
    </xdr:from>
    <xdr:ext cx="6038850" cy="1219200"/>
    <xdr:pic>
      <xdr:nvPicPr>
        <xdr:cNvPr id="6" name="Billede 5">
          <a:extLst>
            <a:ext uri="{FF2B5EF4-FFF2-40B4-BE49-F238E27FC236}">
              <a16:creationId xmlns:a16="http://schemas.microsoft.com/office/drawing/2014/main" id="{D102E1F0-1BBA-4F4B-992E-5DE9675F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025" y="352425"/>
          <a:ext cx="60388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611188</xdr:colOff>
      <xdr:row>35</xdr:row>
      <xdr:rowOff>106363</xdr:rowOff>
    </xdr:from>
    <xdr:ext cx="6019800" cy="2009775"/>
    <xdr:pic>
      <xdr:nvPicPr>
        <xdr:cNvPr id="7" name="Billede 6">
          <a:extLst>
            <a:ext uri="{FF2B5EF4-FFF2-40B4-BE49-F238E27FC236}">
              <a16:creationId xmlns:a16="http://schemas.microsoft.com/office/drawing/2014/main" id="{5BF1F551-ED3D-4541-B562-439084F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88" y="6773863"/>
          <a:ext cx="6019800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95250</xdr:colOff>
      <xdr:row>97</xdr:row>
      <xdr:rowOff>152400</xdr:rowOff>
    </xdr:from>
    <xdr:to>
      <xdr:col>12</xdr:col>
      <xdr:colOff>266700</xdr:colOff>
      <xdr:row>102</xdr:row>
      <xdr:rowOff>57150</xdr:rowOff>
    </xdr:to>
    <xdr:pic>
      <xdr:nvPicPr>
        <xdr:cNvPr id="8" name="Billede 7" descr="kugler3">
          <a:extLst>
            <a:ext uri="{FF2B5EF4-FFF2-40B4-BE49-F238E27FC236}">
              <a16:creationId xmlns:a16="http://schemas.microsoft.com/office/drawing/2014/main" id="{2AE2EED3-D675-4E4A-87A4-B8ADD1136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8630900"/>
          <a:ext cx="2000250" cy="85725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750888</xdr:colOff>
      <xdr:row>53</xdr:row>
      <xdr:rowOff>127000</xdr:rowOff>
    </xdr:from>
    <xdr:ext cx="2066925" cy="752475"/>
    <xdr:pic>
      <xdr:nvPicPr>
        <xdr:cNvPr id="9" name="Billede 8">
          <a:extLst>
            <a:ext uri="{FF2B5EF4-FFF2-40B4-BE49-F238E27FC236}">
              <a16:creationId xmlns:a16="http://schemas.microsoft.com/office/drawing/2014/main" id="{73200F1F-B665-4BE2-85D5-48ADB56FB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888" y="10223500"/>
          <a:ext cx="20669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88868</xdr:colOff>
      <xdr:row>11</xdr:row>
      <xdr:rowOff>17938</xdr:rowOff>
    </xdr:from>
    <xdr:ext cx="65" cy="172227"/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041618" y="25515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19</xdr:row>
      <xdr:rowOff>17938</xdr:rowOff>
    </xdr:from>
    <xdr:ext cx="65" cy="172227"/>
    <xdr:sp macro="" textlink="">
      <xdr:nvSpPr>
        <xdr:cNvPr id="9" name="Tekstfel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3041618" y="25515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107918</xdr:colOff>
      <xdr:row>19</xdr:row>
      <xdr:rowOff>8413</xdr:rowOff>
    </xdr:from>
    <xdr:ext cx="65" cy="172227"/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727293" y="44661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88868</xdr:colOff>
      <xdr:row>3</xdr:row>
      <xdr:rowOff>17938</xdr:rowOff>
    </xdr:from>
    <xdr:ext cx="65" cy="172227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774918" y="7227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11</xdr:row>
      <xdr:rowOff>17938</xdr:rowOff>
    </xdr:from>
    <xdr:ext cx="65" cy="172227"/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774918" y="7227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88868</xdr:colOff>
      <xdr:row>32</xdr:row>
      <xdr:rowOff>17938</xdr:rowOff>
    </xdr:from>
    <xdr:ext cx="65" cy="172227"/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2708243" y="25515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40</xdr:row>
      <xdr:rowOff>0</xdr:rowOff>
    </xdr:from>
    <xdr:ext cx="65" cy="172227"/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708243" y="447563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107918</xdr:colOff>
      <xdr:row>40</xdr:row>
      <xdr:rowOff>0</xdr:rowOff>
    </xdr:from>
    <xdr:ext cx="65" cy="172227"/>
    <xdr:sp macro="" textlink="">
      <xdr:nvSpPr>
        <xdr:cNvPr id="8" name="Tekstfelt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2727293" y="44661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43</xdr:row>
      <xdr:rowOff>17938</xdr:rowOff>
    </xdr:from>
    <xdr:ext cx="65" cy="172227"/>
    <xdr:sp macro="" textlink="">
      <xdr:nvSpPr>
        <xdr:cNvPr id="15" name="Tekstfelt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/>
      </xdr:nvSpPr>
      <xdr:spPr>
        <a:xfrm>
          <a:off x="2774918" y="7227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32</xdr:row>
      <xdr:rowOff>17938</xdr:rowOff>
    </xdr:from>
    <xdr:ext cx="65" cy="172227"/>
    <xdr:sp macro="" textlink="">
      <xdr:nvSpPr>
        <xdr:cNvPr id="26" name="Tekstfelt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3194018" y="25515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43</xdr:row>
      <xdr:rowOff>17938</xdr:rowOff>
    </xdr:from>
    <xdr:ext cx="65" cy="172227"/>
    <xdr:sp macro="" textlink="">
      <xdr:nvSpPr>
        <xdr:cNvPr id="27" name="Tekstfelt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/>
      </xdr:nvSpPr>
      <xdr:spPr>
        <a:xfrm>
          <a:off x="2774918" y="7227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3</xdr:col>
      <xdr:colOff>88868</xdr:colOff>
      <xdr:row>52</xdr:row>
      <xdr:rowOff>17938</xdr:rowOff>
    </xdr:from>
    <xdr:ext cx="65" cy="172227"/>
    <xdr:sp macro="" textlink="">
      <xdr:nvSpPr>
        <xdr:cNvPr id="28" name="Tekstfelt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/>
      </xdr:nvSpPr>
      <xdr:spPr>
        <a:xfrm>
          <a:off x="2774918" y="241823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0</xdr:col>
      <xdr:colOff>0</xdr:colOff>
      <xdr:row>79</xdr:row>
      <xdr:rowOff>17938</xdr:rowOff>
    </xdr:from>
    <xdr:ext cx="65" cy="172227"/>
    <xdr:sp macro="" textlink="">
      <xdr:nvSpPr>
        <xdr:cNvPr id="29" name="Tekstfelt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/>
      </xdr:nvSpPr>
      <xdr:spPr>
        <a:xfrm>
          <a:off x="3060668" y="93233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65" cy="172227"/>
    <xdr:sp macro="" textlink="">
      <xdr:nvSpPr>
        <xdr:cNvPr id="30" name="Tekstfelt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 txBox="1"/>
      </xdr:nvSpPr>
      <xdr:spPr>
        <a:xfrm>
          <a:off x="1793843" y="35136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65" cy="172227"/>
    <xdr:sp macro="" textlink="">
      <xdr:nvSpPr>
        <xdr:cNvPr id="31" name="Tekstfelt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/>
      </xdr:nvSpPr>
      <xdr:spPr>
        <a:xfrm>
          <a:off x="3060668" y="64854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430212</xdr:colOff>
      <xdr:row>73</xdr:row>
      <xdr:rowOff>73025</xdr:rowOff>
    </xdr:from>
    <xdr:ext cx="2743200" cy="1352550"/>
    <xdr:pic>
      <xdr:nvPicPr>
        <xdr:cNvPr id="2" name="Billede 1">
          <a:extLst>
            <a:ext uri="{FF2B5EF4-FFF2-40B4-BE49-F238E27FC236}">
              <a16:creationId xmlns:a16="http://schemas.microsoft.com/office/drawing/2014/main" id="{B9113C7B-ED3A-47FF-B5CB-4BB9DFA3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212" y="13979525"/>
          <a:ext cx="27432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300038</xdr:colOff>
      <xdr:row>130</xdr:row>
      <xdr:rowOff>138112</xdr:rowOff>
    </xdr:from>
    <xdr:ext cx="2705100" cy="1390650"/>
    <xdr:pic>
      <xdr:nvPicPr>
        <xdr:cNvPr id="3" name="Billede 2">
          <a:extLst>
            <a:ext uri="{FF2B5EF4-FFF2-40B4-BE49-F238E27FC236}">
              <a16:creationId xmlns:a16="http://schemas.microsoft.com/office/drawing/2014/main" id="{06679858-742F-4917-9455-B94F3A117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038" y="24903112"/>
          <a:ext cx="27051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131762</xdr:colOff>
      <xdr:row>15</xdr:row>
      <xdr:rowOff>185737</xdr:rowOff>
    </xdr:from>
    <xdr:to>
      <xdr:col>8</xdr:col>
      <xdr:colOff>569912</xdr:colOff>
      <xdr:row>20</xdr:row>
      <xdr:rowOff>109537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564EAD3-16DA-42F5-9818-8DF24DD56C8F}"/>
            </a:ext>
          </a:extLst>
        </xdr:cNvPr>
        <xdr:cNvSpPr>
          <a:spLocks noChangeArrowheads="1"/>
        </xdr:cNvSpPr>
      </xdr:nvSpPr>
      <xdr:spPr bwMode="auto">
        <a:xfrm>
          <a:off x="3560762" y="3043237"/>
          <a:ext cx="2724150" cy="876300"/>
        </a:xfrm>
        <a:prstGeom prst="wedgeRoundRectCallout">
          <a:avLst>
            <a:gd name="adj1" fmla="val 63027"/>
            <a:gd name="adj2" fmla="val 333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Bemærk: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Du kan regne direkte på tallene i tabellen til højre. Du kan også tilføje xtra rækker og kolonner.</a:t>
          </a:r>
        </a:p>
        <a:p>
          <a:pPr algn="l" rtl="0">
            <a:defRPr sz="1000"/>
          </a:pPr>
          <a:endParaRPr lang="da-DK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608013</xdr:colOff>
      <xdr:row>142</xdr:row>
      <xdr:rowOff>39688</xdr:rowOff>
    </xdr:from>
    <xdr:to>
      <xdr:col>9</xdr:col>
      <xdr:colOff>284163</xdr:colOff>
      <xdr:row>146</xdr:row>
      <xdr:rowOff>153988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C9BAC0F6-85B1-4DEC-9AA3-E44172E9F66A}"/>
            </a:ext>
          </a:extLst>
        </xdr:cNvPr>
        <xdr:cNvSpPr>
          <a:spLocks noChangeArrowheads="1"/>
        </xdr:cNvSpPr>
      </xdr:nvSpPr>
      <xdr:spPr bwMode="auto">
        <a:xfrm>
          <a:off x="4037013" y="27090688"/>
          <a:ext cx="2724150" cy="876300"/>
        </a:xfrm>
        <a:prstGeom prst="wedgeRoundRectCallout">
          <a:avLst>
            <a:gd name="adj1" fmla="val 63027"/>
            <a:gd name="adj2" fmla="val 333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Bemærk: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Calibri"/>
            </a:rPr>
            <a:t>Du kan regne direkte på tallene i tabellen til højre. Du kan også tilføje xtra rækker og kolonner.</a:t>
          </a:r>
        </a:p>
        <a:p>
          <a:pPr algn="l" rtl="0">
            <a:defRPr sz="1000"/>
          </a:pPr>
          <a:endParaRPr lang="da-DK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oneCellAnchor>
    <xdr:from>
      <xdr:col>5</xdr:col>
      <xdr:colOff>708025</xdr:colOff>
      <xdr:row>1</xdr:row>
      <xdr:rowOff>161925</xdr:rowOff>
    </xdr:from>
    <xdr:ext cx="6038850" cy="1219200"/>
    <xdr:pic>
      <xdr:nvPicPr>
        <xdr:cNvPr id="6" name="Billede 5">
          <a:extLst>
            <a:ext uri="{FF2B5EF4-FFF2-40B4-BE49-F238E27FC236}">
              <a16:creationId xmlns:a16="http://schemas.microsoft.com/office/drawing/2014/main" id="{5D2FA00D-14AC-469B-9D64-904CF72F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025" y="352425"/>
          <a:ext cx="60388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611188</xdr:colOff>
      <xdr:row>35</xdr:row>
      <xdr:rowOff>106363</xdr:rowOff>
    </xdr:from>
    <xdr:ext cx="6019800" cy="2009775"/>
    <xdr:pic>
      <xdr:nvPicPr>
        <xdr:cNvPr id="7" name="Billede 6">
          <a:extLst>
            <a:ext uri="{FF2B5EF4-FFF2-40B4-BE49-F238E27FC236}">
              <a16:creationId xmlns:a16="http://schemas.microsoft.com/office/drawing/2014/main" id="{B04B8F6E-85F6-458D-BE6D-CBC110CD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88" y="6773863"/>
          <a:ext cx="6019800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95250</xdr:colOff>
      <xdr:row>97</xdr:row>
      <xdr:rowOff>152400</xdr:rowOff>
    </xdr:from>
    <xdr:to>
      <xdr:col>12</xdr:col>
      <xdr:colOff>266700</xdr:colOff>
      <xdr:row>102</xdr:row>
      <xdr:rowOff>57150</xdr:rowOff>
    </xdr:to>
    <xdr:pic>
      <xdr:nvPicPr>
        <xdr:cNvPr id="8" name="Billede 7" descr="kugler3">
          <a:extLst>
            <a:ext uri="{FF2B5EF4-FFF2-40B4-BE49-F238E27FC236}">
              <a16:creationId xmlns:a16="http://schemas.microsoft.com/office/drawing/2014/main" id="{6B7C37D6-14F2-473C-A40B-AD3F8E50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8630900"/>
          <a:ext cx="2447925" cy="85725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750888</xdr:colOff>
      <xdr:row>53</xdr:row>
      <xdr:rowOff>127000</xdr:rowOff>
    </xdr:from>
    <xdr:ext cx="2066925" cy="752475"/>
    <xdr:pic>
      <xdr:nvPicPr>
        <xdr:cNvPr id="9" name="Billede 8">
          <a:extLst>
            <a:ext uri="{FF2B5EF4-FFF2-40B4-BE49-F238E27FC236}">
              <a16:creationId xmlns:a16="http://schemas.microsoft.com/office/drawing/2014/main" id="{6CD2B7F4-E377-4133-BF9A-1B9422BC8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888" y="10223500"/>
          <a:ext cx="20669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A1"/>
  <sheetViews>
    <sheetView workbookViewId="0"/>
  </sheetViews>
  <sheetFormatPr defaultRowHeight="16.5" x14ac:dyDescent="0.3"/>
  <sheetData>
    <row r="1" spans="1:1" x14ac:dyDescent="0.3">
      <c r="A1">
        <v>1</v>
      </c>
    </row>
  </sheetData>
  <phoneticPr fontId="0" type="noConversion"/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C24C-B516-4165-8BA2-78DCAE15EFD5}">
  <dimension ref="A1:K160"/>
  <sheetViews>
    <sheetView tabSelected="1" zoomScale="120" zoomScaleNormal="120" workbookViewId="0">
      <selection activeCell="F117" sqref="F117"/>
    </sheetView>
  </sheetViews>
  <sheetFormatPr defaultRowHeight="15" x14ac:dyDescent="0.25"/>
  <cols>
    <col min="1" max="1" width="4.44140625" style="31" customWidth="1"/>
    <col min="2" max="11" width="8.88671875" style="30"/>
    <col min="12" max="14" width="8.77734375" style="30" customWidth="1"/>
    <col min="15" max="16384" width="8.88671875" style="30"/>
  </cols>
  <sheetData>
    <row r="1" spans="1:3" x14ac:dyDescent="0.25">
      <c r="A1" s="42" t="s">
        <v>100</v>
      </c>
      <c r="B1" s="30" t="s">
        <v>99</v>
      </c>
    </row>
    <row r="2" spans="1:3" x14ac:dyDescent="0.25">
      <c r="B2" s="47" t="s">
        <v>98</v>
      </c>
    </row>
    <row r="3" spans="1:3" x14ac:dyDescent="0.25">
      <c r="B3" s="47" t="s">
        <v>97</v>
      </c>
    </row>
    <row r="5" spans="1:3" x14ac:dyDescent="0.25">
      <c r="A5" s="31" t="s">
        <v>54</v>
      </c>
      <c r="B5" s="55">
        <f>2/8*100</f>
        <v>25</v>
      </c>
      <c r="C5" s="55" t="s">
        <v>101</v>
      </c>
    </row>
    <row r="6" spans="1:3" x14ac:dyDescent="0.25">
      <c r="B6" s="55">
        <v>75</v>
      </c>
      <c r="C6" s="55" t="s">
        <v>102</v>
      </c>
    </row>
    <row r="7" spans="1:3" x14ac:dyDescent="0.25">
      <c r="B7" s="55"/>
      <c r="C7" s="55"/>
    </row>
    <row r="8" spans="1:3" x14ac:dyDescent="0.25">
      <c r="B8" s="55"/>
      <c r="C8" s="55"/>
    </row>
    <row r="9" spans="1:3" x14ac:dyDescent="0.25">
      <c r="A9" s="31" t="s">
        <v>48</v>
      </c>
      <c r="B9" s="54">
        <f>4/5</f>
        <v>0.8</v>
      </c>
      <c r="C9" s="55" t="s">
        <v>103</v>
      </c>
    </row>
    <row r="10" spans="1:3" x14ac:dyDescent="0.25">
      <c r="B10" s="54">
        <f>100%-B9</f>
        <v>0.19999999999999996</v>
      </c>
      <c r="C10" s="55" t="s">
        <v>105</v>
      </c>
    </row>
    <row r="13" spans="1:3" x14ac:dyDescent="0.25">
      <c r="A13" s="31" t="s">
        <v>44</v>
      </c>
      <c r="B13" s="54">
        <f>4/12</f>
        <v>0.33333333333333331</v>
      </c>
      <c r="C13" s="55" t="s">
        <v>104</v>
      </c>
    </row>
    <row r="14" spans="1:3" x14ac:dyDescent="0.25">
      <c r="B14" s="54">
        <f>100%-B13</f>
        <v>0.66666666666666674</v>
      </c>
      <c r="C14" s="55" t="s">
        <v>105</v>
      </c>
    </row>
    <row r="20" spans="1:11" x14ac:dyDescent="0.25">
      <c r="A20" s="41" t="s">
        <v>96</v>
      </c>
      <c r="B20" s="30" t="s">
        <v>95</v>
      </c>
    </row>
    <row r="22" spans="1:11" x14ac:dyDescent="0.25">
      <c r="A22" s="31" t="s">
        <v>54</v>
      </c>
      <c r="B22" s="30" t="s">
        <v>94</v>
      </c>
      <c r="I22" s="46" t="s">
        <v>95</v>
      </c>
      <c r="J22" s="45"/>
      <c r="K22" s="44"/>
    </row>
    <row r="23" spans="1:11" x14ac:dyDescent="0.25">
      <c r="I23" s="32" t="s">
        <v>93</v>
      </c>
      <c r="J23" s="43" t="s">
        <v>92</v>
      </c>
      <c r="K23" s="43" t="s">
        <v>91</v>
      </c>
    </row>
    <row r="24" spans="1:11" x14ac:dyDescent="0.25">
      <c r="I24" s="32" t="s">
        <v>90</v>
      </c>
      <c r="J24" s="48">
        <v>299</v>
      </c>
      <c r="K24" s="48">
        <v>399</v>
      </c>
    </row>
    <row r="25" spans="1:11" x14ac:dyDescent="0.25">
      <c r="I25" s="32" t="s">
        <v>89</v>
      </c>
      <c r="J25" s="48">
        <v>199</v>
      </c>
      <c r="K25" s="48">
        <v>299</v>
      </c>
    </row>
    <row r="26" spans="1:11" x14ac:dyDescent="0.25">
      <c r="H26" s="30" t="s">
        <v>108</v>
      </c>
      <c r="I26" s="51" t="s">
        <v>106</v>
      </c>
      <c r="J26" s="52">
        <f>SUM(J24-J25)</f>
        <v>100</v>
      </c>
      <c r="K26" s="52">
        <f>SUM(K24-K25)</f>
        <v>100</v>
      </c>
    </row>
    <row r="27" spans="1:11" x14ac:dyDescent="0.25">
      <c r="A27" s="31" t="s">
        <v>48</v>
      </c>
      <c r="B27" s="30" t="s">
        <v>88</v>
      </c>
      <c r="H27" s="30" t="s">
        <v>109</v>
      </c>
      <c r="I27" s="51" t="s">
        <v>107</v>
      </c>
      <c r="J27" s="53">
        <f>J26/J24</f>
        <v>0.33444816053511706</v>
      </c>
      <c r="K27" s="53">
        <f>SUM(K26/K24)</f>
        <v>0.25062656641604009</v>
      </c>
    </row>
    <row r="28" spans="1:11" x14ac:dyDescent="0.25">
      <c r="B28" s="30" t="s">
        <v>87</v>
      </c>
    </row>
    <row r="35" spans="1:2" x14ac:dyDescent="0.25">
      <c r="A35" s="42" t="s">
        <v>86</v>
      </c>
      <c r="B35" s="30" t="s">
        <v>85</v>
      </c>
    </row>
    <row r="37" spans="1:2" x14ac:dyDescent="0.25">
      <c r="A37" s="31" t="s">
        <v>54</v>
      </c>
    </row>
    <row r="41" spans="1:2" x14ac:dyDescent="0.25">
      <c r="A41" s="31" t="s">
        <v>48</v>
      </c>
    </row>
    <row r="45" spans="1:2" x14ac:dyDescent="0.25">
      <c r="A45" s="31" t="s">
        <v>44</v>
      </c>
    </row>
    <row r="55" spans="1:2" x14ac:dyDescent="0.25">
      <c r="A55" s="42" t="s">
        <v>84</v>
      </c>
      <c r="B55" s="30" t="s">
        <v>83</v>
      </c>
    </row>
    <row r="57" spans="1:2" x14ac:dyDescent="0.25">
      <c r="A57" s="31" t="s">
        <v>54</v>
      </c>
      <c r="B57" s="30" t="s">
        <v>82</v>
      </c>
    </row>
    <row r="61" spans="1:2" x14ac:dyDescent="0.25">
      <c r="A61" s="31" t="s">
        <v>48</v>
      </c>
      <c r="B61" s="30" t="s">
        <v>81</v>
      </c>
    </row>
    <row r="65" spans="1:2" x14ac:dyDescent="0.25">
      <c r="A65" s="31" t="s">
        <v>44</v>
      </c>
      <c r="B65" s="30" t="s">
        <v>80</v>
      </c>
    </row>
    <row r="75" spans="1:2" x14ac:dyDescent="0.25">
      <c r="A75" s="41" t="s">
        <v>79</v>
      </c>
      <c r="B75" s="30" t="s">
        <v>78</v>
      </c>
    </row>
    <row r="77" spans="1:2" x14ac:dyDescent="0.25">
      <c r="A77" s="31" t="s">
        <v>54</v>
      </c>
      <c r="B77" s="30" t="s">
        <v>77</v>
      </c>
    </row>
    <row r="81" spans="1:2" x14ac:dyDescent="0.25">
      <c r="A81" s="31" t="s">
        <v>48</v>
      </c>
      <c r="B81" s="30" t="s">
        <v>76</v>
      </c>
    </row>
    <row r="85" spans="1:2" x14ac:dyDescent="0.25">
      <c r="A85" s="31" t="s">
        <v>44</v>
      </c>
      <c r="B85" s="30" t="s">
        <v>75</v>
      </c>
    </row>
    <row r="89" spans="1:2" x14ac:dyDescent="0.25">
      <c r="A89" s="31" t="s">
        <v>68</v>
      </c>
      <c r="B89" s="30" t="s">
        <v>74</v>
      </c>
    </row>
    <row r="99" spans="1:2" x14ac:dyDescent="0.25">
      <c r="A99" s="42" t="s">
        <v>73</v>
      </c>
      <c r="B99" s="30" t="s">
        <v>72</v>
      </c>
    </row>
    <row r="101" spans="1:2" x14ac:dyDescent="0.25">
      <c r="A101" s="31" t="s">
        <v>54</v>
      </c>
      <c r="B101" s="30" t="s">
        <v>71</v>
      </c>
    </row>
    <row r="105" spans="1:2" x14ac:dyDescent="0.25">
      <c r="A105" s="31" t="s">
        <v>48</v>
      </c>
      <c r="B105" s="30" t="s">
        <v>70</v>
      </c>
    </row>
    <row r="109" spans="1:2" x14ac:dyDescent="0.25">
      <c r="A109" s="31" t="s">
        <v>44</v>
      </c>
      <c r="B109" s="30" t="s">
        <v>69</v>
      </c>
    </row>
    <row r="113" spans="1:2" x14ac:dyDescent="0.25">
      <c r="A113" s="31" t="s">
        <v>68</v>
      </c>
      <c r="B113" s="30" t="s">
        <v>67</v>
      </c>
    </row>
    <row r="117" spans="1:2" x14ac:dyDescent="0.25">
      <c r="A117" s="31" t="s">
        <v>66</v>
      </c>
      <c r="B117" s="30" t="s">
        <v>65</v>
      </c>
    </row>
    <row r="121" spans="1:2" x14ac:dyDescent="0.25">
      <c r="A121" s="31" t="s">
        <v>64</v>
      </c>
      <c r="B121" s="30" t="s">
        <v>63</v>
      </c>
    </row>
    <row r="130" spans="1:2" x14ac:dyDescent="0.25">
      <c r="A130" s="41" t="s">
        <v>62</v>
      </c>
      <c r="B130" s="30" t="s">
        <v>61</v>
      </c>
    </row>
    <row r="132" spans="1:2" x14ac:dyDescent="0.25">
      <c r="A132" s="31" t="s">
        <v>54</v>
      </c>
      <c r="B132" s="30" t="s">
        <v>60</v>
      </c>
    </row>
    <row r="136" spans="1:2" x14ac:dyDescent="0.25">
      <c r="A136" s="31" t="s">
        <v>48</v>
      </c>
      <c r="B136" s="30" t="s">
        <v>59</v>
      </c>
    </row>
    <row r="140" spans="1:2" x14ac:dyDescent="0.25">
      <c r="A140" s="31" t="s">
        <v>44</v>
      </c>
      <c r="B140" s="30" t="s">
        <v>58</v>
      </c>
    </row>
    <row r="149" spans="1:11" x14ac:dyDescent="0.25">
      <c r="A149" s="41" t="s">
        <v>57</v>
      </c>
      <c r="B149" s="30" t="s">
        <v>56</v>
      </c>
    </row>
    <row r="150" spans="1:11" x14ac:dyDescent="0.25">
      <c r="I150" s="40" t="s">
        <v>55</v>
      </c>
      <c r="J150" s="39"/>
      <c r="K150" s="38"/>
    </row>
    <row r="151" spans="1:11" x14ac:dyDescent="0.25">
      <c r="A151" s="31" t="s">
        <v>54</v>
      </c>
      <c r="B151" s="30" t="s">
        <v>53</v>
      </c>
      <c r="I151" s="37" t="s">
        <v>52</v>
      </c>
      <c r="J151" s="36"/>
      <c r="K151" s="35"/>
    </row>
    <row r="152" spans="1:11" x14ac:dyDescent="0.25">
      <c r="I152" s="32"/>
      <c r="J152" s="34" t="s">
        <v>51</v>
      </c>
      <c r="K152" s="34"/>
    </row>
    <row r="153" spans="1:11" x14ac:dyDescent="0.25">
      <c r="I153" s="32"/>
      <c r="J153" s="33" t="s">
        <v>33</v>
      </c>
      <c r="K153" s="33" t="s">
        <v>50</v>
      </c>
    </row>
    <row r="154" spans="1:11" x14ac:dyDescent="0.25">
      <c r="I154" s="32" t="s">
        <v>49</v>
      </c>
      <c r="J154" s="32">
        <v>214</v>
      </c>
      <c r="K154" s="32">
        <v>24</v>
      </c>
    </row>
    <row r="155" spans="1:11" x14ac:dyDescent="0.25">
      <c r="A155" s="31" t="s">
        <v>48</v>
      </c>
      <c r="B155" s="30" t="s">
        <v>47</v>
      </c>
      <c r="I155" s="32" t="s">
        <v>46</v>
      </c>
      <c r="J155" s="32">
        <v>113</v>
      </c>
      <c r="K155" s="32">
        <v>18</v>
      </c>
    </row>
    <row r="156" spans="1:11" x14ac:dyDescent="0.25">
      <c r="I156" s="32" t="s">
        <v>45</v>
      </c>
      <c r="J156" s="32">
        <v>256</v>
      </c>
      <c r="K156" s="32">
        <v>25</v>
      </c>
    </row>
    <row r="160" spans="1:11" x14ac:dyDescent="0.25">
      <c r="A160" s="31" t="s">
        <v>44</v>
      </c>
      <c r="B160" s="30" t="s">
        <v>43</v>
      </c>
    </row>
  </sheetData>
  <mergeCells count="2">
    <mergeCell ref="J152:K152"/>
    <mergeCell ref="I22:K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workbookViewId="0">
      <selection activeCell="D5" sqref="D5"/>
    </sheetView>
  </sheetViews>
  <sheetFormatPr defaultRowHeight="16.5" x14ac:dyDescent="0.3"/>
  <cols>
    <col min="1" max="1" width="9.5546875" customWidth="1"/>
    <col min="2" max="2" width="13.77734375" customWidth="1"/>
    <col min="3" max="3" width="11" bestFit="1" customWidth="1"/>
    <col min="4" max="4" width="9.88671875" bestFit="1" customWidth="1"/>
  </cols>
  <sheetData>
    <row r="1" spans="1:12" ht="22.5" x14ac:dyDescent="0.4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6"/>
      <c r="K1" s="6"/>
      <c r="L1" s="6"/>
    </row>
    <row r="2" spans="1:12" s="5" customFormat="1" ht="16.5" customHeight="1" x14ac:dyDescent="0.3">
      <c r="A2" s="27" t="s">
        <v>17</v>
      </c>
      <c r="B2" s="27"/>
      <c r="C2" s="27"/>
      <c r="D2" s="27"/>
      <c r="E2" s="27"/>
      <c r="F2" s="27"/>
      <c r="G2" s="27"/>
      <c r="H2" s="27"/>
      <c r="I2" s="7"/>
      <c r="J2" s="7"/>
      <c r="K2" s="7"/>
      <c r="L2" s="7"/>
    </row>
    <row r="3" spans="1:12" ht="18" x14ac:dyDescent="0.35">
      <c r="A3" s="1" t="s">
        <v>1</v>
      </c>
      <c r="B3" t="s">
        <v>15</v>
      </c>
    </row>
    <row r="4" spans="1:12" ht="18" x14ac:dyDescent="0.35">
      <c r="A4" s="1"/>
      <c r="B4" s="9" t="s">
        <v>19</v>
      </c>
      <c r="C4" s="8" t="s">
        <v>20</v>
      </c>
      <c r="D4" s="9" t="s">
        <v>26</v>
      </c>
    </row>
    <row r="5" spans="1:12" ht="18" x14ac:dyDescent="0.35">
      <c r="A5" s="1"/>
      <c r="B5" s="13">
        <v>2.5000000000000001E-2</v>
      </c>
      <c r="C5" s="28">
        <v>1200</v>
      </c>
      <c r="D5" s="29" t="s">
        <v>42</v>
      </c>
    </row>
    <row r="6" spans="1:12" x14ac:dyDescent="0.3">
      <c r="A6" s="2"/>
      <c r="B6" s="13">
        <v>8.5000000000000006E-2</v>
      </c>
      <c r="C6" s="28">
        <v>1200</v>
      </c>
      <c r="D6" s="15"/>
    </row>
    <row r="7" spans="1:12" x14ac:dyDescent="0.3">
      <c r="B7" s="13">
        <v>0.125</v>
      </c>
      <c r="C7" s="28">
        <v>1200</v>
      </c>
      <c r="D7" s="15"/>
    </row>
    <row r="8" spans="1:12" x14ac:dyDescent="0.3">
      <c r="B8" s="13">
        <v>0.33300000000000002</v>
      </c>
      <c r="C8" s="28">
        <v>1200</v>
      </c>
      <c r="D8" s="15"/>
    </row>
    <row r="9" spans="1:12" x14ac:dyDescent="0.3">
      <c r="B9" s="13">
        <v>0.66600000000000004</v>
      </c>
      <c r="C9" s="28">
        <v>1200</v>
      </c>
      <c r="D9" s="15"/>
    </row>
    <row r="12" spans="1:12" ht="18" x14ac:dyDescent="0.35">
      <c r="A12" s="1"/>
    </row>
    <row r="16" spans="1:12" ht="16.5" customHeight="1" x14ac:dyDescent="0.3"/>
    <row r="25" spans="12:12" x14ac:dyDescent="0.3">
      <c r="L25" s="3"/>
    </row>
    <row r="26" spans="12:12" x14ac:dyDescent="0.3">
      <c r="L26" s="3"/>
    </row>
    <row r="27" spans="12:12" x14ac:dyDescent="0.3">
      <c r="L27" s="3"/>
    </row>
    <row r="28" spans="12:12" x14ac:dyDescent="0.3">
      <c r="L28" s="3"/>
    </row>
    <row r="29" spans="12:12" x14ac:dyDescent="0.3">
      <c r="L29" s="3"/>
    </row>
    <row r="30" spans="12:12" x14ac:dyDescent="0.3">
      <c r="L30" s="3"/>
    </row>
    <row r="31" spans="12:12" x14ac:dyDescent="0.3">
      <c r="L31" s="3"/>
    </row>
    <row r="32" spans="12:12" x14ac:dyDescent="0.3">
      <c r="L32" s="3"/>
    </row>
    <row r="33" spans="2:12" x14ac:dyDescent="0.3">
      <c r="L33" s="3"/>
    </row>
    <row r="34" spans="2:12" x14ac:dyDescent="0.3">
      <c r="B34" s="3"/>
      <c r="C34" s="3"/>
      <c r="D34" s="3"/>
      <c r="F34" s="3"/>
      <c r="H34" s="3"/>
      <c r="I34" s="3"/>
      <c r="J34" s="3"/>
      <c r="L34" s="3"/>
    </row>
  </sheetData>
  <mergeCells count="2">
    <mergeCell ref="A2:H2"/>
    <mergeCell ref="A1:I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"/>
  <sheetViews>
    <sheetView workbookViewId="0">
      <selection activeCell="B5" sqref="B5"/>
    </sheetView>
  </sheetViews>
  <sheetFormatPr defaultRowHeight="16.5" x14ac:dyDescent="0.3"/>
  <cols>
    <col min="1" max="1" width="11" customWidth="1"/>
    <col min="2" max="2" width="11.21875" customWidth="1"/>
    <col min="3" max="3" width="6.44140625" bestFit="1" customWidth="1"/>
    <col min="4" max="4" width="11" bestFit="1" customWidth="1"/>
    <col min="5" max="5" width="12" bestFit="1" customWidth="1"/>
    <col min="6" max="6" width="10.44140625" bestFit="1" customWidth="1"/>
    <col min="7" max="7" width="12" bestFit="1" customWidth="1"/>
  </cols>
  <sheetData>
    <row r="1" spans="1:9" ht="22.5" x14ac:dyDescent="0.45">
      <c r="A1" s="26" t="s">
        <v>4</v>
      </c>
      <c r="B1" s="26"/>
      <c r="C1" s="26"/>
      <c r="D1" s="26"/>
      <c r="E1" s="26"/>
      <c r="F1" s="26"/>
      <c r="G1" s="26"/>
      <c r="H1" s="26"/>
      <c r="I1" s="26"/>
    </row>
    <row r="2" spans="1:9" ht="16.5" customHeight="1" x14ac:dyDescent="0.3">
      <c r="A2" s="27" t="s">
        <v>27</v>
      </c>
      <c r="B2" s="27"/>
      <c r="C2" s="27"/>
      <c r="D2" s="27"/>
      <c r="E2" s="27"/>
      <c r="F2" s="27"/>
      <c r="G2" s="27"/>
      <c r="H2" s="27"/>
    </row>
    <row r="3" spans="1:9" ht="18" x14ac:dyDescent="0.35">
      <c r="A3" s="1" t="s">
        <v>2</v>
      </c>
      <c r="B3" t="s">
        <v>15</v>
      </c>
    </row>
    <row r="4" spans="1:9" ht="18" x14ac:dyDescent="0.35">
      <c r="A4" s="1"/>
      <c r="B4" s="9" t="s">
        <v>26</v>
      </c>
      <c r="C4" s="11" t="s">
        <v>20</v>
      </c>
      <c r="D4" s="9" t="s">
        <v>16</v>
      </c>
    </row>
    <row r="5" spans="1:9" ht="18" x14ac:dyDescent="0.35">
      <c r="A5" s="1"/>
      <c r="B5" s="8">
        <v>50</v>
      </c>
      <c r="C5" s="8">
        <v>100</v>
      </c>
      <c r="D5" s="8" t="s">
        <v>42</v>
      </c>
    </row>
    <row r="6" spans="1:9" ht="18" x14ac:dyDescent="0.35">
      <c r="A6" s="1"/>
      <c r="B6" s="8">
        <v>50</v>
      </c>
      <c r="C6" s="8">
        <v>200</v>
      </c>
      <c r="D6" s="8"/>
    </row>
    <row r="7" spans="1:9" ht="16.5" customHeight="1" x14ac:dyDescent="0.3">
      <c r="B7" s="8">
        <v>50</v>
      </c>
      <c r="C7" s="8">
        <v>400</v>
      </c>
      <c r="D7" s="8"/>
    </row>
    <row r="8" spans="1:9" x14ac:dyDescent="0.3">
      <c r="B8" s="8">
        <v>50</v>
      </c>
      <c r="C8" s="8">
        <v>800</v>
      </c>
      <c r="D8" s="8"/>
    </row>
    <row r="9" spans="1:9" x14ac:dyDescent="0.3">
      <c r="B9" s="8">
        <v>50</v>
      </c>
      <c r="C9" s="8">
        <v>1600</v>
      </c>
      <c r="D9" s="8"/>
    </row>
    <row r="13" spans="1:9" x14ac:dyDescent="0.3">
      <c r="E13" s="16"/>
    </row>
    <row r="28" ht="16.5" customHeight="1" x14ac:dyDescent="0.3"/>
    <row r="34" spans="2:14" x14ac:dyDescent="0.3">
      <c r="L34" s="3"/>
      <c r="N34" s="3"/>
    </row>
    <row r="35" spans="2:14" x14ac:dyDescent="0.3">
      <c r="L35" s="3"/>
      <c r="N35" s="3"/>
    </row>
    <row r="36" spans="2:14" x14ac:dyDescent="0.3">
      <c r="L36" s="3"/>
      <c r="N36" s="3"/>
    </row>
    <row r="37" spans="2:14" x14ac:dyDescent="0.3">
      <c r="L37" s="3"/>
      <c r="N37" s="3"/>
    </row>
    <row r="38" spans="2:14" x14ac:dyDescent="0.3">
      <c r="L38" s="3"/>
      <c r="N38" s="3"/>
    </row>
    <row r="39" spans="2:14" x14ac:dyDescent="0.3">
      <c r="L39" s="3"/>
      <c r="N39" s="3"/>
    </row>
    <row r="40" spans="2:14" x14ac:dyDescent="0.3">
      <c r="L40" s="3"/>
      <c r="N40" s="3"/>
    </row>
    <row r="41" spans="2:14" x14ac:dyDescent="0.3">
      <c r="L41" s="3"/>
      <c r="N41" s="3"/>
    </row>
    <row r="45" spans="2:14" x14ac:dyDescent="0.3">
      <c r="B45" s="4"/>
    </row>
    <row r="47" spans="2:14" x14ac:dyDescent="0.3">
      <c r="B47" s="4"/>
    </row>
    <row r="48" spans="2:14" x14ac:dyDescent="0.3">
      <c r="B48" s="4"/>
    </row>
    <row r="49" spans="2:2" x14ac:dyDescent="0.3">
      <c r="B49" s="4"/>
    </row>
  </sheetData>
  <mergeCells count="2">
    <mergeCell ref="A2:H2"/>
    <mergeCell ref="A1:I1"/>
  </mergeCells>
  <phoneticPr fontId="0" type="noConversion"/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workbookViewId="0">
      <selection activeCell="D5" sqref="D5"/>
    </sheetView>
  </sheetViews>
  <sheetFormatPr defaultRowHeight="16.5" x14ac:dyDescent="0.3"/>
  <cols>
    <col min="1" max="1" width="10.109375" bestFit="1" customWidth="1"/>
    <col min="2" max="2" width="15.44140625" bestFit="1" customWidth="1"/>
    <col min="3" max="3" width="10.6640625" bestFit="1" customWidth="1"/>
    <col min="4" max="4" width="11.77734375" bestFit="1" customWidth="1"/>
    <col min="5" max="5" width="12.77734375" customWidth="1"/>
  </cols>
  <sheetData>
    <row r="1" spans="1:9" ht="22.5" x14ac:dyDescent="0.4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2.5" x14ac:dyDescent="0.45">
      <c r="A2" s="26" t="s">
        <v>28</v>
      </c>
      <c r="B2" s="26"/>
      <c r="C2" s="26"/>
      <c r="D2" s="26"/>
      <c r="E2" s="26"/>
      <c r="F2" s="26"/>
      <c r="G2" s="26"/>
    </row>
    <row r="3" spans="1:9" ht="18" x14ac:dyDescent="0.35">
      <c r="A3" s="1" t="s">
        <v>9</v>
      </c>
      <c r="B3" t="s">
        <v>14</v>
      </c>
    </row>
    <row r="4" spans="1:9" ht="18" x14ac:dyDescent="0.35">
      <c r="A4" s="1"/>
      <c r="B4" s="14" t="s">
        <v>29</v>
      </c>
      <c r="C4" s="14" t="s">
        <v>21</v>
      </c>
      <c r="D4" s="14" t="s">
        <v>22</v>
      </c>
      <c r="E4" s="14" t="s">
        <v>30</v>
      </c>
    </row>
    <row r="5" spans="1:9" ht="18" x14ac:dyDescent="0.35">
      <c r="A5" s="1"/>
      <c r="B5" s="28">
        <v>5000</v>
      </c>
      <c r="C5" s="12">
        <v>0.05</v>
      </c>
      <c r="D5" s="8"/>
      <c r="E5" s="8"/>
    </row>
    <row r="6" spans="1:9" ht="18" x14ac:dyDescent="0.35">
      <c r="A6" s="1"/>
      <c r="B6" s="28">
        <v>10000</v>
      </c>
      <c r="C6" s="12">
        <v>0.05</v>
      </c>
      <c r="D6" s="8"/>
      <c r="E6" s="8"/>
    </row>
    <row r="7" spans="1:9" ht="16.5" customHeight="1" x14ac:dyDescent="0.3">
      <c r="B7" s="28">
        <v>15000</v>
      </c>
      <c r="C7" s="12">
        <v>0.05</v>
      </c>
      <c r="D7" s="8"/>
      <c r="E7" s="8"/>
    </row>
    <row r="8" spans="1:9" x14ac:dyDescent="0.3">
      <c r="B8" s="28">
        <v>20000</v>
      </c>
      <c r="C8" s="12">
        <v>0.05</v>
      </c>
      <c r="D8" s="8"/>
      <c r="E8" s="8"/>
    </row>
    <row r="9" spans="1:9" x14ac:dyDescent="0.3">
      <c r="B9" s="28">
        <v>30000</v>
      </c>
      <c r="C9" s="12">
        <v>0.05</v>
      </c>
      <c r="D9" s="8"/>
      <c r="E9" s="8"/>
    </row>
    <row r="12" spans="1:9" ht="18" x14ac:dyDescent="0.35">
      <c r="A12" s="1" t="s">
        <v>7</v>
      </c>
      <c r="B12" t="s">
        <v>14</v>
      </c>
    </row>
    <row r="13" spans="1:9" ht="18" x14ac:dyDescent="0.3">
      <c r="B13" s="14" t="s">
        <v>29</v>
      </c>
      <c r="C13" s="14" t="s">
        <v>23</v>
      </c>
      <c r="D13" s="14" t="s">
        <v>24</v>
      </c>
      <c r="E13" s="14" t="s">
        <v>30</v>
      </c>
    </row>
    <row r="14" spans="1:9" x14ac:dyDescent="0.3">
      <c r="B14" s="28">
        <v>5000</v>
      </c>
      <c r="C14" s="12">
        <v>0.05</v>
      </c>
      <c r="D14" s="8"/>
      <c r="E14" s="8"/>
    </row>
    <row r="15" spans="1:9" x14ac:dyDescent="0.3">
      <c r="B15" s="28">
        <v>10000</v>
      </c>
      <c r="C15" s="12">
        <v>0.05</v>
      </c>
      <c r="D15" s="8"/>
      <c r="E15" s="8"/>
    </row>
    <row r="16" spans="1:9" x14ac:dyDescent="0.3">
      <c r="B16" s="28">
        <v>15000</v>
      </c>
      <c r="C16" s="12">
        <v>0.05</v>
      </c>
      <c r="D16" s="8"/>
      <c r="E16" s="8"/>
    </row>
    <row r="17" spans="1:5" x14ac:dyDescent="0.3">
      <c r="B17" s="28">
        <v>20000</v>
      </c>
      <c r="C17" s="12">
        <v>0.05</v>
      </c>
      <c r="D17" s="8"/>
      <c r="E17" s="8"/>
    </row>
    <row r="18" spans="1:5" x14ac:dyDescent="0.3">
      <c r="B18" s="28">
        <v>30000</v>
      </c>
      <c r="C18" s="12">
        <v>0.05</v>
      </c>
      <c r="D18" s="8"/>
      <c r="E18" s="8"/>
    </row>
    <row r="19" spans="1:5" ht="18" x14ac:dyDescent="0.35">
      <c r="A19" s="1"/>
    </row>
    <row r="28" spans="1:5" ht="16.5" customHeight="1" x14ac:dyDescent="0.3"/>
  </sheetData>
  <mergeCells count="2">
    <mergeCell ref="A2:G2"/>
    <mergeCell ref="A1:I1"/>
  </mergeCells>
  <phoneticPr fontId="0" type="noConversion"/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workbookViewId="0">
      <selection activeCell="D13" sqref="D13"/>
    </sheetView>
  </sheetViews>
  <sheetFormatPr defaultRowHeight="16.5" x14ac:dyDescent="0.3"/>
  <cols>
    <col min="1" max="1" width="10" bestFit="1" customWidth="1"/>
    <col min="2" max="2" width="12.44140625" customWidth="1"/>
    <col min="4" max="4" width="9.21875" bestFit="1" customWidth="1"/>
  </cols>
  <sheetData>
    <row r="1" spans="1:9" ht="22.5" x14ac:dyDescent="0.45">
      <c r="A1" s="26" t="s">
        <v>5</v>
      </c>
      <c r="B1" s="26"/>
      <c r="C1" s="26"/>
      <c r="D1" s="26"/>
      <c r="E1" s="26"/>
      <c r="F1" s="26"/>
      <c r="G1" s="26"/>
      <c r="H1" s="26"/>
      <c r="I1" s="26"/>
    </row>
    <row r="2" spans="1:9" ht="16.5" customHeight="1" x14ac:dyDescent="0.3">
      <c r="A2" s="27" t="s">
        <v>31</v>
      </c>
      <c r="B2" s="27"/>
      <c r="C2" s="27"/>
      <c r="D2" s="27"/>
      <c r="E2" s="27"/>
      <c r="F2" s="27"/>
      <c r="G2" s="27"/>
    </row>
    <row r="3" spans="1:9" ht="16.5" customHeight="1" x14ac:dyDescent="0.35">
      <c r="A3" s="1" t="s">
        <v>10</v>
      </c>
      <c r="B3" t="s">
        <v>15</v>
      </c>
    </row>
    <row r="4" spans="1:9" ht="16.5" customHeight="1" x14ac:dyDescent="0.35">
      <c r="A4" s="1"/>
      <c r="B4" s="11" t="s">
        <v>26</v>
      </c>
      <c r="C4" s="11" t="s">
        <v>16</v>
      </c>
      <c r="D4" s="11" t="s">
        <v>20</v>
      </c>
    </row>
    <row r="5" spans="1:9" ht="16.5" customHeight="1" x14ac:dyDescent="0.35">
      <c r="A5" s="1"/>
      <c r="B5" s="10">
        <v>50</v>
      </c>
      <c r="C5" s="12">
        <v>0.5</v>
      </c>
      <c r="D5" s="8"/>
    </row>
    <row r="6" spans="1:9" ht="16.5" customHeight="1" x14ac:dyDescent="0.35">
      <c r="A6" s="1"/>
      <c r="B6" s="10">
        <v>50</v>
      </c>
      <c r="C6" s="12">
        <v>0.25</v>
      </c>
      <c r="D6" s="8"/>
    </row>
    <row r="7" spans="1:9" ht="16.5" customHeight="1" x14ac:dyDescent="0.3">
      <c r="B7" s="10">
        <v>50</v>
      </c>
      <c r="C7" s="12">
        <v>0.1</v>
      </c>
      <c r="D7" s="8"/>
    </row>
    <row r="8" spans="1:9" x14ac:dyDescent="0.3">
      <c r="B8" s="10">
        <v>50</v>
      </c>
      <c r="C8" s="12">
        <v>0.05</v>
      </c>
      <c r="D8" s="8"/>
    </row>
    <row r="9" spans="1:9" x14ac:dyDescent="0.3">
      <c r="B9" s="10">
        <v>50</v>
      </c>
      <c r="C9" s="12">
        <v>0.01</v>
      </c>
      <c r="D9" s="8"/>
    </row>
    <row r="11" spans="1:9" ht="18" x14ac:dyDescent="0.35">
      <c r="A11" s="1" t="s">
        <v>11</v>
      </c>
      <c r="B11" t="s">
        <v>15</v>
      </c>
    </row>
    <row r="12" spans="1:9" ht="18" x14ac:dyDescent="0.35">
      <c r="B12" s="11" t="s">
        <v>18</v>
      </c>
      <c r="C12" s="11" t="s">
        <v>32</v>
      </c>
      <c r="D12" s="11" t="s">
        <v>20</v>
      </c>
    </row>
    <row r="13" spans="1:9" x14ac:dyDescent="0.3">
      <c r="B13" s="10">
        <v>125</v>
      </c>
      <c r="C13" s="13">
        <v>2.5000000000000001E-2</v>
      </c>
      <c r="D13" s="8"/>
    </row>
    <row r="14" spans="1:9" x14ac:dyDescent="0.3">
      <c r="B14" s="10">
        <v>75</v>
      </c>
      <c r="C14" s="12">
        <v>0.08</v>
      </c>
      <c r="D14" s="8"/>
    </row>
    <row r="15" spans="1:9" x14ac:dyDescent="0.3">
      <c r="B15" s="10">
        <v>25</v>
      </c>
      <c r="C15" s="12">
        <v>0.17</v>
      </c>
      <c r="D15" s="8"/>
    </row>
    <row r="16" spans="1:9" x14ac:dyDescent="0.3">
      <c r="B16" s="10">
        <v>5</v>
      </c>
      <c r="C16" s="12">
        <v>0.35</v>
      </c>
      <c r="D16" s="8"/>
    </row>
    <row r="17" spans="1:12" x14ac:dyDescent="0.3">
      <c r="B17" s="10">
        <v>500</v>
      </c>
      <c r="C17" s="12">
        <v>0.85</v>
      </c>
      <c r="D17" s="8"/>
    </row>
    <row r="19" spans="1:12" ht="18" x14ac:dyDescent="0.35">
      <c r="A19" s="1"/>
    </row>
    <row r="26" spans="1:12" x14ac:dyDescent="0.3">
      <c r="L26" s="3"/>
    </row>
    <row r="27" spans="1:12" ht="18" x14ac:dyDescent="0.35">
      <c r="A27" s="1"/>
      <c r="L27" s="3"/>
    </row>
    <row r="28" spans="1:12" x14ac:dyDescent="0.3">
      <c r="L28" s="3"/>
    </row>
    <row r="29" spans="1:12" x14ac:dyDescent="0.3">
      <c r="L29" s="3"/>
    </row>
    <row r="30" spans="1:12" x14ac:dyDescent="0.3">
      <c r="L30" s="3"/>
    </row>
  </sheetData>
  <mergeCells count="2">
    <mergeCell ref="A2:G2"/>
    <mergeCell ref="A1:I1"/>
  </mergeCells>
  <phoneticPr fontId="0" type="noConversion"/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"/>
  <sheetViews>
    <sheetView workbookViewId="0">
      <selection sqref="A1:I1"/>
    </sheetView>
  </sheetViews>
  <sheetFormatPr defaultRowHeight="16.5" x14ac:dyDescent="0.3"/>
  <cols>
    <col min="1" max="1" width="10" bestFit="1" customWidth="1"/>
  </cols>
  <sheetData>
    <row r="1" spans="1:9" ht="22.5" x14ac:dyDescent="0.45">
      <c r="A1" s="26" t="s">
        <v>6</v>
      </c>
      <c r="B1" s="26"/>
      <c r="C1" s="26"/>
      <c r="D1" s="26"/>
      <c r="E1" s="26"/>
      <c r="F1" s="26"/>
      <c r="G1" s="26"/>
      <c r="H1" s="26"/>
      <c r="I1" s="26"/>
    </row>
    <row r="2" spans="1:9" ht="22.5" x14ac:dyDescent="0.3">
      <c r="A2" s="27" t="s">
        <v>34</v>
      </c>
      <c r="B2" s="27"/>
      <c r="C2" s="27"/>
      <c r="D2" s="27"/>
      <c r="E2" s="27"/>
      <c r="F2" s="27"/>
      <c r="G2" s="27"/>
    </row>
    <row r="3" spans="1:9" x14ac:dyDescent="0.3">
      <c r="B3" t="s">
        <v>35</v>
      </c>
    </row>
    <row r="4" spans="1:9" x14ac:dyDescent="0.3">
      <c r="B4" t="s">
        <v>36</v>
      </c>
    </row>
    <row r="5" spans="1:9" ht="18" x14ac:dyDescent="0.35">
      <c r="A5" s="1" t="s">
        <v>8</v>
      </c>
      <c r="B5" t="s">
        <v>25</v>
      </c>
    </row>
  </sheetData>
  <mergeCells count="2">
    <mergeCell ref="A1:I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workbookViewId="0">
      <selection activeCell="D17" sqref="D17"/>
    </sheetView>
  </sheetViews>
  <sheetFormatPr defaultRowHeight="16.5" x14ac:dyDescent="0.3"/>
  <cols>
    <col min="1" max="1" width="9.88671875" customWidth="1"/>
    <col min="2" max="2" width="27" customWidth="1"/>
    <col min="3" max="3" width="11.77734375" bestFit="1" customWidth="1"/>
    <col min="4" max="4" width="14.21875" customWidth="1"/>
    <col min="5" max="5" width="16.109375" customWidth="1"/>
    <col min="6" max="6" width="10.109375" customWidth="1"/>
    <col min="7" max="9" width="11.77734375" bestFit="1" customWidth="1"/>
    <col min="10" max="11" width="11.77734375" customWidth="1"/>
    <col min="12" max="12" width="11.6640625" customWidth="1"/>
    <col min="13" max="23" width="12.77734375" bestFit="1" customWidth="1"/>
  </cols>
  <sheetData>
    <row r="1" spans="1:9" ht="22.5" x14ac:dyDescent="0.45">
      <c r="A1" s="26" t="s">
        <v>12</v>
      </c>
      <c r="B1" s="26"/>
      <c r="C1" s="26"/>
      <c r="D1" s="26"/>
      <c r="E1" s="26"/>
      <c r="F1" s="26"/>
      <c r="G1" s="26"/>
      <c r="H1" s="26"/>
      <c r="I1" s="26"/>
    </row>
    <row r="2" spans="1:9" ht="17.100000000000001" customHeight="1" x14ac:dyDescent="0.3">
      <c r="A2" s="27" t="s">
        <v>17</v>
      </c>
      <c r="B2" s="27"/>
      <c r="C2" s="27"/>
      <c r="D2" s="27"/>
      <c r="E2" s="27"/>
      <c r="F2" s="27"/>
      <c r="G2" s="27"/>
      <c r="H2" s="27"/>
    </row>
    <row r="3" spans="1:9" ht="17.100000000000001" customHeight="1" x14ac:dyDescent="0.35">
      <c r="A3" s="1" t="s">
        <v>1</v>
      </c>
      <c r="B3" t="s">
        <v>15</v>
      </c>
    </row>
    <row r="4" spans="1:9" ht="17.100000000000001" customHeight="1" x14ac:dyDescent="0.35">
      <c r="A4" s="1"/>
      <c r="B4" s="11" t="s">
        <v>19</v>
      </c>
      <c r="C4" s="8" t="s">
        <v>20</v>
      </c>
      <c r="D4" s="11" t="s">
        <v>26</v>
      </c>
    </row>
    <row r="5" spans="1:9" ht="17.100000000000001" customHeight="1" x14ac:dyDescent="0.35">
      <c r="A5" s="1"/>
      <c r="B5" s="13">
        <v>2.5000000000000001E-2</v>
      </c>
      <c r="C5" s="10">
        <v>1200</v>
      </c>
      <c r="D5" s="17">
        <f>B5*C5</f>
        <v>30</v>
      </c>
    </row>
    <row r="6" spans="1:9" ht="17.100000000000001" customHeight="1" x14ac:dyDescent="0.3">
      <c r="A6" s="2"/>
      <c r="B6" s="13">
        <v>8.5000000000000006E-2</v>
      </c>
      <c r="C6" s="10">
        <v>1200</v>
      </c>
      <c r="D6" s="17">
        <f t="shared" ref="D6:D9" si="0">B6*C6</f>
        <v>102.00000000000001</v>
      </c>
    </row>
    <row r="7" spans="1:9" ht="17.100000000000001" customHeight="1" x14ac:dyDescent="0.3">
      <c r="B7" s="13">
        <v>0.125</v>
      </c>
      <c r="C7" s="10">
        <v>1200</v>
      </c>
      <c r="D7" s="17">
        <f t="shared" si="0"/>
        <v>150</v>
      </c>
    </row>
    <row r="8" spans="1:9" ht="17.100000000000001" customHeight="1" x14ac:dyDescent="0.3">
      <c r="B8" s="13">
        <v>0.33300000000000002</v>
      </c>
      <c r="C8" s="10">
        <v>1200</v>
      </c>
      <c r="D8" s="17">
        <f t="shared" si="0"/>
        <v>399.6</v>
      </c>
    </row>
    <row r="9" spans="1:9" ht="17.100000000000001" customHeight="1" x14ac:dyDescent="0.3">
      <c r="B9" s="13">
        <v>0.66600000000000004</v>
      </c>
      <c r="C9" s="10">
        <v>1200</v>
      </c>
      <c r="D9" s="17">
        <f t="shared" si="0"/>
        <v>799.2</v>
      </c>
    </row>
    <row r="10" spans="1:9" ht="17.100000000000001" customHeight="1" x14ac:dyDescent="0.3"/>
    <row r="11" spans="1:9" ht="17.100000000000001" customHeight="1" x14ac:dyDescent="0.3"/>
    <row r="12" spans="1:9" ht="17.100000000000001" customHeight="1" x14ac:dyDescent="0.3"/>
    <row r="13" spans="1:9" ht="17.100000000000001" customHeight="1" x14ac:dyDescent="0.3">
      <c r="A13" s="27" t="s">
        <v>27</v>
      </c>
      <c r="B13" s="27"/>
      <c r="C13" s="27"/>
      <c r="D13" s="27"/>
      <c r="E13" s="27"/>
      <c r="F13" s="27"/>
      <c r="G13" s="27"/>
      <c r="H13" s="27"/>
    </row>
    <row r="14" spans="1:9" ht="17.100000000000001" customHeight="1" x14ac:dyDescent="0.35">
      <c r="A14" s="1" t="s">
        <v>2</v>
      </c>
      <c r="B14" t="s">
        <v>15</v>
      </c>
    </row>
    <row r="15" spans="1:9" ht="17.100000000000001" customHeight="1" x14ac:dyDescent="0.35">
      <c r="A15" s="1"/>
      <c r="B15" s="11" t="s">
        <v>26</v>
      </c>
      <c r="C15" s="11" t="s">
        <v>20</v>
      </c>
      <c r="D15" s="11" t="s">
        <v>16</v>
      </c>
    </row>
    <row r="16" spans="1:9" ht="17.100000000000001" customHeight="1" x14ac:dyDescent="0.35">
      <c r="A16" s="1"/>
      <c r="B16" s="8">
        <v>50</v>
      </c>
      <c r="C16" s="8">
        <v>100</v>
      </c>
      <c r="D16" s="18">
        <f>B16/C16</f>
        <v>0.5</v>
      </c>
    </row>
    <row r="17" spans="1:7" ht="17.100000000000001" customHeight="1" x14ac:dyDescent="0.35">
      <c r="A17" s="1"/>
      <c r="B17" s="8">
        <v>50</v>
      </c>
      <c r="C17" s="8">
        <v>200</v>
      </c>
      <c r="D17" s="18">
        <f t="shared" ref="D17:D20" si="1">B17/C17</f>
        <v>0.25</v>
      </c>
    </row>
    <row r="18" spans="1:7" ht="17.100000000000001" customHeight="1" x14ac:dyDescent="0.3">
      <c r="B18" s="8">
        <v>50</v>
      </c>
      <c r="C18" s="8">
        <v>400</v>
      </c>
      <c r="D18" s="18">
        <f t="shared" si="1"/>
        <v>0.125</v>
      </c>
    </row>
    <row r="19" spans="1:7" ht="17.100000000000001" customHeight="1" x14ac:dyDescent="0.3">
      <c r="B19" s="8">
        <v>50</v>
      </c>
      <c r="C19" s="8">
        <v>800</v>
      </c>
      <c r="D19" s="18">
        <f t="shared" si="1"/>
        <v>6.25E-2</v>
      </c>
    </row>
    <row r="20" spans="1:7" ht="17.100000000000001" customHeight="1" x14ac:dyDescent="0.3">
      <c r="B20" s="8">
        <v>50</v>
      </c>
      <c r="C20" s="8">
        <v>1600</v>
      </c>
      <c r="D20" s="18">
        <f t="shared" si="1"/>
        <v>3.125E-2</v>
      </c>
    </row>
    <row r="21" spans="1:7" ht="17.100000000000001" customHeight="1" x14ac:dyDescent="0.3"/>
    <row r="22" spans="1:7" ht="17.100000000000001" customHeight="1" x14ac:dyDescent="0.3"/>
    <row r="23" spans="1:7" ht="24.75" customHeight="1" x14ac:dyDescent="0.45">
      <c r="A23" s="26" t="s">
        <v>28</v>
      </c>
      <c r="B23" s="26"/>
      <c r="C23" s="26"/>
      <c r="D23" s="26"/>
      <c r="E23" s="26"/>
      <c r="F23" s="26"/>
      <c r="G23" s="26"/>
    </row>
    <row r="24" spans="1:7" ht="17.100000000000001" customHeight="1" x14ac:dyDescent="0.35">
      <c r="A24" s="1" t="s">
        <v>9</v>
      </c>
      <c r="B24" t="s">
        <v>14</v>
      </c>
    </row>
    <row r="25" spans="1:7" ht="17.100000000000001" customHeight="1" x14ac:dyDescent="0.35">
      <c r="A25" s="1"/>
      <c r="B25" s="14" t="s">
        <v>29</v>
      </c>
      <c r="C25" s="14" t="s">
        <v>21</v>
      </c>
      <c r="D25" s="14" t="s">
        <v>22</v>
      </c>
      <c r="E25" s="14" t="s">
        <v>30</v>
      </c>
    </row>
    <row r="26" spans="1:7" ht="17.100000000000001" customHeight="1" x14ac:dyDescent="0.35">
      <c r="A26" s="1"/>
      <c r="B26" s="10">
        <v>5000</v>
      </c>
      <c r="C26" s="12">
        <v>0.05</v>
      </c>
      <c r="D26" s="19">
        <f>B26*C26</f>
        <v>250</v>
      </c>
      <c r="E26" s="19">
        <f>B26+D26</f>
        <v>5250</v>
      </c>
    </row>
    <row r="27" spans="1:7" ht="17.100000000000001" customHeight="1" x14ac:dyDescent="0.35">
      <c r="A27" s="1"/>
      <c r="B27" s="10">
        <v>10000</v>
      </c>
      <c r="C27" s="12">
        <v>0.05</v>
      </c>
      <c r="D27" s="19">
        <f t="shared" ref="D27:D30" si="2">B27*C27</f>
        <v>500</v>
      </c>
      <c r="E27" s="19">
        <f t="shared" ref="E27:E30" si="3">B27+D27</f>
        <v>10500</v>
      </c>
    </row>
    <row r="28" spans="1:7" ht="17.100000000000001" customHeight="1" x14ac:dyDescent="0.3">
      <c r="B28" s="10">
        <v>15000</v>
      </c>
      <c r="C28" s="12">
        <v>0.05</v>
      </c>
      <c r="D28" s="19">
        <f t="shared" si="2"/>
        <v>750</v>
      </c>
      <c r="E28" s="19">
        <f t="shared" si="3"/>
        <v>15750</v>
      </c>
    </row>
    <row r="29" spans="1:7" ht="17.100000000000001" customHeight="1" x14ac:dyDescent="0.3">
      <c r="B29" s="10">
        <v>20000</v>
      </c>
      <c r="C29" s="12">
        <v>0.05</v>
      </c>
      <c r="D29" s="19">
        <f t="shared" si="2"/>
        <v>1000</v>
      </c>
      <c r="E29" s="19">
        <f t="shared" si="3"/>
        <v>21000</v>
      </c>
    </row>
    <row r="30" spans="1:7" ht="17.100000000000001" customHeight="1" x14ac:dyDescent="0.3">
      <c r="B30" s="10">
        <v>30000</v>
      </c>
      <c r="C30" s="12">
        <v>0.05</v>
      </c>
      <c r="D30" s="19">
        <f t="shared" si="2"/>
        <v>1500</v>
      </c>
      <c r="E30" s="19">
        <f t="shared" si="3"/>
        <v>31500</v>
      </c>
    </row>
    <row r="31" spans="1:7" ht="17.100000000000001" customHeight="1" x14ac:dyDescent="0.3"/>
    <row r="32" spans="1:7" ht="17.100000000000001" customHeight="1" x14ac:dyDescent="0.3"/>
    <row r="33" spans="1:7" ht="17.100000000000001" customHeight="1" x14ac:dyDescent="0.35">
      <c r="A33" s="1" t="s">
        <v>7</v>
      </c>
      <c r="B33" t="s">
        <v>14</v>
      </c>
    </row>
    <row r="34" spans="1:7" ht="17.100000000000001" customHeight="1" x14ac:dyDescent="0.3">
      <c r="B34" s="14" t="s">
        <v>29</v>
      </c>
      <c r="C34" s="14" t="s">
        <v>23</v>
      </c>
      <c r="D34" s="14" t="s">
        <v>24</v>
      </c>
      <c r="E34" s="14" t="s">
        <v>30</v>
      </c>
    </row>
    <row r="35" spans="1:7" ht="17.100000000000001" customHeight="1" x14ac:dyDescent="0.3">
      <c r="B35" s="10">
        <v>5000</v>
      </c>
      <c r="C35" s="12">
        <v>0.05</v>
      </c>
      <c r="D35" s="19">
        <f>B35*C35</f>
        <v>250</v>
      </c>
      <c r="E35" s="19">
        <f>B35-D35</f>
        <v>4750</v>
      </c>
    </row>
    <row r="36" spans="1:7" ht="17.100000000000001" customHeight="1" x14ac:dyDescent="0.3">
      <c r="B36" s="10">
        <v>10000</v>
      </c>
      <c r="C36" s="12">
        <v>0.05</v>
      </c>
      <c r="D36" s="19">
        <f t="shared" ref="D36:D39" si="4">B36*C36</f>
        <v>500</v>
      </c>
      <c r="E36" s="19">
        <f t="shared" ref="E36:E39" si="5">B36-D36</f>
        <v>9500</v>
      </c>
    </row>
    <row r="37" spans="1:7" ht="17.100000000000001" customHeight="1" x14ac:dyDescent="0.3">
      <c r="B37" s="10">
        <v>15000</v>
      </c>
      <c r="C37" s="12">
        <v>0.05</v>
      </c>
      <c r="D37" s="19">
        <f t="shared" si="4"/>
        <v>750</v>
      </c>
      <c r="E37" s="19">
        <f t="shared" si="5"/>
        <v>14250</v>
      </c>
    </row>
    <row r="38" spans="1:7" ht="17.100000000000001" customHeight="1" x14ac:dyDescent="0.3">
      <c r="B38" s="10">
        <v>20000</v>
      </c>
      <c r="C38" s="12">
        <v>0.05</v>
      </c>
      <c r="D38" s="19">
        <f t="shared" si="4"/>
        <v>1000</v>
      </c>
      <c r="E38" s="19">
        <f t="shared" si="5"/>
        <v>19000</v>
      </c>
    </row>
    <row r="39" spans="1:7" ht="17.100000000000001" customHeight="1" x14ac:dyDescent="0.3">
      <c r="B39" s="10">
        <v>30000</v>
      </c>
      <c r="C39" s="12">
        <v>0.05</v>
      </c>
      <c r="D39" s="19">
        <f t="shared" si="4"/>
        <v>1500</v>
      </c>
      <c r="E39" s="19">
        <f t="shared" si="5"/>
        <v>28500</v>
      </c>
    </row>
    <row r="40" spans="1:7" ht="17.100000000000001" customHeight="1" x14ac:dyDescent="0.3"/>
    <row r="41" spans="1:7" ht="17.100000000000001" customHeight="1" x14ac:dyDescent="0.3"/>
    <row r="42" spans="1:7" ht="17.100000000000001" customHeight="1" x14ac:dyDescent="0.3">
      <c r="A42" s="27" t="s">
        <v>31</v>
      </c>
      <c r="B42" s="27"/>
      <c r="C42" s="27"/>
      <c r="D42" s="27"/>
      <c r="E42" s="27"/>
      <c r="F42" s="27"/>
      <c r="G42" s="27"/>
    </row>
    <row r="43" spans="1:7" ht="17.100000000000001" customHeight="1" x14ac:dyDescent="0.35">
      <c r="A43" s="1" t="s">
        <v>10</v>
      </c>
      <c r="B43" t="s">
        <v>15</v>
      </c>
    </row>
    <row r="44" spans="1:7" ht="17.100000000000001" customHeight="1" x14ac:dyDescent="0.35">
      <c r="A44" s="1"/>
      <c r="B44" s="11" t="s">
        <v>26</v>
      </c>
      <c r="C44" s="11" t="s">
        <v>16</v>
      </c>
      <c r="D44" s="11" t="s">
        <v>20</v>
      </c>
    </row>
    <row r="45" spans="1:7" ht="17.100000000000001" customHeight="1" x14ac:dyDescent="0.35">
      <c r="A45" s="1"/>
      <c r="B45" s="10">
        <v>50</v>
      </c>
      <c r="C45" s="12">
        <v>0.5</v>
      </c>
      <c r="D45" s="19">
        <f>B45/C45</f>
        <v>100</v>
      </c>
    </row>
    <row r="46" spans="1:7" ht="17.100000000000001" customHeight="1" x14ac:dyDescent="0.35">
      <c r="A46" s="1"/>
      <c r="B46" s="10">
        <v>50</v>
      </c>
      <c r="C46" s="12">
        <v>0.25</v>
      </c>
      <c r="D46" s="19">
        <f t="shared" ref="D46:D49" si="6">B46/C46</f>
        <v>200</v>
      </c>
    </row>
    <row r="47" spans="1:7" ht="17.100000000000001" customHeight="1" x14ac:dyDescent="0.3">
      <c r="B47" s="10">
        <v>50</v>
      </c>
      <c r="C47" s="12">
        <v>0.1</v>
      </c>
      <c r="D47" s="19">
        <f t="shared" si="6"/>
        <v>500</v>
      </c>
    </row>
    <row r="48" spans="1:7" ht="17.100000000000001" customHeight="1" x14ac:dyDescent="0.3">
      <c r="B48" s="10">
        <v>50</v>
      </c>
      <c r="C48" s="12">
        <v>0.05</v>
      </c>
      <c r="D48" s="19">
        <f t="shared" si="6"/>
        <v>1000</v>
      </c>
    </row>
    <row r="49" spans="1:7" ht="17.100000000000001" customHeight="1" x14ac:dyDescent="0.3">
      <c r="B49" s="10">
        <v>50</v>
      </c>
      <c r="C49" s="12">
        <v>0.01</v>
      </c>
      <c r="D49" s="19">
        <f t="shared" si="6"/>
        <v>5000</v>
      </c>
    </row>
    <row r="50" spans="1:7" ht="17.100000000000001" customHeight="1" x14ac:dyDescent="0.3"/>
    <row r="51" spans="1:7" ht="17.100000000000001" customHeight="1" x14ac:dyDescent="0.3"/>
    <row r="52" spans="1:7" ht="17.100000000000001" customHeight="1" x14ac:dyDescent="0.35">
      <c r="A52" s="1" t="s">
        <v>11</v>
      </c>
      <c r="B52" t="s">
        <v>15</v>
      </c>
    </row>
    <row r="53" spans="1:7" ht="17.100000000000001" customHeight="1" x14ac:dyDescent="0.35">
      <c r="B53" s="11" t="s">
        <v>18</v>
      </c>
      <c r="C53" s="11" t="s">
        <v>32</v>
      </c>
      <c r="D53" s="11" t="s">
        <v>20</v>
      </c>
    </row>
    <row r="54" spans="1:7" ht="17.100000000000001" customHeight="1" x14ac:dyDescent="0.3">
      <c r="B54" s="10">
        <v>125</v>
      </c>
      <c r="C54" s="13">
        <v>2.5000000000000001E-2</v>
      </c>
      <c r="D54" s="20">
        <f>B54/C54</f>
        <v>5000</v>
      </c>
    </row>
    <row r="55" spans="1:7" ht="17.100000000000001" customHeight="1" x14ac:dyDescent="0.3">
      <c r="B55" s="10">
        <v>75</v>
      </c>
      <c r="C55" s="12">
        <v>0.08</v>
      </c>
      <c r="D55" s="20">
        <f t="shared" ref="D55:D58" si="7">B55/C55</f>
        <v>937.5</v>
      </c>
    </row>
    <row r="56" spans="1:7" ht="17.100000000000001" customHeight="1" x14ac:dyDescent="0.3">
      <c r="B56" s="10">
        <v>25</v>
      </c>
      <c r="C56" s="12">
        <v>0.17</v>
      </c>
      <c r="D56" s="20">
        <f t="shared" si="7"/>
        <v>147.05882352941177</v>
      </c>
    </row>
    <row r="57" spans="1:7" ht="17.100000000000001" customHeight="1" x14ac:dyDescent="0.3">
      <c r="B57" s="10">
        <v>5</v>
      </c>
      <c r="C57" s="12">
        <v>0.35</v>
      </c>
      <c r="D57" s="20">
        <f t="shared" si="7"/>
        <v>14.285714285714286</v>
      </c>
    </row>
    <row r="58" spans="1:7" ht="17.100000000000001" customHeight="1" x14ac:dyDescent="0.3">
      <c r="B58" s="10">
        <v>500</v>
      </c>
      <c r="C58" s="12">
        <v>0.85</v>
      </c>
      <c r="D58" s="20">
        <f t="shared" si="7"/>
        <v>588.23529411764707</v>
      </c>
    </row>
    <row r="59" spans="1:7" ht="17.100000000000001" customHeight="1" x14ac:dyDescent="0.3">
      <c r="B59" s="21"/>
      <c r="C59" s="22"/>
      <c r="D59" s="23"/>
    </row>
    <row r="60" spans="1:7" ht="17.100000000000001" customHeight="1" x14ac:dyDescent="0.3">
      <c r="B60" s="21"/>
      <c r="C60" s="22"/>
      <c r="D60" s="23"/>
    </row>
    <row r="61" spans="1:7" ht="17.100000000000001" customHeight="1" x14ac:dyDescent="0.3">
      <c r="A61" s="27" t="s">
        <v>34</v>
      </c>
      <c r="B61" s="27"/>
      <c r="C61" s="27"/>
      <c r="D61" s="27"/>
      <c r="E61" s="27"/>
      <c r="F61" s="27"/>
      <c r="G61" s="27"/>
    </row>
    <row r="62" spans="1:7" ht="17.100000000000001" customHeight="1" x14ac:dyDescent="0.3">
      <c r="B62" t="s">
        <v>35</v>
      </c>
    </row>
    <row r="63" spans="1:7" ht="17.100000000000001" customHeight="1" x14ac:dyDescent="0.3">
      <c r="B63" t="s">
        <v>36</v>
      </c>
    </row>
    <row r="64" spans="1:7" ht="17.100000000000001" customHeight="1" x14ac:dyDescent="0.35">
      <c r="A64" s="1" t="s">
        <v>8</v>
      </c>
      <c r="B64" t="s">
        <v>25</v>
      </c>
    </row>
    <row r="65" spans="2:4" ht="17.100000000000001" customHeight="1" x14ac:dyDescent="0.3">
      <c r="B65" s="21"/>
      <c r="C65" s="22"/>
      <c r="D65" s="23"/>
    </row>
    <row r="66" spans="2:4" ht="17.100000000000001" customHeight="1" x14ac:dyDescent="0.3">
      <c r="B66" s="21" t="s">
        <v>13</v>
      </c>
      <c r="C66" s="21">
        <v>500</v>
      </c>
      <c r="D66" s="23"/>
    </row>
    <row r="67" spans="2:4" ht="17.100000000000001" customHeight="1" x14ac:dyDescent="0.3">
      <c r="B67" s="21" t="s">
        <v>38</v>
      </c>
      <c r="C67" s="21">
        <f>C66*0.1</f>
        <v>50</v>
      </c>
      <c r="D67" s="23"/>
    </row>
    <row r="68" spans="2:4" ht="17.100000000000001" customHeight="1" x14ac:dyDescent="0.3">
      <c r="B68" s="21" t="s">
        <v>37</v>
      </c>
      <c r="C68" s="24">
        <f>SUM(C66:C67)</f>
        <v>550</v>
      </c>
      <c r="D68" s="23"/>
    </row>
    <row r="69" spans="2:4" ht="17.100000000000001" customHeight="1" x14ac:dyDescent="0.3">
      <c r="B69" s="21"/>
      <c r="C69" s="22"/>
      <c r="D69" s="23"/>
    </row>
    <row r="70" spans="2:4" ht="17.100000000000001" customHeight="1" x14ac:dyDescent="0.3">
      <c r="B70" s="21" t="s">
        <v>13</v>
      </c>
      <c r="C70" s="21">
        <v>550</v>
      </c>
      <c r="D70" s="23"/>
    </row>
    <row r="71" spans="2:4" ht="17.100000000000001" customHeight="1" x14ac:dyDescent="0.3">
      <c r="B71" s="21" t="s">
        <v>39</v>
      </c>
      <c r="C71" s="21">
        <f>C70*0.1</f>
        <v>55</v>
      </c>
      <c r="D71" s="23"/>
    </row>
    <row r="72" spans="2:4" ht="17.100000000000001" customHeight="1" x14ac:dyDescent="0.3">
      <c r="B72" s="21" t="s">
        <v>40</v>
      </c>
      <c r="C72" s="24">
        <f>C70-C71</f>
        <v>495</v>
      </c>
      <c r="D72" s="23"/>
    </row>
    <row r="73" spans="2:4" ht="17.100000000000001" customHeight="1" x14ac:dyDescent="0.3"/>
    <row r="74" spans="2:4" ht="17.100000000000001" customHeight="1" x14ac:dyDescent="0.35">
      <c r="B74" s="25" t="s">
        <v>41</v>
      </c>
    </row>
    <row r="75" spans="2:4" ht="17.100000000000001" customHeight="1" x14ac:dyDescent="0.35">
      <c r="B75" s="25"/>
    </row>
    <row r="76" spans="2:4" ht="17.100000000000001" customHeight="1" x14ac:dyDescent="0.3"/>
    <row r="77" spans="2:4" ht="17.100000000000001" customHeight="1" x14ac:dyDescent="0.3"/>
    <row r="78" spans="2:4" ht="17.100000000000001" customHeight="1" x14ac:dyDescent="0.3"/>
    <row r="79" spans="2:4" ht="24" customHeight="1" x14ac:dyDescent="0.3"/>
    <row r="122" ht="16.5" customHeight="1" x14ac:dyDescent="0.3"/>
  </sheetData>
  <mergeCells count="6">
    <mergeCell ref="A1:I1"/>
    <mergeCell ref="A2:H2"/>
    <mergeCell ref="A13:H13"/>
    <mergeCell ref="A23:G23"/>
    <mergeCell ref="A42:G42"/>
    <mergeCell ref="A61:G6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4370-82BB-4061-82D3-47C77BE5686D}">
  <dimension ref="A1:L162"/>
  <sheetViews>
    <sheetView zoomScale="120" zoomScaleNormal="120" workbookViewId="0">
      <selection activeCell="I158" sqref="I158:I159"/>
    </sheetView>
  </sheetViews>
  <sheetFormatPr defaultRowHeight="15" x14ac:dyDescent="0.25"/>
  <cols>
    <col min="1" max="1" width="4.44140625" style="31" customWidth="1"/>
    <col min="2" max="11" width="8.88671875" style="30"/>
    <col min="12" max="14" width="8.77734375" style="30" customWidth="1"/>
    <col min="15" max="16384" width="8.88671875" style="30"/>
  </cols>
  <sheetData>
    <row r="1" spans="1:3" x14ac:dyDescent="0.25">
      <c r="A1" s="42" t="s">
        <v>100</v>
      </c>
      <c r="B1" s="30" t="s">
        <v>99</v>
      </c>
    </row>
    <row r="2" spans="1:3" x14ac:dyDescent="0.25">
      <c r="B2" s="47" t="s">
        <v>98</v>
      </c>
    </row>
    <row r="3" spans="1:3" x14ac:dyDescent="0.25">
      <c r="B3" s="47" t="s">
        <v>97</v>
      </c>
    </row>
    <row r="5" spans="1:3" x14ac:dyDescent="0.25">
      <c r="A5" s="31" t="s">
        <v>54</v>
      </c>
      <c r="B5" s="55">
        <f>2/8*100</f>
        <v>25</v>
      </c>
      <c r="C5" s="55" t="s">
        <v>101</v>
      </c>
    </row>
    <row r="6" spans="1:3" x14ac:dyDescent="0.25">
      <c r="B6" s="55">
        <v>75</v>
      </c>
      <c r="C6" s="55" t="s">
        <v>102</v>
      </c>
    </row>
    <row r="7" spans="1:3" x14ac:dyDescent="0.25">
      <c r="B7" s="55"/>
      <c r="C7" s="55"/>
    </row>
    <row r="8" spans="1:3" x14ac:dyDescent="0.25">
      <c r="B8" s="55"/>
      <c r="C8" s="55"/>
    </row>
    <row r="9" spans="1:3" x14ac:dyDescent="0.25">
      <c r="A9" s="31" t="s">
        <v>48</v>
      </c>
      <c r="B9" s="54">
        <f>4/5</f>
        <v>0.8</v>
      </c>
      <c r="C9" s="55" t="s">
        <v>103</v>
      </c>
    </row>
    <row r="10" spans="1:3" x14ac:dyDescent="0.25">
      <c r="B10" s="54">
        <f>100%-B9</f>
        <v>0.19999999999999996</v>
      </c>
      <c r="C10" s="55" t="s">
        <v>105</v>
      </c>
    </row>
    <row r="13" spans="1:3" x14ac:dyDescent="0.25">
      <c r="A13" s="31" t="s">
        <v>44</v>
      </c>
      <c r="B13" s="54">
        <f>4/12</f>
        <v>0.33333333333333331</v>
      </c>
      <c r="C13" s="55" t="s">
        <v>104</v>
      </c>
    </row>
    <row r="14" spans="1:3" x14ac:dyDescent="0.25">
      <c r="B14" s="54">
        <f>100%-B13</f>
        <v>0.66666666666666674</v>
      </c>
      <c r="C14" s="55" t="s">
        <v>105</v>
      </c>
    </row>
    <row r="20" spans="1:11" x14ac:dyDescent="0.25">
      <c r="A20" s="41" t="s">
        <v>96</v>
      </c>
      <c r="B20" s="30" t="s">
        <v>95</v>
      </c>
    </row>
    <row r="22" spans="1:11" x14ac:dyDescent="0.25">
      <c r="A22" s="31" t="s">
        <v>54</v>
      </c>
      <c r="B22" s="30" t="s">
        <v>94</v>
      </c>
      <c r="I22" s="46" t="s">
        <v>95</v>
      </c>
      <c r="J22" s="45"/>
      <c r="K22" s="44"/>
    </row>
    <row r="23" spans="1:11" x14ac:dyDescent="0.25">
      <c r="I23" s="32" t="s">
        <v>93</v>
      </c>
      <c r="J23" s="43" t="s">
        <v>92</v>
      </c>
      <c r="K23" s="43" t="s">
        <v>91</v>
      </c>
    </row>
    <row r="24" spans="1:11" x14ac:dyDescent="0.25">
      <c r="I24" s="32" t="s">
        <v>90</v>
      </c>
      <c r="J24" s="48">
        <v>299</v>
      </c>
      <c r="K24" s="48">
        <v>399</v>
      </c>
    </row>
    <row r="25" spans="1:11" x14ac:dyDescent="0.25">
      <c r="I25" s="32" t="s">
        <v>89</v>
      </c>
      <c r="J25" s="48">
        <v>199</v>
      </c>
      <c r="K25" s="48">
        <v>299</v>
      </c>
    </row>
    <row r="26" spans="1:11" x14ac:dyDescent="0.25">
      <c r="H26" s="30" t="s">
        <v>108</v>
      </c>
      <c r="I26" s="51" t="s">
        <v>106</v>
      </c>
      <c r="J26" s="52">
        <f>SUM(J24-J25)</f>
        <v>100</v>
      </c>
      <c r="K26" s="52">
        <f>SUM(K24-K25)</f>
        <v>100</v>
      </c>
    </row>
    <row r="27" spans="1:11" x14ac:dyDescent="0.25">
      <c r="A27" s="31" t="s">
        <v>48</v>
      </c>
      <c r="B27" s="30" t="s">
        <v>88</v>
      </c>
      <c r="H27" s="30" t="s">
        <v>109</v>
      </c>
      <c r="I27" s="51" t="s">
        <v>107</v>
      </c>
      <c r="J27" s="53">
        <f>J26/J24</f>
        <v>0.33444816053511706</v>
      </c>
      <c r="K27" s="53">
        <f>SUM(K26/K24)</f>
        <v>0.25062656641604009</v>
      </c>
    </row>
    <row r="28" spans="1:11" x14ac:dyDescent="0.25">
      <c r="B28" s="30" t="s">
        <v>87</v>
      </c>
    </row>
    <row r="35" spans="1:2" x14ac:dyDescent="0.25">
      <c r="A35" s="42" t="s">
        <v>86</v>
      </c>
      <c r="B35" s="30" t="s">
        <v>85</v>
      </c>
    </row>
    <row r="37" spans="1:2" x14ac:dyDescent="0.25">
      <c r="A37" s="31" t="s">
        <v>54</v>
      </c>
      <c r="B37" s="56">
        <f>50/200</f>
        <v>0.25</v>
      </c>
    </row>
    <row r="38" spans="1:2" x14ac:dyDescent="0.25">
      <c r="B38" s="56"/>
    </row>
    <row r="39" spans="1:2" x14ac:dyDescent="0.25">
      <c r="B39" s="56"/>
    </row>
    <row r="40" spans="1:2" x14ac:dyDescent="0.25">
      <c r="B40" s="56"/>
    </row>
    <row r="41" spans="1:2" x14ac:dyDescent="0.25">
      <c r="A41" s="31" t="s">
        <v>48</v>
      </c>
      <c r="B41" s="56">
        <f>100/250</f>
        <v>0.4</v>
      </c>
    </row>
    <row r="42" spans="1:2" x14ac:dyDescent="0.25">
      <c r="B42" s="56"/>
    </row>
    <row r="43" spans="1:2" x14ac:dyDescent="0.25">
      <c r="B43" s="56"/>
    </row>
    <row r="44" spans="1:2" x14ac:dyDescent="0.25">
      <c r="B44" s="56"/>
    </row>
    <row r="45" spans="1:2" x14ac:dyDescent="0.25">
      <c r="A45" s="31" t="s">
        <v>44</v>
      </c>
      <c r="B45" s="56">
        <f>100/300</f>
        <v>0.33333333333333331</v>
      </c>
    </row>
    <row r="55" spans="1:4" x14ac:dyDescent="0.25">
      <c r="A55" s="42" t="s">
        <v>84</v>
      </c>
      <c r="B55" s="30" t="s">
        <v>83</v>
      </c>
    </row>
    <row r="57" spans="1:4" x14ac:dyDescent="0.25">
      <c r="A57" s="31" t="s">
        <v>54</v>
      </c>
      <c r="B57" s="30" t="s">
        <v>82</v>
      </c>
    </row>
    <row r="59" spans="1:4" x14ac:dyDescent="0.25">
      <c r="C59" s="56">
        <f>26/187</f>
        <v>0.13903743315508021</v>
      </c>
      <c r="D59" s="55" t="s">
        <v>103</v>
      </c>
    </row>
    <row r="61" spans="1:4" x14ac:dyDescent="0.25">
      <c r="A61" s="31" t="s">
        <v>48</v>
      </c>
      <c r="B61" s="30" t="s">
        <v>81</v>
      </c>
    </row>
    <row r="63" spans="1:4" x14ac:dyDescent="0.25">
      <c r="C63" s="55">
        <f>187-26</f>
        <v>161</v>
      </c>
      <c r="D63" s="55" t="s">
        <v>105</v>
      </c>
    </row>
    <row r="65" spans="1:4" x14ac:dyDescent="0.25">
      <c r="A65" s="31" t="s">
        <v>44</v>
      </c>
      <c r="B65" s="30" t="s">
        <v>80</v>
      </c>
    </row>
    <row r="67" spans="1:4" x14ac:dyDescent="0.25">
      <c r="C67" s="54">
        <f>100%-C59</f>
        <v>0.86096256684491979</v>
      </c>
      <c r="D67" s="55" t="s">
        <v>105</v>
      </c>
    </row>
    <row r="75" spans="1:4" x14ac:dyDescent="0.25">
      <c r="A75" s="41" t="s">
        <v>79</v>
      </c>
      <c r="B75" s="30" t="s">
        <v>78</v>
      </c>
    </row>
    <row r="77" spans="1:4" x14ac:dyDescent="0.25">
      <c r="A77" s="31" t="s">
        <v>54</v>
      </c>
      <c r="B77" s="30" t="s">
        <v>77</v>
      </c>
    </row>
    <row r="79" spans="1:4" x14ac:dyDescent="0.25">
      <c r="C79" s="55">
        <f>SUM(358-78-39)</f>
        <v>241</v>
      </c>
      <c r="D79" s="55" t="s">
        <v>110</v>
      </c>
    </row>
    <row r="81" spans="1:4" x14ac:dyDescent="0.25">
      <c r="A81" s="31" t="s">
        <v>48</v>
      </c>
      <c r="B81" s="30" t="s">
        <v>76</v>
      </c>
    </row>
    <row r="83" spans="1:4" x14ac:dyDescent="0.25">
      <c r="C83" s="56">
        <f>C79/358</f>
        <v>0.67318435754189943</v>
      </c>
      <c r="D83" s="55" t="s">
        <v>111</v>
      </c>
    </row>
    <row r="85" spans="1:4" x14ac:dyDescent="0.25">
      <c r="A85" s="31" t="s">
        <v>44</v>
      </c>
      <c r="B85" s="30" t="s">
        <v>75</v>
      </c>
    </row>
    <row r="87" spans="1:4" x14ac:dyDescent="0.25">
      <c r="C87" s="56">
        <f>78/358</f>
        <v>0.21787709497206703</v>
      </c>
      <c r="D87" s="55" t="s">
        <v>112</v>
      </c>
    </row>
    <row r="89" spans="1:4" x14ac:dyDescent="0.25">
      <c r="A89" s="31" t="s">
        <v>68</v>
      </c>
      <c r="B89" s="30" t="s">
        <v>74</v>
      </c>
    </row>
    <row r="91" spans="1:4" x14ac:dyDescent="0.25">
      <c r="C91" s="56">
        <f>39/358</f>
        <v>0.10893854748603352</v>
      </c>
      <c r="D91" s="55" t="s">
        <v>113</v>
      </c>
    </row>
    <row r="99" spans="1:8" x14ac:dyDescent="0.25">
      <c r="A99" s="42" t="s">
        <v>73</v>
      </c>
      <c r="B99" s="30" t="s">
        <v>72</v>
      </c>
    </row>
    <row r="101" spans="1:8" x14ac:dyDescent="0.25">
      <c r="A101" s="31" t="s">
        <v>54</v>
      </c>
      <c r="B101" s="30" t="s">
        <v>71</v>
      </c>
      <c r="G101" s="30" t="s">
        <v>114</v>
      </c>
      <c r="H101" s="30">
        <f>8*3</f>
        <v>24</v>
      </c>
    </row>
    <row r="103" spans="1:8" x14ac:dyDescent="0.25">
      <c r="C103" s="55" t="s">
        <v>115</v>
      </c>
      <c r="D103" s="55">
        <v>15</v>
      </c>
      <c r="E103" s="55" t="s">
        <v>116</v>
      </c>
      <c r="F103" s="56">
        <f>D103/$H$101</f>
        <v>0.625</v>
      </c>
    </row>
    <row r="104" spans="1:8" x14ac:dyDescent="0.25">
      <c r="F104" s="50"/>
    </row>
    <row r="105" spans="1:8" x14ac:dyDescent="0.25">
      <c r="A105" s="31" t="s">
        <v>48</v>
      </c>
      <c r="B105" s="30" t="s">
        <v>70</v>
      </c>
      <c r="F105" s="50"/>
    </row>
    <row r="106" spans="1:8" x14ac:dyDescent="0.25">
      <c r="F106" s="50"/>
    </row>
    <row r="107" spans="1:8" x14ac:dyDescent="0.25">
      <c r="C107" s="55" t="s">
        <v>115</v>
      </c>
      <c r="D107" s="55">
        <v>8</v>
      </c>
      <c r="E107" s="55"/>
      <c r="F107" s="56">
        <f>D107/$H$101</f>
        <v>0.33333333333333331</v>
      </c>
    </row>
    <row r="108" spans="1:8" x14ac:dyDescent="0.25">
      <c r="F108" s="50"/>
    </row>
    <row r="109" spans="1:8" x14ac:dyDescent="0.25">
      <c r="A109" s="31" t="s">
        <v>44</v>
      </c>
      <c r="B109" s="30" t="s">
        <v>69</v>
      </c>
      <c r="F109" s="50"/>
    </row>
    <row r="110" spans="1:8" x14ac:dyDescent="0.25">
      <c r="F110" s="50"/>
    </row>
    <row r="111" spans="1:8" x14ac:dyDescent="0.25">
      <c r="C111" s="55" t="s">
        <v>115</v>
      </c>
      <c r="D111" s="55">
        <v>12</v>
      </c>
      <c r="E111" s="55"/>
      <c r="F111" s="56">
        <f>D111/$H$101</f>
        <v>0.5</v>
      </c>
    </row>
    <row r="112" spans="1:8" x14ac:dyDescent="0.25">
      <c r="F112" s="50"/>
    </row>
    <row r="113" spans="1:6" x14ac:dyDescent="0.25">
      <c r="A113" s="31" t="s">
        <v>68</v>
      </c>
      <c r="B113" s="30" t="s">
        <v>67</v>
      </c>
      <c r="F113" s="50"/>
    </row>
    <row r="114" spans="1:6" x14ac:dyDescent="0.25">
      <c r="F114" s="50"/>
    </row>
    <row r="115" spans="1:6" x14ac:dyDescent="0.25">
      <c r="C115" s="55" t="s">
        <v>115</v>
      </c>
      <c r="D115" s="55">
        <v>12</v>
      </c>
      <c r="E115" s="55"/>
      <c r="F115" s="56">
        <f>D115/$H$101</f>
        <v>0.5</v>
      </c>
    </row>
    <row r="116" spans="1:6" x14ac:dyDescent="0.25">
      <c r="F116" s="50"/>
    </row>
    <row r="117" spans="1:6" x14ac:dyDescent="0.25">
      <c r="A117" s="31" t="s">
        <v>66</v>
      </c>
      <c r="B117" s="30" t="s">
        <v>65</v>
      </c>
      <c r="F117" s="50"/>
    </row>
    <row r="118" spans="1:6" x14ac:dyDescent="0.25">
      <c r="F118" s="50"/>
    </row>
    <row r="119" spans="1:6" x14ac:dyDescent="0.25">
      <c r="C119" s="56">
        <f>3/12</f>
        <v>0.25</v>
      </c>
      <c r="D119" s="55" t="s">
        <v>42</v>
      </c>
      <c r="E119" s="55" t="s">
        <v>42</v>
      </c>
      <c r="F119" s="55" t="s">
        <v>117</v>
      </c>
    </row>
    <row r="121" spans="1:6" x14ac:dyDescent="0.25">
      <c r="A121" s="31" t="s">
        <v>64</v>
      </c>
      <c r="B121" s="30" t="s">
        <v>63</v>
      </c>
    </row>
    <row r="123" spans="1:6" x14ac:dyDescent="0.25">
      <c r="C123" s="56">
        <f>5/12</f>
        <v>0.41666666666666669</v>
      </c>
    </row>
    <row r="130" spans="1:4" x14ac:dyDescent="0.25">
      <c r="A130" s="41" t="s">
        <v>62</v>
      </c>
      <c r="B130" s="30" t="s">
        <v>61</v>
      </c>
    </row>
    <row r="132" spans="1:4" x14ac:dyDescent="0.25">
      <c r="A132" s="31" t="s">
        <v>54</v>
      </c>
      <c r="B132" s="30" t="s">
        <v>60</v>
      </c>
    </row>
    <row r="134" spans="1:4" x14ac:dyDescent="0.25">
      <c r="D134" s="49">
        <f>699+(0.5*(4*60))</f>
        <v>819</v>
      </c>
    </row>
    <row r="136" spans="1:4" x14ac:dyDescent="0.25">
      <c r="A136" s="31" t="s">
        <v>48</v>
      </c>
      <c r="B136" s="30" t="s">
        <v>59</v>
      </c>
    </row>
    <row r="138" spans="1:4" x14ac:dyDescent="0.25">
      <c r="D138" s="57">
        <f>D134-499</f>
        <v>320</v>
      </c>
    </row>
    <row r="140" spans="1:4" x14ac:dyDescent="0.25">
      <c r="A140" s="31" t="s">
        <v>44</v>
      </c>
      <c r="B140" s="30" t="s">
        <v>58</v>
      </c>
    </row>
    <row r="142" spans="1:4" x14ac:dyDescent="0.25">
      <c r="D142" s="56">
        <f>D138/D134</f>
        <v>0.39072039072039072</v>
      </c>
    </row>
    <row r="149" spans="1:12" x14ac:dyDescent="0.25">
      <c r="A149" s="41" t="s">
        <v>57</v>
      </c>
      <c r="B149" s="30" t="s">
        <v>56</v>
      </c>
    </row>
    <row r="150" spans="1:12" x14ac:dyDescent="0.25">
      <c r="I150" s="40" t="s">
        <v>55</v>
      </c>
      <c r="J150" s="39"/>
      <c r="K150" s="38"/>
    </row>
    <row r="151" spans="1:12" x14ac:dyDescent="0.25">
      <c r="A151" s="31" t="s">
        <v>54</v>
      </c>
      <c r="B151" s="30" t="s">
        <v>53</v>
      </c>
      <c r="I151" s="37" t="s">
        <v>52</v>
      </c>
      <c r="J151" s="36"/>
      <c r="K151" s="35"/>
    </row>
    <row r="152" spans="1:12" x14ac:dyDescent="0.25">
      <c r="I152" s="32"/>
      <c r="J152" s="34" t="s">
        <v>51</v>
      </c>
      <c r="K152" s="58"/>
    </row>
    <row r="153" spans="1:12" x14ac:dyDescent="0.25">
      <c r="I153" s="32"/>
      <c r="J153" s="33" t="s">
        <v>33</v>
      </c>
      <c r="K153" s="33" t="s">
        <v>50</v>
      </c>
      <c r="L153" s="32" t="s">
        <v>118</v>
      </c>
    </row>
    <row r="154" spans="1:12" x14ac:dyDescent="0.25">
      <c r="I154" s="32" t="s">
        <v>49</v>
      </c>
      <c r="J154" s="32">
        <v>214</v>
      </c>
      <c r="K154" s="32">
        <v>24</v>
      </c>
      <c r="L154" s="53">
        <f>K154/J154</f>
        <v>0.11214953271028037</v>
      </c>
    </row>
    <row r="155" spans="1:12" x14ac:dyDescent="0.25">
      <c r="A155" s="31" t="s">
        <v>48</v>
      </c>
      <c r="B155" s="30" t="s">
        <v>47</v>
      </c>
      <c r="I155" s="32" t="s">
        <v>46</v>
      </c>
      <c r="J155" s="32">
        <v>113</v>
      </c>
      <c r="K155" s="32">
        <v>18</v>
      </c>
      <c r="L155" s="53">
        <f t="shared" ref="L155:L156" si="0">K155/J155</f>
        <v>0.15929203539823009</v>
      </c>
    </row>
    <row r="156" spans="1:12" x14ac:dyDescent="0.25">
      <c r="I156" s="32" t="s">
        <v>45</v>
      </c>
      <c r="J156" s="32">
        <v>256</v>
      </c>
      <c r="K156" s="32">
        <v>25</v>
      </c>
      <c r="L156" s="53">
        <f t="shared" si="0"/>
        <v>9.765625E-2</v>
      </c>
    </row>
    <row r="160" spans="1:12" x14ac:dyDescent="0.25">
      <c r="A160" s="31" t="s">
        <v>44</v>
      </c>
      <c r="B160" s="30" t="s">
        <v>43</v>
      </c>
    </row>
    <row r="162" spans="4:4" x14ac:dyDescent="0.25">
      <c r="D162" s="55" t="s">
        <v>119</v>
      </c>
    </row>
  </sheetData>
  <mergeCells count="2">
    <mergeCell ref="I22:K22"/>
    <mergeCell ref="J152:K15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Fra Bogen</vt:lpstr>
      <vt:lpstr>Opgave 1</vt:lpstr>
      <vt:lpstr>Opgave 2</vt:lpstr>
      <vt:lpstr>Opgave 3</vt:lpstr>
      <vt:lpstr>Opgave 4</vt:lpstr>
      <vt:lpstr>Opgave 5</vt:lpstr>
      <vt:lpstr>Facitliste </vt:lpstr>
      <vt:lpstr>Fra Bogen FACIT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Vagn Flemming Larsen</dc:creator>
  <cp:lastModifiedBy>Kim Ursin</cp:lastModifiedBy>
  <dcterms:created xsi:type="dcterms:W3CDTF">2013-05-06T15:21:24Z</dcterms:created>
  <dcterms:modified xsi:type="dcterms:W3CDTF">2020-03-15T18:14:44Z</dcterms:modified>
</cp:coreProperties>
</file>