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bf8a45ae766c904/"/>
    </mc:Choice>
  </mc:AlternateContent>
  <xr:revisionPtr revIDLastSave="144" documentId="8_{5C92ECD2-ECA9-B047-9A94-1A27F23D5AFC}" xr6:coauthVersionLast="47" xr6:coauthVersionMax="47" xr10:uidLastSave="{763A816D-B0A2-1D40-8E76-BF4F5D0579A5}"/>
  <bookViews>
    <workbookView xWindow="180" yWindow="1360" windowWidth="35840" windowHeight="20660" xr2:uid="{A9839E3B-7D28-A846-BF8C-0EE680070B3D}"/>
  </bookViews>
  <sheets>
    <sheet name="Ju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R6" i="1"/>
  <c r="R7" i="1" l="1"/>
  <c r="R5" i="1"/>
  <c r="G6" i="1"/>
  <c r="R10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5" i="1"/>
  <c r="R9" i="1" s="1"/>
  <c r="G35" i="1"/>
  <c r="G36" i="1"/>
  <c r="G28" i="1"/>
  <c r="G29" i="1"/>
  <c r="G30" i="1"/>
  <c r="G31" i="1"/>
  <c r="G32" i="1"/>
  <c r="G33" i="1"/>
  <c r="G34" i="1"/>
  <c r="R11" i="1" l="1"/>
</calcChain>
</file>

<file path=xl/sharedStrings.xml><?xml version="1.0" encoding="utf-8"?>
<sst xmlns="http://schemas.openxmlformats.org/spreadsheetml/2006/main" count="35" uniqueCount="35">
  <si>
    <t>Trade Journal (Spot Trading)</t>
  </si>
  <si>
    <t>Date</t>
  </si>
  <si>
    <t>Time</t>
  </si>
  <si>
    <t>Asset/Pair</t>
  </si>
  <si>
    <t>Entry Price</t>
  </si>
  <si>
    <t>Position Size</t>
  </si>
  <si>
    <t>Exit Date</t>
  </si>
  <si>
    <r>
      <t>Exit Time</t>
    </r>
    <r>
      <rPr>
        <sz val="16"/>
        <color rgb="FF0D0D0D"/>
        <rFont val="Arial"/>
        <family val="2"/>
      </rPr>
      <t xml:space="preserve"> </t>
    </r>
  </si>
  <si>
    <r>
      <t>Exit Price</t>
    </r>
    <r>
      <rPr>
        <sz val="16"/>
        <color rgb="FF0D0D0D"/>
        <rFont val="Arial"/>
        <family val="2"/>
      </rPr>
      <t xml:space="preserve"> </t>
    </r>
  </si>
  <si>
    <t>Reason for Entry</t>
  </si>
  <si>
    <t>P/L</t>
  </si>
  <si>
    <r>
      <t>ID</t>
    </r>
    <r>
      <rPr>
        <sz val="16"/>
        <color rgb="FF0D0D0D"/>
        <rFont val="Arial"/>
        <family val="2"/>
      </rPr>
      <t xml:space="preserve"> </t>
    </r>
  </si>
  <si>
    <t>Profit/Loss</t>
  </si>
  <si>
    <t>4/4 Entry confirmation</t>
  </si>
  <si>
    <t>RR Ratio</t>
  </si>
  <si>
    <t>SL %</t>
  </si>
  <si>
    <t>TP %</t>
  </si>
  <si>
    <t>ABC/USDT</t>
  </si>
  <si>
    <t>1:4</t>
  </si>
  <si>
    <t>P</t>
  </si>
  <si>
    <t>l</t>
  </si>
  <si>
    <t>DEF/USDT</t>
  </si>
  <si>
    <t>1:6</t>
  </si>
  <si>
    <t>3/4 Entry confirmation</t>
  </si>
  <si>
    <t>Notes</t>
  </si>
  <si>
    <t>Good</t>
  </si>
  <si>
    <t>Entry ma dhamystirmin</t>
  </si>
  <si>
    <t>Trading Journal Analysis Summary</t>
  </si>
  <si>
    <t>Total Trades:</t>
  </si>
  <si>
    <t>Winning Trades:</t>
  </si>
  <si>
    <t>Losing Trades:</t>
  </si>
  <si>
    <t>Total Initial Trade Size:</t>
  </si>
  <si>
    <t>Total Profit:</t>
  </si>
  <si>
    <t>Total Loss: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</si>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</sst>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]h\.mm;@" x16r2:formatCode16="[$-en-FI,1]h\.mm;@"/>
    <numFmt numFmtId="165" formatCode="_-[$$-1009]* #,##0.00_-;\-[$$-1009]* #,##0.00_-;_-[$$-1009]* &quot;-&quot;??_-;_-@_-"/>
    <numFmt numFmtId="166" formatCode="_-[$$-4809]* #,##0.00_-;\-[$$-4809]* #,##0.00_-;_-[$$-4809]* &quot;-&quot;??_-;_-@_-"/>
    <numFmt numFmtId="167" formatCode="_-[$$-2009]* #,##0.00_-;\-[$$-2009]* #,##0.00_-;_-[$$-2009]* &quot;-&quot;??_-;_-@_-"/>
  </numFmts>
  <fonts count="8" x14ac:knownFonts="1">
    <font>
      <sz val="12"/>
      <color theme="1"/>
      <name val="Aptos Narrow"/>
      <family val="2"/>
      <scheme val="minor"/>
    </font>
    <font>
      <sz val="16"/>
      <color rgb="FF0D0D0D"/>
      <name val="Arial"/>
      <family val="2"/>
    </font>
    <font>
      <sz val="20"/>
      <color theme="0" tint="-0.14999847407452621"/>
      <name val="Arial"/>
      <family val="2"/>
    </font>
    <font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0" tint="-0.14999847407452621"/>
      <name val="Arial"/>
      <family val="2"/>
    </font>
    <font>
      <sz val="16"/>
      <color theme="1"/>
      <name val="Aptos Narrow"/>
      <family val="2"/>
      <scheme val="minor"/>
    </font>
    <font>
      <sz val="16"/>
      <color rgb="FF1E1E1E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14" fontId="0" fillId="0" borderId="0" xfId="0" applyNumberFormat="1"/>
    <xf numFmtId="14" fontId="1" fillId="0" borderId="0" xfId="0" applyNumberFormat="1" applyFont="1"/>
    <xf numFmtId="10" fontId="1" fillId="0" borderId="0" xfId="0" applyNumberFormat="1" applyFont="1"/>
    <xf numFmtId="10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167" fontId="1" fillId="0" borderId="0" xfId="0" applyNumberFormat="1" applyFont="1"/>
    <xf numFmtId="167" fontId="0" fillId="0" borderId="0" xfId="0" applyNumberFormat="1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167" fontId="3" fillId="0" borderId="0" xfId="0" applyNumberFormat="1" applyFont="1"/>
    <xf numFmtId="166" fontId="3" fillId="0" borderId="0" xfId="0" applyNumberFormat="1" applyFont="1"/>
    <xf numFmtId="10" fontId="3" fillId="0" borderId="0" xfId="0" applyNumberFormat="1" applyFont="1"/>
    <xf numFmtId="49" fontId="3" fillId="0" borderId="0" xfId="0" applyNumberFormat="1" applyFont="1"/>
    <xf numFmtId="49" fontId="2" fillId="2" borderId="0" xfId="0" applyNumberFormat="1" applyFont="1" applyFill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9" fontId="3" fillId="0" borderId="0" xfId="0" applyNumberFormat="1" applyFont="1"/>
    <xf numFmtId="165" fontId="3" fillId="0" borderId="0" xfId="0" quotePrefix="1" applyNumberFormat="1" applyFo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1" xfId="0" applyFont="1" applyBorder="1"/>
    <xf numFmtId="2" fontId="6" fillId="0" borderId="2" xfId="0" applyNumberFormat="1" applyFont="1" applyBorder="1"/>
    <xf numFmtId="0" fontId="6" fillId="0" borderId="3" xfId="0" applyFont="1" applyBorder="1"/>
    <xf numFmtId="2" fontId="7" fillId="0" borderId="4" xfId="0" applyNumberFormat="1" applyFont="1" applyBorder="1"/>
    <xf numFmtId="2" fontId="6" fillId="0" borderId="4" xfId="0" applyNumberFormat="1" applyFont="1" applyBorder="1"/>
    <xf numFmtId="166" fontId="6" fillId="0" borderId="4" xfId="0" applyNumberFormat="1" applyFont="1" applyBorder="1"/>
    <xf numFmtId="0" fontId="6" fillId="0" borderId="5" xfId="0" applyFont="1" applyBorder="1"/>
    <xf numFmtId="166" fontId="6" fillId="0" borderId="6" xfId="0" applyNumberFormat="1" applyFont="1" applyBorder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 Narrow"/>
        <family val="2"/>
        <scheme val="minor"/>
      </font>
      <numFmt numFmtId="166" formatCode="_-[$$-4809]* #,##0.00_-;\-[$$-4809]* #,##0.00_-;_-[$$-4809]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family val="2"/>
        <scheme val="minor"/>
      </font>
    </dxf>
    <dxf>
      <numFmt numFmtId="164" formatCode="[$]h\.mm;@" x16r2:formatCode16="[$-en-FI,1]h\.mm;@"/>
    </dxf>
    <dxf>
      <numFmt numFmtId="19" formatCode="d/m/yyyy"/>
    </dxf>
    <dxf>
      <numFmt numFmtId="30" formatCode="@"/>
    </dxf>
    <dxf>
      <numFmt numFmtId="14" formatCode="0.00\ %"/>
    </dxf>
    <dxf>
      <numFmt numFmtId="14" formatCode="0.00\ %"/>
    </dxf>
    <dxf>
      <numFmt numFmtId="166" formatCode="_-[$$-4809]* #,##0.00_-;\-[$$-4809]* #,##0.00_-;_-[$$-4809]* &quot;-&quot;??_-;_-@_-"/>
    </dxf>
    <dxf>
      <numFmt numFmtId="165" formatCode="_-[$$-1009]* #,##0.00_-;\-[$$-1009]* #,##0.00_-;_-[$$-1009]* &quot;-&quot;??_-;_-@_-"/>
    </dxf>
    <dxf>
      <numFmt numFmtId="167" formatCode="_-[$$-2009]* #,##0.00_-;\-[$$-2009]* #,##0.00_-;_-[$$-2009]* &quot;-&quot;??_-;_-@_-"/>
    </dxf>
    <dxf>
      <numFmt numFmtId="167" formatCode="_-[$$-2009]* #,##0.00_-;\-[$$-2009]* #,##0.00_-;_-[$$-2009]* &quot;-&quot;??_-;_-@_-"/>
    </dxf>
    <dxf>
      <numFmt numFmtId="0" formatCode="General"/>
    </dxf>
    <dxf>
      <numFmt numFmtId="164" formatCode="[$]h\.mm;@" x16r2:formatCode16="[$-en-FI,1]h\.mm;@"/>
    </dxf>
    <dxf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D0D0D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64C637-1D35-EF41-809C-D65892CC5AD1}" name="Table3" displayName="Table3" ref="A4:P36" totalsRowShown="0" headerRowDxfId="21">
  <autoFilter ref="A4:P36" xr:uid="{8B64C637-1D35-EF41-809C-D65892CC5AD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3101A3F8-453A-9447-8A43-F67423D19384}" name="ID "/>
    <tableColumn id="2" xr3:uid="{310FA3A9-6AFE-214F-BE22-24326CE69C9C}" name="Date" dataDxfId="20"/>
    <tableColumn id="3" xr3:uid="{A92C3B86-3117-CF45-B938-9418A41B9532}" name="Time" dataDxfId="19"/>
    <tableColumn id="4" xr3:uid="{3BAAA7A4-6236-AF48-AF16-B56658C546D2}" name="Asset/Pair" dataDxfId="18"/>
    <tableColumn id="5" xr3:uid="{3A453994-F071-5E4F-970B-2005082E0D87}" name="Entry Price" dataDxfId="17"/>
    <tableColumn id="6" xr3:uid="{E9EFB344-890A-9340-A0E0-27E684FC145D}" name="Exit Price " dataDxfId="16">
      <calculatedColumnFormula>Table3[[#This Row],[Entry Price]]*Table3[[#This Row],[TP %]]</calculatedColumnFormula>
    </tableColumn>
    <tableColumn id="7" xr3:uid="{F238E6E1-E087-4746-BD36-BAC5259B51F2}" name="Profit/Loss" dataDxfId="15">
      <calculatedColumnFormula>Table3[[#This Row],[Position Size]]/Table3[[#This Row],[Entry Price]]*Table3[[#This Row],[Exit Price ]]-H5</calculatedColumnFormula>
    </tableColumn>
    <tableColumn id="8" xr3:uid="{D7F90188-0670-CD44-B3C5-594C3F6AFBE6}" name="Position Size" dataDxfId="14"/>
    <tableColumn id="9" xr3:uid="{4D4AA4BD-5172-3445-8FEC-45C98B2C262C}" name="TP %" dataDxfId="13"/>
    <tableColumn id="12" xr3:uid="{FFFA6964-12E2-5A46-947D-EC7089AAEE23}" name="SL %" dataDxfId="12"/>
    <tableColumn id="17" xr3:uid="{788BABE5-6F20-E942-A216-B68DE80BBE86}" name="RR Ratio" dataDxfId="11"/>
    <tableColumn id="10" xr3:uid="{921581D4-4405-0748-82F5-D74101156664}" name="Exit Date" dataDxfId="10"/>
    <tableColumn id="11" xr3:uid="{41CA1794-219F-8E40-926A-AEB2817245EC}" name="Exit Time " dataDxfId="9"/>
    <tableColumn id="13" xr3:uid="{1670A702-4D00-5344-B5E4-310BFD416EF5}" name="P/L"/>
    <tableColumn id="14" xr3:uid="{2CD38EFA-9041-C141-84E5-4B0BBF58764A}" name="Reason for Entry"/>
    <tableColumn id="16" xr3:uid="{4154A698-94D5-0846-BBF7-D21C558EF7E9}" name="Notes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90C7CC-088A-F242-ABE7-24852E88BC78}" name="Table1" displayName="Table1" ref="Q5:R11" headerRowCount="0" totalsRowShown="0" headerRowDxfId="0" dataDxfId="7" tableBorderDxfId="4" totalsRowBorderDxfId="3">
  <tableColumns count="2">
    <tableColumn id="1" xr3:uid="{3E306D38-7DAC-0344-9D17-9B49E735FA17}" name="Column1" dataDxfId="2"/>
    <tableColumn id="2" xr3:uid="{E3FE3FA9-E5D3-6E40-9C9A-F076511392F6}" name="Column2" headerRowDxfId="8" dataDxfId="1">
      <calculatedColumnFormula>SUM(Table3[Position Size])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2965E-CB0A-3D4A-A46E-DBD983EB60D0}">
  <dimension ref="A3:R36"/>
  <sheetViews>
    <sheetView tabSelected="1" topLeftCell="C2" zoomScaleNormal="275" workbookViewId="0">
      <selection activeCell="R16" sqref="R16"/>
    </sheetView>
  </sheetViews>
  <sheetFormatPr baseColWidth="10" defaultRowHeight="16" x14ac:dyDescent="0.2"/>
  <cols>
    <col min="1" max="1" width="6.83203125" customWidth="1"/>
    <col min="2" max="2" width="25" style="3" bestFit="1" customWidth="1"/>
    <col min="3" max="3" width="10.83203125" style="8"/>
    <col min="4" max="4" width="15.6640625" customWidth="1"/>
    <col min="5" max="5" width="16.5" style="14" customWidth="1"/>
    <col min="6" max="6" width="15.33203125" style="14" customWidth="1"/>
    <col min="7" max="7" width="16.33203125" style="10" customWidth="1"/>
    <col min="8" max="8" width="19.1640625" style="12" customWidth="1"/>
    <col min="9" max="10" width="11.83203125" style="6" customWidth="1"/>
    <col min="11" max="11" width="12.83203125" style="24" bestFit="1" customWidth="1"/>
    <col min="12" max="12" width="14.33203125" style="3" customWidth="1"/>
    <col min="13" max="13" width="15.33203125" style="8" customWidth="1"/>
    <col min="14" max="14" width="7.5" customWidth="1"/>
    <col min="15" max="15" width="23.33203125" customWidth="1"/>
    <col min="16" max="16" width="25.6640625" customWidth="1"/>
    <col min="17" max="17" width="25.5" bestFit="1" customWidth="1"/>
    <col min="18" max="18" width="19.83203125" customWidth="1"/>
  </cols>
  <sheetData>
    <row r="3" spans="1:18" ht="25" x14ac:dyDescent="0.25">
      <c r="C3" s="27" t="s">
        <v>0</v>
      </c>
      <c r="D3" s="27"/>
      <c r="E3" s="27"/>
      <c r="F3" s="27"/>
      <c r="G3" s="27"/>
      <c r="H3" s="27"/>
      <c r="I3" s="27"/>
      <c r="J3" s="2"/>
      <c r="K3" s="22"/>
    </row>
    <row r="4" spans="1:18" ht="20" x14ac:dyDescent="0.2">
      <c r="A4" s="1" t="s">
        <v>11</v>
      </c>
      <c r="B4" s="4" t="s">
        <v>1</v>
      </c>
      <c r="C4" s="7" t="s">
        <v>2</v>
      </c>
      <c r="D4" s="1" t="s">
        <v>3</v>
      </c>
      <c r="E4" s="13" t="s">
        <v>4</v>
      </c>
      <c r="F4" s="13" t="s">
        <v>8</v>
      </c>
      <c r="G4" s="9" t="s">
        <v>12</v>
      </c>
      <c r="H4" s="11" t="s">
        <v>5</v>
      </c>
      <c r="I4" s="5" t="s">
        <v>16</v>
      </c>
      <c r="J4" s="5" t="s">
        <v>15</v>
      </c>
      <c r="K4" s="23" t="s">
        <v>14</v>
      </c>
      <c r="L4" s="4" t="s">
        <v>6</v>
      </c>
      <c r="M4" s="7" t="s">
        <v>7</v>
      </c>
      <c r="N4" s="1" t="s">
        <v>10</v>
      </c>
      <c r="O4" s="1" t="s">
        <v>9</v>
      </c>
      <c r="P4" s="1" t="s">
        <v>24</v>
      </c>
      <c r="Q4" s="28" t="s">
        <v>27</v>
      </c>
      <c r="R4" s="28"/>
    </row>
    <row r="5" spans="1:18" s="15" customFormat="1" ht="22" x14ac:dyDescent="0.3">
      <c r="A5" s="15">
        <v>1</v>
      </c>
      <c r="B5" s="16">
        <v>44986</v>
      </c>
      <c r="C5" s="17">
        <v>0.52083333333333337</v>
      </c>
      <c r="D5" s="15" t="s">
        <v>17</v>
      </c>
      <c r="E5" s="18">
        <v>0.1</v>
      </c>
      <c r="F5" s="18">
        <v>0.12</v>
      </c>
      <c r="G5" s="26">
        <f>IF(Table3[[#This Row],[P/L]]="P",H5*I5, IF(Table3[[#This Row],[P/L]]="L", H5*J5, "waiting"))</f>
        <v>400</v>
      </c>
      <c r="H5" s="19">
        <v>2000</v>
      </c>
      <c r="I5" s="20">
        <v>0.2</v>
      </c>
      <c r="J5" s="20">
        <v>0.05</v>
      </c>
      <c r="K5" s="21" t="s">
        <v>18</v>
      </c>
      <c r="L5" s="16">
        <v>44987</v>
      </c>
      <c r="M5" s="17">
        <v>0.34375</v>
      </c>
      <c r="N5" s="15" t="s">
        <v>19</v>
      </c>
      <c r="O5" s="15" t="s">
        <v>13</v>
      </c>
      <c r="P5" s="15" t="s">
        <v>25</v>
      </c>
      <c r="Q5" s="29" t="s">
        <v>28</v>
      </c>
      <c r="R5" s="30">
        <f>COUNT(H5:H35)</f>
        <v>2</v>
      </c>
    </row>
    <row r="6" spans="1:18" s="15" customFormat="1" ht="22" x14ac:dyDescent="0.3">
      <c r="A6" s="15">
        <v>2</v>
      </c>
      <c r="B6" s="16">
        <v>44987</v>
      </c>
      <c r="C6" s="17">
        <v>0.41666666666666669</v>
      </c>
      <c r="D6" s="15" t="s">
        <v>21</v>
      </c>
      <c r="E6" s="18">
        <v>5</v>
      </c>
      <c r="F6" s="18">
        <v>8</v>
      </c>
      <c r="G6" s="26">
        <f>IF(Table3[[#This Row],[P/L]]="P",H6*I6, IF(Table3[[#This Row],[P/L]]="L", H6*J6, "waiting"))</f>
        <v>50</v>
      </c>
      <c r="H6" s="19">
        <v>1000</v>
      </c>
      <c r="I6" s="25">
        <v>0.3</v>
      </c>
      <c r="J6" s="20">
        <v>0.05</v>
      </c>
      <c r="K6" s="21" t="s">
        <v>22</v>
      </c>
      <c r="L6" s="16">
        <v>44987</v>
      </c>
      <c r="M6" s="17">
        <v>0.83333333333333337</v>
      </c>
      <c r="N6" s="15" t="s">
        <v>20</v>
      </c>
      <c r="O6" s="15" t="s">
        <v>23</v>
      </c>
      <c r="P6" s="15" t="s">
        <v>26</v>
      </c>
      <c r="Q6" s="31" t="s">
        <v>29</v>
      </c>
      <c r="R6" s="32">
        <f>COUNTIF(Table3[P/L],"P")</f>
        <v>1</v>
      </c>
    </row>
    <row r="7" spans="1:18" s="15" customFormat="1" ht="22" x14ac:dyDescent="0.3">
      <c r="A7" s="15">
        <v>3</v>
      </c>
      <c r="B7" s="16"/>
      <c r="C7" s="17"/>
      <c r="E7" s="18"/>
      <c r="F7" s="18"/>
      <c r="G7" s="26" t="str">
        <f>IF(Table3[[#This Row],[P/L]]="P",H7*I7, IF(Table3[[#This Row],[P/L]]="L", H7*J7, "waiting"))</f>
        <v>waiting</v>
      </c>
      <c r="H7" s="19"/>
      <c r="I7" s="25"/>
      <c r="J7" s="20"/>
      <c r="K7" s="21"/>
      <c r="L7" s="16"/>
      <c r="M7" s="17"/>
      <c r="Q7" s="31" t="s">
        <v>30</v>
      </c>
      <c r="R7" s="33">
        <f>COUNTIF(Table3[P/L],"L")</f>
        <v>1</v>
      </c>
    </row>
    <row r="8" spans="1:18" s="15" customFormat="1" ht="22" x14ac:dyDescent="0.3">
      <c r="A8" s="15">
        <v>4</v>
      </c>
      <c r="B8" s="16"/>
      <c r="C8" s="17"/>
      <c r="E8" s="18"/>
      <c r="F8" s="18"/>
      <c r="G8" s="26" t="str">
        <f>IF(Table3[[#This Row],[P/L]]="P",H8*I8, IF(Table3[[#This Row],[P/L]]="L", H8*J8, "waiting"))</f>
        <v>waiting</v>
      </c>
      <c r="H8" s="19"/>
      <c r="I8" s="25"/>
      <c r="J8" s="20"/>
      <c r="K8" s="21"/>
      <c r="L8" s="16"/>
      <c r="M8" s="17"/>
      <c r="Q8" s="31" t="s">
        <v>31</v>
      </c>
      <c r="R8" s="34">
        <f>SUBTOTAL(109,H5:H36)</f>
        <v>3000</v>
      </c>
    </row>
    <row r="9" spans="1:18" s="15" customFormat="1" ht="22" x14ac:dyDescent="0.3">
      <c r="A9" s="15">
        <v>5</v>
      </c>
      <c r="B9" s="16"/>
      <c r="C9" s="17"/>
      <c r="E9" s="18"/>
      <c r="F9" s="18"/>
      <c r="G9" s="26" t="str">
        <f>IF(Table3[[#This Row],[P/L]]="P",H9*I9, IF(Table3[[#This Row],[P/L]]="L", H9*J9, "waiting"))</f>
        <v>waiting</v>
      </c>
      <c r="H9" s="19"/>
      <c r="I9" s="25"/>
      <c r="J9" s="20"/>
      <c r="K9" s="21"/>
      <c r="L9" s="16"/>
      <c r="M9" s="17"/>
      <c r="Q9" s="31" t="s">
        <v>32</v>
      </c>
      <c r="R9" s="34">
        <f>SUMIF(Table3[P/L],"P",Table3[Profit/Loss])</f>
        <v>400</v>
      </c>
    </row>
    <row r="10" spans="1:18" s="15" customFormat="1" ht="22" x14ac:dyDescent="0.3">
      <c r="A10" s="15">
        <v>6</v>
      </c>
      <c r="B10" s="16"/>
      <c r="C10" s="17"/>
      <c r="E10" s="18"/>
      <c r="F10" s="18"/>
      <c r="G10" s="26" t="str">
        <f>IF(Table3[[#This Row],[P/L]]="P",H10*I10, IF(Table3[[#This Row],[P/L]]="L", H10*J10, "waiting"))</f>
        <v>waiting</v>
      </c>
      <c r="H10" s="19"/>
      <c r="I10" s="25"/>
      <c r="J10" s="20"/>
      <c r="K10" s="21"/>
      <c r="L10" s="16"/>
      <c r="M10" s="17"/>
      <c r="Q10" s="31" t="s">
        <v>33</v>
      </c>
      <c r="R10" s="34">
        <f>SUMIF(Table3[P/L],"L",Table3[Profit/Loss])</f>
        <v>50</v>
      </c>
    </row>
    <row r="11" spans="1:18" s="15" customFormat="1" ht="22" x14ac:dyDescent="0.3">
      <c r="A11" s="15">
        <v>7</v>
      </c>
      <c r="B11" s="16"/>
      <c r="C11" s="17"/>
      <c r="E11" s="18"/>
      <c r="F11" s="18"/>
      <c r="G11" s="26" t="str">
        <f>IF(Table3[[#This Row],[P/L]]="P",H11*I11, IF(Table3[[#This Row],[P/L]]="L", H11*J11, "waiting"))</f>
        <v>waiting</v>
      </c>
      <c r="H11" s="19"/>
      <c r="I11" s="25"/>
      <c r="J11" s="20"/>
      <c r="K11" s="21"/>
      <c r="L11" s="16"/>
      <c r="M11" s="17"/>
      <c r="Q11" s="35" t="s">
        <v>34</v>
      </c>
      <c r="R11" s="36">
        <f>R8+R9-R10</f>
        <v>3350</v>
      </c>
    </row>
    <row r="12" spans="1:18" s="15" customFormat="1" ht="19" x14ac:dyDescent="0.25">
      <c r="A12" s="15">
        <v>8</v>
      </c>
      <c r="B12" s="16"/>
      <c r="C12" s="17"/>
      <c r="E12" s="18"/>
      <c r="F12" s="18"/>
      <c r="G12" s="26" t="str">
        <f>IF(Table3[[#This Row],[P/L]]="P",H12*I12, IF(Table3[[#This Row],[P/L]]="L", H12*J12, "waiting"))</f>
        <v>waiting</v>
      </c>
      <c r="H12" s="19"/>
      <c r="I12" s="25"/>
      <c r="J12" s="20"/>
      <c r="K12" s="21"/>
      <c r="L12" s="16"/>
      <c r="M12" s="17"/>
    </row>
    <row r="13" spans="1:18" s="15" customFormat="1" ht="19" x14ac:dyDescent="0.25">
      <c r="A13" s="15">
        <v>9</v>
      </c>
      <c r="B13" s="16"/>
      <c r="C13" s="17"/>
      <c r="E13" s="18"/>
      <c r="F13" s="18"/>
      <c r="G13" s="26" t="str">
        <f>IF(Table3[[#This Row],[P/L]]="P",H13*I13, IF(Table3[[#This Row],[P/L]]="L", H13*J13, "waiting"))</f>
        <v>waiting</v>
      </c>
      <c r="H13" s="19"/>
      <c r="I13" s="25"/>
      <c r="J13" s="20"/>
      <c r="K13" s="21"/>
      <c r="L13" s="16"/>
      <c r="M13" s="17"/>
    </row>
    <row r="14" spans="1:18" s="15" customFormat="1" ht="19" x14ac:dyDescent="0.25">
      <c r="A14" s="15">
        <v>10</v>
      </c>
      <c r="B14" s="16"/>
      <c r="C14" s="17"/>
      <c r="E14" s="18"/>
      <c r="F14" s="18"/>
      <c r="G14" s="26" t="str">
        <f>IF(Table3[[#This Row],[P/L]]="P",H14*I14, IF(Table3[[#This Row],[P/L]]="L", H14*J14, "waiting"))</f>
        <v>waiting</v>
      </c>
      <c r="H14" s="19"/>
      <c r="I14" s="25"/>
      <c r="J14" s="20"/>
      <c r="K14" s="21"/>
      <c r="L14" s="16"/>
      <c r="M14" s="17"/>
    </row>
    <row r="15" spans="1:18" s="15" customFormat="1" ht="19" x14ac:dyDescent="0.25">
      <c r="A15" s="15">
        <v>11</v>
      </c>
      <c r="B15" s="16"/>
      <c r="C15" s="17"/>
      <c r="E15" s="18"/>
      <c r="F15" s="18"/>
      <c r="G15" s="26" t="str">
        <f>IF(Table3[[#This Row],[P/L]]="P",H15*I15, IF(Table3[[#This Row],[P/L]]="L", H15*J15, "waiting"))</f>
        <v>waiting</v>
      </c>
      <c r="H15" s="19"/>
      <c r="I15" s="25"/>
      <c r="J15" s="20"/>
      <c r="K15" s="21"/>
      <c r="L15" s="16"/>
      <c r="M15" s="17"/>
    </row>
    <row r="16" spans="1:18" s="15" customFormat="1" ht="19" x14ac:dyDescent="0.25">
      <c r="A16" s="15">
        <v>12</v>
      </c>
      <c r="B16" s="16"/>
      <c r="C16" s="17"/>
      <c r="E16" s="18"/>
      <c r="F16" s="18"/>
      <c r="G16" s="26" t="str">
        <f>IF(Table3[[#This Row],[P/L]]="P",H16*I16, IF(Table3[[#This Row],[P/L]]="L", H16*J16, "waiting"))</f>
        <v>waiting</v>
      </c>
      <c r="H16" s="19"/>
      <c r="I16" s="25"/>
      <c r="J16" s="20"/>
      <c r="K16" s="21"/>
      <c r="L16" s="16"/>
      <c r="M16" s="17"/>
    </row>
    <row r="17" spans="1:18" s="15" customFormat="1" ht="19" x14ac:dyDescent="0.25">
      <c r="A17" s="15">
        <v>13</v>
      </c>
      <c r="B17" s="16"/>
      <c r="C17" s="17"/>
      <c r="E17" s="18"/>
      <c r="F17" s="18"/>
      <c r="G17" s="26" t="str">
        <f>IF(Table3[[#This Row],[P/L]]="P",H17*I17, IF(Table3[[#This Row],[P/L]]="L", H17*J17, "waiting"))</f>
        <v>waiting</v>
      </c>
      <c r="H17" s="19"/>
      <c r="I17" s="25"/>
      <c r="J17" s="20"/>
      <c r="K17" s="21"/>
      <c r="L17" s="16"/>
      <c r="M17" s="17"/>
    </row>
    <row r="18" spans="1:18" s="15" customFormat="1" ht="19" x14ac:dyDescent="0.25">
      <c r="A18" s="15">
        <v>14</v>
      </c>
      <c r="B18" s="16"/>
      <c r="C18" s="17"/>
      <c r="E18" s="18"/>
      <c r="F18" s="18"/>
      <c r="G18" s="26" t="str">
        <f>IF(Table3[[#This Row],[P/L]]="P",H18*I18, IF(Table3[[#This Row],[P/L]]="L", H18*J18, "waiting"))</f>
        <v>waiting</v>
      </c>
      <c r="H18" s="19"/>
      <c r="I18" s="25"/>
      <c r="J18" s="20"/>
      <c r="K18" s="21"/>
      <c r="L18" s="16"/>
      <c r="M18" s="17"/>
    </row>
    <row r="19" spans="1:18" s="15" customFormat="1" ht="19" x14ac:dyDescent="0.25">
      <c r="A19" s="15">
        <v>15</v>
      </c>
      <c r="B19" s="16"/>
      <c r="C19" s="17"/>
      <c r="E19" s="18"/>
      <c r="F19" s="18"/>
      <c r="G19" s="26" t="str">
        <f>IF(Table3[[#This Row],[P/L]]="P",H19*I19, IF(Table3[[#This Row],[P/L]]="L", H19*J19, "waiting"))</f>
        <v>waiting</v>
      </c>
      <c r="H19" s="19"/>
      <c r="I19" s="25"/>
      <c r="J19" s="20"/>
      <c r="K19" s="21"/>
      <c r="L19" s="16"/>
      <c r="M19" s="17"/>
    </row>
    <row r="20" spans="1:18" s="15" customFormat="1" ht="19" x14ac:dyDescent="0.25">
      <c r="A20" s="15">
        <v>16</v>
      </c>
      <c r="B20" s="16"/>
      <c r="C20" s="17"/>
      <c r="E20" s="18"/>
      <c r="F20" s="18"/>
      <c r="G20" s="26" t="str">
        <f>IF(Table3[[#This Row],[P/L]]="P",H20*I20, IF(Table3[[#This Row],[P/L]]="L", H20*J20, "waiting"))</f>
        <v>waiting</v>
      </c>
      <c r="H20" s="19"/>
      <c r="I20" s="25"/>
      <c r="J20" s="20"/>
      <c r="K20" s="21"/>
      <c r="L20" s="16"/>
      <c r="M20" s="17"/>
    </row>
    <row r="21" spans="1:18" s="15" customFormat="1" ht="19" x14ac:dyDescent="0.25">
      <c r="A21" s="15">
        <v>17</v>
      </c>
      <c r="B21" s="16"/>
      <c r="C21" s="17"/>
      <c r="E21" s="18"/>
      <c r="F21" s="18"/>
      <c r="G21" s="26" t="str">
        <f>IF(Table3[[#This Row],[P/L]]="P",H21*I21, IF(Table3[[#This Row],[P/L]]="L", H21*J21, "waiting"))</f>
        <v>waiting</v>
      </c>
      <c r="H21" s="19"/>
      <c r="I21" s="25"/>
      <c r="J21" s="20"/>
      <c r="K21" s="21"/>
      <c r="L21" s="16"/>
      <c r="M21" s="17"/>
    </row>
    <row r="22" spans="1:18" s="15" customFormat="1" ht="19" x14ac:dyDescent="0.25">
      <c r="A22" s="15">
        <v>18</v>
      </c>
      <c r="B22" s="16"/>
      <c r="C22" s="17"/>
      <c r="E22" s="18"/>
      <c r="F22" s="18"/>
      <c r="G22" s="26" t="str">
        <f>IF(Table3[[#This Row],[P/L]]="P",H22*I22, IF(Table3[[#This Row],[P/L]]="L", H22*J22, "waiting"))</f>
        <v>waiting</v>
      </c>
      <c r="H22" s="19"/>
      <c r="I22" s="25"/>
      <c r="J22" s="20"/>
      <c r="K22" s="21"/>
      <c r="L22" s="16"/>
      <c r="M22" s="17"/>
    </row>
    <row r="23" spans="1:18" s="15" customFormat="1" ht="19" x14ac:dyDescent="0.25">
      <c r="A23" s="15">
        <v>19</v>
      </c>
      <c r="B23" s="16"/>
      <c r="C23" s="17"/>
      <c r="E23" s="18"/>
      <c r="F23" s="18"/>
      <c r="G23" s="26" t="str">
        <f>IF(Table3[[#This Row],[P/L]]="P",H23*I23, IF(Table3[[#This Row],[P/L]]="L", H23*J23, "waiting"))</f>
        <v>waiting</v>
      </c>
      <c r="H23" s="19"/>
      <c r="I23" s="25"/>
      <c r="J23" s="20"/>
      <c r="K23" s="21"/>
      <c r="L23" s="16"/>
      <c r="M23" s="17"/>
    </row>
    <row r="24" spans="1:18" s="15" customFormat="1" ht="19" x14ac:dyDescent="0.25">
      <c r="B24" s="16"/>
      <c r="C24" s="17"/>
      <c r="E24" s="18"/>
      <c r="F24" s="18"/>
      <c r="G24" s="26" t="str">
        <f>IF(Table3[[#This Row],[P/L]]="P",H24*I24, IF(Table3[[#This Row],[P/L]]="L", H24*J24, "waiting"))</f>
        <v>waiting</v>
      </c>
      <c r="H24" s="19"/>
      <c r="I24" s="25"/>
      <c r="J24" s="20"/>
      <c r="K24" s="21"/>
      <c r="L24" s="16"/>
      <c r="M24" s="17"/>
    </row>
    <row r="25" spans="1:18" s="15" customFormat="1" ht="19" x14ac:dyDescent="0.25">
      <c r="B25" s="16"/>
      <c r="C25" s="17"/>
      <c r="E25" s="18"/>
      <c r="F25" s="18"/>
      <c r="G25" s="26" t="str">
        <f>IF(Table3[[#This Row],[P/L]]="P",H25*I25, IF(Table3[[#This Row],[P/L]]="L", H25*J25, "waiting"))</f>
        <v>waiting</v>
      </c>
      <c r="H25" s="19"/>
      <c r="I25" s="25"/>
      <c r="J25" s="20"/>
      <c r="K25" s="21"/>
      <c r="L25" s="16"/>
      <c r="M25" s="17"/>
    </row>
    <row r="26" spans="1:18" s="15" customFormat="1" ht="19" x14ac:dyDescent="0.25">
      <c r="B26" s="16"/>
      <c r="C26" s="17"/>
      <c r="E26" s="18"/>
      <c r="F26" s="18"/>
      <c r="G26" s="26" t="str">
        <f>IF(Table3[[#This Row],[P/L]]="P",H26*I26, IF(Table3[[#This Row],[P/L]]="L", H26*J26, "waiting"))</f>
        <v>waiting</v>
      </c>
      <c r="H26" s="19"/>
      <c r="I26" s="25"/>
      <c r="J26" s="20"/>
      <c r="K26" s="21"/>
      <c r="L26" s="16"/>
      <c r="M26" s="17"/>
    </row>
    <row r="27" spans="1:18" s="15" customFormat="1" ht="19" x14ac:dyDescent="0.25">
      <c r="B27" s="16"/>
      <c r="C27" s="17"/>
      <c r="E27" s="18"/>
      <c r="F27" s="18"/>
      <c r="G27" s="26" t="str">
        <f>IF(Table3[[#This Row],[P/L]]="P",H27*I27, IF(Table3[[#This Row],[P/L]]="L", H27*J27, "waiting"))</f>
        <v>waiting</v>
      </c>
      <c r="H27" s="19"/>
      <c r="I27" s="25"/>
      <c r="J27" s="20"/>
      <c r="K27" s="21"/>
      <c r="L27" s="16"/>
      <c r="M27" s="17"/>
    </row>
    <row r="28" spans="1:18" s="15" customFormat="1" ht="19" x14ac:dyDescent="0.25">
      <c r="B28" s="16"/>
      <c r="C28" s="17"/>
      <c r="E28" s="18"/>
      <c r="F28" s="18"/>
      <c r="G28" s="26" t="str">
        <f>IF(Table3[[#This Row],[P/L]]="p", H28*I28,"waiting")</f>
        <v>waiting</v>
      </c>
      <c r="H28" s="19"/>
      <c r="I28" s="25"/>
      <c r="J28" s="20"/>
      <c r="K28" s="21"/>
      <c r="L28" s="16"/>
      <c r="M28" s="17"/>
    </row>
    <row r="29" spans="1:18" s="15" customFormat="1" ht="19" x14ac:dyDescent="0.25">
      <c r="B29" s="16"/>
      <c r="C29" s="17"/>
      <c r="E29" s="18"/>
      <c r="F29" s="18"/>
      <c r="G29" s="26" t="str">
        <f>IF(Table3[[#This Row],[P/L]]="p", H29*I29,"waiting")</f>
        <v>waiting</v>
      </c>
      <c r="H29" s="19"/>
      <c r="I29" s="25"/>
      <c r="J29" s="20"/>
      <c r="K29" s="21"/>
      <c r="L29" s="16"/>
      <c r="M29" s="17"/>
    </row>
    <row r="30" spans="1:18" s="15" customFormat="1" ht="19" x14ac:dyDescent="0.25">
      <c r="B30" s="16"/>
      <c r="C30" s="17"/>
      <c r="E30" s="18"/>
      <c r="F30" s="18"/>
      <c r="G30" s="26" t="str">
        <f>IF(Table3[[#This Row],[P/L]]="p", H30*I30,"waiting")</f>
        <v>waiting</v>
      </c>
      <c r="H30" s="19"/>
      <c r="I30" s="20"/>
      <c r="J30" s="20"/>
      <c r="K30" s="21"/>
      <c r="L30" s="16"/>
      <c r="M30" s="17"/>
    </row>
    <row r="31" spans="1:18" s="15" customFormat="1" ht="19" x14ac:dyDescent="0.25">
      <c r="B31" s="16"/>
      <c r="C31" s="17"/>
      <c r="E31" s="18"/>
      <c r="F31" s="18"/>
      <c r="G31" s="26" t="str">
        <f>IF(Table3[[#This Row],[P/L]]="p", H31*I31,"waiting")</f>
        <v>waiting</v>
      </c>
      <c r="H31" s="19"/>
      <c r="I31" s="20"/>
      <c r="J31" s="20"/>
      <c r="K31" s="21"/>
      <c r="L31" s="16"/>
      <c r="M31" s="17"/>
      <c r="Q31"/>
      <c r="R31"/>
    </row>
    <row r="32" spans="1:18" s="15" customFormat="1" ht="19" x14ac:dyDescent="0.25">
      <c r="B32" s="16"/>
      <c r="C32" s="17"/>
      <c r="E32" s="18"/>
      <c r="F32" s="18"/>
      <c r="G32" s="26" t="str">
        <f>IF(Table3[[#This Row],[P/L]]="p", H32*I32,"waiting")</f>
        <v>waiting</v>
      </c>
      <c r="H32" s="19"/>
      <c r="I32" s="20"/>
      <c r="J32" s="20"/>
      <c r="K32" s="21"/>
      <c r="L32" s="16"/>
      <c r="M32" s="17"/>
      <c r="Q32"/>
      <c r="R32"/>
    </row>
    <row r="33" spans="7:8" ht="19" x14ac:dyDescent="0.25">
      <c r="G33" s="26" t="str">
        <f>IF(Table3[[#This Row],[P/L]]="p", H33*I33,"waiting")</f>
        <v>waiting</v>
      </c>
      <c r="H33" s="19"/>
    </row>
    <row r="34" spans="7:8" ht="19" x14ac:dyDescent="0.25">
      <c r="G34" s="26" t="str">
        <f>IF(Table3[[#This Row],[P/L]]="p", H34*I34,"waiting")</f>
        <v>waiting</v>
      </c>
      <c r="H34" s="19"/>
    </row>
    <row r="35" spans="7:8" ht="19" x14ac:dyDescent="0.25">
      <c r="G35" s="26" t="str">
        <f>IF(Table3[[#This Row],[P/L]]="p", H35*I35,"waiting")</f>
        <v>waiting</v>
      </c>
      <c r="H35" s="19"/>
    </row>
    <row r="36" spans="7:8" ht="19" x14ac:dyDescent="0.25">
      <c r="G36" s="26" t="str">
        <f>IF(Table3[[#This Row],[P/L]]="p", H36*I36,"waiting")</f>
        <v>waiting</v>
      </c>
      <c r="H36" s="19"/>
    </row>
  </sheetData>
  <mergeCells count="2">
    <mergeCell ref="C3:I3"/>
    <mergeCell ref="Q4:R4"/>
  </mergeCells>
  <phoneticPr fontId="4" type="noConversion"/>
  <conditionalFormatting sqref="A4:P36">
    <cfRule type="expression" dxfId="6" priority="1">
      <formula>$N4="L"</formula>
    </cfRule>
    <cfRule type="expression" dxfId="5" priority="2">
      <formula>$N4="P"</formula>
    </cfRule>
  </conditionalFormatting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Fowsi Mohamoud Dayib</dc:creator>
  <cp:lastModifiedBy>Fowsi Mohamoud Dayib</cp:lastModifiedBy>
  <dcterms:created xsi:type="dcterms:W3CDTF">2024-05-24T11:22:01Z</dcterms:created>
  <dcterms:modified xsi:type="dcterms:W3CDTF">2024-06-11T12:47:43Z</dcterms:modified>
</cp:coreProperties>
</file>