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d.docs.live.net/e2d42143da983998/Unge Investorer/"/>
    </mc:Choice>
  </mc:AlternateContent>
  <xr:revisionPtr revIDLastSave="149" documentId="8_{6FC37B67-0908-435F-BCCD-4BB45587F908}" xr6:coauthVersionLast="47" xr6:coauthVersionMax="47" xr10:uidLastSave="{E2174BD2-8600-4560-A148-9BE0989E4C3A}"/>
  <bookViews>
    <workbookView xWindow="-120" yWindow="-120" windowWidth="38640" windowHeight="21240" xr2:uid="{AB6D87F6-0468-406A-B589-123C2C31DC8E}"/>
  </bookViews>
  <sheets>
    <sheet name="Portefølje" sheetId="2" r:id="rId1"/>
    <sheet name="Ska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1" i="1" l="1"/>
  <c r="M42" i="1"/>
  <c r="M43" i="1"/>
  <c r="M44" i="1"/>
  <c r="M40" i="1"/>
  <c r="H41" i="1"/>
  <c r="H42" i="1"/>
  <c r="H43" i="1"/>
  <c r="H44" i="1"/>
  <c r="H40" i="1"/>
  <c r="P40" i="1" l="1"/>
  <c r="P44" i="1"/>
  <c r="P43" i="1"/>
  <c r="P42" i="1"/>
  <c r="P41" i="1"/>
  <c r="P48" i="1" l="1"/>
  <c r="C34" i="1" s="1"/>
  <c r="C35" i="1" s="1"/>
  <c r="B6" i="2" l="1"/>
  <c r="B5" i="2"/>
  <c r="G18" i="2"/>
  <c r="B3" i="2" s="1"/>
  <c r="B4" i="2" s="1"/>
  <c r="E18" i="2"/>
  <c r="N16" i="2" a="1"/>
  <c r="N16" i="2" s="1"/>
  <c r="M16" i="2" a="1"/>
  <c r="M16" i="2" s="1"/>
  <c r="L16" i="2" a="1"/>
  <c r="L16" i="2" s="1"/>
  <c r="K16" i="2" a="1"/>
  <c r="K16" i="2" s="1"/>
  <c r="J16" i="2"/>
  <c r="I16" i="2"/>
  <c r="H16" i="2" a="1"/>
  <c r="H16" i="2" s="1"/>
  <c r="G16" i="2"/>
  <c r="F16" i="2" a="1"/>
  <c r="F16" i="2" s="1"/>
  <c r="E16" i="2"/>
  <c r="B16" i="2" a="1"/>
  <c r="B16" i="2" s="1"/>
  <c r="N15" i="2" a="1"/>
  <c r="N15" i="2" s="1"/>
  <c r="M15" i="2" a="1"/>
  <c r="M15" i="2" s="1"/>
  <c r="L15" i="2" a="1"/>
  <c r="L15" i="2" s="1"/>
  <c r="K15" i="2" a="1"/>
  <c r="K15" i="2" s="1"/>
  <c r="H15" i="2" a="1"/>
  <c r="H15" i="2" s="1"/>
  <c r="F15" i="2" a="1"/>
  <c r="F15" i="2" s="1"/>
  <c r="G15" i="2" s="1"/>
  <c r="E15" i="2"/>
  <c r="B15" i="2" a="1"/>
  <c r="B15" i="2" s="1"/>
  <c r="N11" i="2" a="1"/>
  <c r="N11" i="2" s="1"/>
  <c r="N12" i="2" a="1"/>
  <c r="N12" i="2" s="1"/>
  <c r="N13" i="2" a="1"/>
  <c r="N13" i="2" s="1"/>
  <c r="N14" i="2" a="1"/>
  <c r="N14" i="2" s="1"/>
  <c r="N10" i="2" a="1"/>
  <c r="N10" i="2" s="1"/>
  <c r="M11" i="2" a="1"/>
  <c r="M11" i="2" s="1"/>
  <c r="M12" i="2" a="1"/>
  <c r="M12" i="2" s="1"/>
  <c r="M13" i="2" a="1"/>
  <c r="M13" i="2" s="1"/>
  <c r="M14" i="2" a="1"/>
  <c r="M14" i="2" s="1"/>
  <c r="M10" i="2" a="1"/>
  <c r="M10" i="2" s="1"/>
  <c r="L11" i="2" a="1"/>
  <c r="L11" i="2" s="1"/>
  <c r="L12" i="2" a="1"/>
  <c r="L12" i="2" s="1"/>
  <c r="L13" i="2" a="1"/>
  <c r="L13" i="2" s="1"/>
  <c r="L14" i="2" a="1"/>
  <c r="L14" i="2" s="1"/>
  <c r="L10" i="2" a="1"/>
  <c r="L10" i="2" s="1"/>
  <c r="K11" i="2" a="1"/>
  <c r="K11" i="2" s="1"/>
  <c r="K12" i="2" a="1"/>
  <c r="K12" i="2" s="1"/>
  <c r="K13" i="2" a="1"/>
  <c r="K13" i="2" s="1"/>
  <c r="K14" i="2" a="1"/>
  <c r="K14" i="2" s="1"/>
  <c r="K10" i="2" a="1"/>
  <c r="K10" i="2" s="1"/>
  <c r="H11" i="2" a="1"/>
  <c r="H11" i="2" s="1"/>
  <c r="H12" i="2" a="1"/>
  <c r="H12" i="2" s="1"/>
  <c r="H13" i="2" a="1"/>
  <c r="H13" i="2" s="1"/>
  <c r="H14" i="2" a="1"/>
  <c r="H14" i="2" s="1"/>
  <c r="H10" i="2" a="1"/>
  <c r="H10" i="2" s="1"/>
  <c r="E11" i="2"/>
  <c r="E12" i="2"/>
  <c r="E13" i="2"/>
  <c r="E14" i="2"/>
  <c r="E10" i="2"/>
  <c r="F11" i="2" a="1"/>
  <c r="F11" i="2" s="1"/>
  <c r="G11" i="2" s="1"/>
  <c r="F12" i="2" a="1"/>
  <c r="F12" i="2" s="1"/>
  <c r="G12" i="2" s="1"/>
  <c r="F13" i="2" a="1"/>
  <c r="F13" i="2" s="1"/>
  <c r="G13" i="2" s="1"/>
  <c r="F14" i="2" a="1"/>
  <c r="F14" i="2" s="1"/>
  <c r="G14" i="2" s="1"/>
  <c r="F10" i="2" a="1"/>
  <c r="F10" i="2" s="1"/>
  <c r="G10" i="2" s="1"/>
  <c r="B11" i="2" a="1"/>
  <c r="B11" i="2" s="1"/>
  <c r="B12" i="2" a="1"/>
  <c r="B12" i="2" s="1"/>
  <c r="B13" i="2" a="1"/>
  <c r="B13" i="2" s="1"/>
  <c r="B14" i="2" a="1"/>
  <c r="B14" i="2" s="1"/>
  <c r="B10" i="2" a="1"/>
  <c r="B10" i="2" s="1"/>
  <c r="J15" i="2" l="1"/>
  <c r="I15" i="2"/>
  <c r="J10" i="2"/>
  <c r="I10" i="2"/>
  <c r="I14" i="2"/>
  <c r="J14" i="2"/>
  <c r="I13" i="2"/>
  <c r="J13" i="2"/>
  <c r="I12" i="2"/>
  <c r="J12" i="2"/>
  <c r="J11" i="2"/>
  <c r="I11" i="2"/>
  <c r="J18" i="2" l="1"/>
  <c r="I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jonas</author>
  </authors>
  <commentList>
    <comment ref="A38" authorId="0" shapeId="0" xr:uid="{29540CFA-C656-4412-BF5A-D9119FD92226}">
      <text>
        <r>
          <rPr>
            <b/>
            <sz val="9"/>
            <color indexed="81"/>
            <rFont val="Tahoma"/>
            <family val="2"/>
          </rPr>
          <t>Skriv dine egne aktier ind. Dette er blot eksempler</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9">
    <bk>
      <extLst>
        <ext uri="{3e2802c4-a4d2-4d8b-9148-e3be6c30e623}">
          <xlrd:rvb i="2"/>
        </ext>
      </extLst>
    </bk>
    <bk>
      <extLst>
        <ext uri="{3e2802c4-a4d2-4d8b-9148-e3be6c30e623}">
          <xlrd:rvb i="9"/>
        </ext>
      </extLst>
    </bk>
    <bk>
      <extLst>
        <ext uri="{3e2802c4-a4d2-4d8b-9148-e3be6c30e623}">
          <xlrd:rvb i="12"/>
        </ext>
      </extLst>
    </bk>
    <bk>
      <extLst>
        <ext uri="{3e2802c4-a4d2-4d8b-9148-e3be6c30e623}">
          <xlrd:rvb i="15"/>
        </ext>
      </extLst>
    </bk>
    <bk>
      <extLst>
        <ext uri="{3e2802c4-a4d2-4d8b-9148-e3be6c30e623}">
          <xlrd:rvb i="18"/>
        </ext>
      </extLst>
    </bk>
    <bk>
      <extLst>
        <ext uri="{3e2802c4-a4d2-4d8b-9148-e3be6c30e623}">
          <xlrd:rvb i="21"/>
        </ext>
      </extLst>
    </bk>
    <bk>
      <extLst>
        <ext uri="{3e2802c4-a4d2-4d8b-9148-e3be6c30e623}">
          <xlrd:rvb i="24"/>
        </ext>
      </extLst>
    </bk>
    <bk>
      <extLst>
        <ext uri="{3e2802c4-a4d2-4d8b-9148-e3be6c30e623}">
          <xlrd:rvb i="25"/>
        </ext>
      </extLst>
    </bk>
    <bk>
      <extLst>
        <ext uri="{3e2802c4-a4d2-4d8b-9148-e3be6c30e623}">
          <xlrd:rvb i="26"/>
        </ext>
      </extLst>
    </bk>
  </futureMetadata>
  <cellMetadata count="1">
    <bk>
      <rc t="1" v="0"/>
    </bk>
  </cellMetadata>
  <valueMetadata count="9">
    <bk>
      <rc t="2" v="0"/>
    </bk>
    <bk>
      <rc t="2" v="1"/>
    </bk>
    <bk>
      <rc t="2" v="2"/>
    </bk>
    <bk>
      <rc t="2" v="3"/>
    </bk>
    <bk>
      <rc t="2" v="4"/>
    </bk>
    <bk>
      <rc t="2" v="5"/>
    </bk>
    <bk>
      <rc t="2" v="6"/>
    </bk>
    <bk>
      <rc t="2" v="7"/>
    </bk>
    <bk>
      <rc t="2" v="8"/>
    </bk>
  </valueMetadata>
</metadata>
</file>

<file path=xl/sharedStrings.xml><?xml version="1.0" encoding="utf-8"?>
<sst xmlns="http://schemas.openxmlformats.org/spreadsheetml/2006/main" count="79" uniqueCount="59">
  <si>
    <t>Startværdi</t>
  </si>
  <si>
    <t>Kontanter</t>
  </si>
  <si>
    <t>Markedsværdi</t>
  </si>
  <si>
    <t>Sum</t>
  </si>
  <si>
    <t>Gevinst/tab</t>
  </si>
  <si>
    <t>Afkast</t>
  </si>
  <si>
    <t>I dag</t>
  </si>
  <si>
    <t>Generelt</t>
  </si>
  <si>
    <t>Aktier</t>
  </si>
  <si>
    <t>Valuta</t>
  </si>
  <si>
    <t>Købspris</t>
  </si>
  <si>
    <t>Antal</t>
  </si>
  <si>
    <t>Købspris sum</t>
  </si>
  <si>
    <t>Price</t>
  </si>
  <si>
    <t>Change</t>
  </si>
  <si>
    <t>P/E</t>
  </si>
  <si>
    <t>Ansatte</t>
  </si>
  <si>
    <t>Volume</t>
  </si>
  <si>
    <t>Depotværdi:</t>
  </si>
  <si>
    <t>Skatteoverblik</t>
  </si>
  <si>
    <t>First North er denne kollone</t>
  </si>
  <si>
    <t>Beskatningstype</t>
  </si>
  <si>
    <r>
      <rPr>
        <b/>
        <sz val="14"/>
        <color theme="0"/>
        <rFont val="Arial"/>
        <family val="2"/>
      </rPr>
      <t>Realisationsbeskatning</t>
    </r>
    <r>
      <rPr>
        <sz val="11"/>
        <color theme="0"/>
        <rFont val="Arial"/>
        <family val="2"/>
      </rPr>
      <t xml:space="preserve">
</t>
    </r>
    <r>
      <rPr>
        <i/>
        <sz val="11"/>
        <color theme="0"/>
        <rFont val="Arial"/>
        <family val="2"/>
      </rPr>
      <t>Beskatning ved salg af aktiver</t>
    </r>
  </si>
  <si>
    <r>
      <rPr>
        <b/>
        <sz val="14"/>
        <color theme="0"/>
        <rFont val="Arial"/>
        <family val="2"/>
      </rPr>
      <t>Lagerbeskatning</t>
    </r>
    <r>
      <rPr>
        <sz val="11"/>
        <color theme="0"/>
        <rFont val="Arial"/>
        <family val="2"/>
      </rPr>
      <t xml:space="preserve">
</t>
    </r>
    <r>
      <rPr>
        <i/>
        <sz val="11"/>
        <color theme="0"/>
        <rFont val="Arial"/>
        <family val="2"/>
      </rPr>
      <t>Beskatning af gevinst hvert år</t>
    </r>
  </si>
  <si>
    <t>Aktiv</t>
  </si>
  <si>
    <t>Enkelaktier</t>
  </si>
  <si>
    <r>
      <rPr>
        <b/>
        <sz val="11"/>
        <color theme="0"/>
        <rFont val="Arial"/>
        <family val="2"/>
      </rPr>
      <t>Danske investeringsforeninger</t>
    </r>
    <r>
      <rPr>
        <sz val="11"/>
        <color theme="0"/>
        <rFont val="Arial"/>
        <family val="2"/>
      </rPr>
      <t xml:space="preserve">
(udbyttebetalende)</t>
    </r>
  </si>
  <si>
    <r>
      <rPr>
        <b/>
        <sz val="11"/>
        <color theme="0"/>
        <rFont val="Arial"/>
        <family val="2"/>
      </rPr>
      <t>Danske investeringsforeninger</t>
    </r>
    <r>
      <rPr>
        <sz val="11"/>
        <color theme="0"/>
        <rFont val="Arial"/>
        <family val="2"/>
      </rPr>
      <t xml:space="preserve">
(akkumulerende)</t>
    </r>
  </si>
  <si>
    <r>
      <rPr>
        <b/>
        <sz val="11"/>
        <color theme="0"/>
        <rFont val="Arial"/>
        <family val="2"/>
      </rPr>
      <t xml:space="preserve">Udenlandske ETF'er </t>
    </r>
    <r>
      <rPr>
        <sz val="11"/>
        <color theme="0"/>
        <rFont val="Arial"/>
        <family val="2"/>
      </rPr>
      <t xml:space="preserve">
(på Skats positivliste)</t>
    </r>
  </si>
  <si>
    <r>
      <rPr>
        <b/>
        <sz val="11"/>
        <color theme="0"/>
        <rFont val="Arial"/>
        <family val="2"/>
      </rPr>
      <t>Udenlandske ETF'er</t>
    </r>
    <r>
      <rPr>
        <sz val="11"/>
        <color theme="0"/>
        <rFont val="Arial"/>
        <family val="2"/>
      </rPr>
      <t xml:space="preserve">
(ikke på Skats positivliste)</t>
    </r>
  </si>
  <si>
    <t>Type af skat</t>
  </si>
  <si>
    <r>
      <rPr>
        <b/>
        <sz val="11"/>
        <color theme="0"/>
        <rFont val="Arial"/>
        <family val="2"/>
      </rPr>
      <t xml:space="preserve">Aktieskat (2021)
</t>
    </r>
    <r>
      <rPr>
        <sz val="11"/>
        <color theme="0"/>
        <rFont val="Arial"/>
        <family val="2"/>
      </rPr>
      <t xml:space="preserve">27% under 56.500 kroner
42% på alt over 56.500 kroner
</t>
    </r>
    <r>
      <rPr>
        <i/>
        <sz val="11"/>
        <color theme="0"/>
        <rFont val="Arial"/>
        <family val="2"/>
      </rPr>
      <t>Både udbytte og kursudvikling</t>
    </r>
  </si>
  <si>
    <r>
      <rPr>
        <b/>
        <sz val="11"/>
        <color theme="0"/>
        <rFont val="Arial"/>
        <family val="2"/>
      </rPr>
      <t xml:space="preserve">Kapitalindkomst
</t>
    </r>
    <r>
      <rPr>
        <sz val="11"/>
        <color theme="0"/>
        <rFont val="Arial"/>
        <family val="2"/>
      </rPr>
      <t>Skattesatsen afhænger af ens nettokapitalindkomsten for året. Skattesatsen er mellem 26,9% og 42%. Evt. kirkeskat tillægges.</t>
    </r>
  </si>
  <si>
    <t>Løbende omkostninger</t>
  </si>
  <si>
    <t>-</t>
  </si>
  <si>
    <t>ÅOP i form af:
Ind- og udtrædelsesgebyrer
Årligt administrationsgebyr</t>
  </si>
  <si>
    <t>ÅOP i form af: 
Ind- og udtrædelsesgebyrer 
Årligt administrationsgebyr</t>
  </si>
  <si>
    <t>Kommentarer</t>
  </si>
  <si>
    <t>Kan være aktivt og passivt forvaltet. Aktivt forvaltede investeringsforeninger har typisk en højere ÅOP.</t>
  </si>
  <si>
    <t>Kan være aktivt eller passivt forvaltet. Aktivt forvaltet investeringsforeninger har typisk en højere ÅOP.</t>
  </si>
  <si>
    <t>Kan være aktivt eller passivt forvaltet …en højere ÅOP. Ekstra omkostninger ved valutaveksling</t>
  </si>
  <si>
    <t>Skatteguide til First North</t>
  </si>
  <si>
    <t>Overblik over realiseringer</t>
  </si>
  <si>
    <t>Gevinst før skat:</t>
  </si>
  <si>
    <t>Hvis dette beløb overstiger progressionsgrænsen</t>
  </si>
  <si>
    <t>Afregnes til skat:</t>
  </si>
  <si>
    <t>Skal denne rubrik justeres</t>
  </si>
  <si>
    <t>Salgsdato</t>
  </si>
  <si>
    <t>Samlet købspris</t>
  </si>
  <si>
    <t>Salgspris</t>
  </si>
  <si>
    <t>Samlet salgspris</t>
  </si>
  <si>
    <t>Afkast før skat</t>
  </si>
  <si>
    <t>stk.</t>
  </si>
  <si>
    <t>DKK</t>
  </si>
  <si>
    <t>Agillic</t>
  </si>
  <si>
    <t>Hypefactors</t>
  </si>
  <si>
    <t>Wirtek</t>
  </si>
  <si>
    <t>I alt</t>
  </si>
  <si>
    <t>Bemærk at unoterede aktier registreres i en anden rubrik. Læs vores skatteguide til First North.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</si>
</sst>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kr.&quot;_-;\-* #,##0.00\ &quot;kr.&quot;_-;_-* &quot;-&quot;??\ &quot;kr.&quot;_-;_-@_-"/>
    <numFmt numFmtId="164" formatCode="_-* #,##0\ [$kr.-406]_-;\-* #,##0\ [$kr.-406]_-;_-* &quot;-&quot;\ [$kr.-406]_-;_-@_-"/>
    <numFmt numFmtId="165" formatCode="_-* #,##0.00\ [$kr.-406]_-;\-* #,##0.00\ [$kr.-406]_-;_-* &quot;-&quot;??\ [$kr.-406]_-;_-@_-"/>
    <numFmt numFmtId="166" formatCode="0.0%"/>
    <numFmt numFmtId="167" formatCode="_-* #,##0\ &quot;kr.&quot;_-;\-* #,##0\ &quot;kr.&quot;_-;_-* &quot;-&quot;??\ &quot;kr.&quot;_-;_-@_-"/>
  </numFmts>
  <fonts count="28">
    <font>
      <sz val="11"/>
      <color theme="1"/>
      <name val="Calibri"/>
      <family val="2"/>
      <scheme val="minor"/>
    </font>
    <font>
      <sz val="11"/>
      <color theme="1"/>
      <name val="Calibri"/>
      <family val="2"/>
      <scheme val="minor"/>
    </font>
    <font>
      <b/>
      <sz val="20"/>
      <color theme="1"/>
      <name val="Arial"/>
      <family val="2"/>
    </font>
    <font>
      <sz val="11"/>
      <color theme="1"/>
      <name val="Arial"/>
      <family val="2"/>
    </font>
    <font>
      <b/>
      <sz val="14"/>
      <color theme="0"/>
      <name val="Arial"/>
      <family val="2"/>
    </font>
    <font>
      <sz val="14"/>
      <color theme="0"/>
      <name val="Arial"/>
      <family val="2"/>
    </font>
    <font>
      <sz val="11"/>
      <color theme="0"/>
      <name val="Arial"/>
      <family val="2"/>
    </font>
    <font>
      <i/>
      <sz val="11"/>
      <color theme="0"/>
      <name val="Arial"/>
      <family val="2"/>
    </font>
    <font>
      <b/>
      <i/>
      <sz val="11"/>
      <color theme="0"/>
      <name val="Arial"/>
      <family val="2"/>
    </font>
    <font>
      <b/>
      <sz val="11"/>
      <color theme="0"/>
      <name val="Arial"/>
      <family val="2"/>
    </font>
    <font>
      <u/>
      <sz val="11"/>
      <color theme="10"/>
      <name val="Calibri"/>
      <family val="2"/>
      <scheme val="minor"/>
    </font>
    <font>
      <b/>
      <u/>
      <sz val="18"/>
      <color theme="10"/>
      <name val="Arial"/>
      <family val="2"/>
    </font>
    <font>
      <u/>
      <sz val="11"/>
      <color theme="10"/>
      <name val="Arial"/>
      <family val="2"/>
    </font>
    <font>
      <b/>
      <sz val="22"/>
      <color theme="1"/>
      <name val="Arial"/>
      <family val="2"/>
    </font>
    <font>
      <sz val="10"/>
      <color theme="1"/>
      <name val="11"/>
    </font>
    <font>
      <sz val="11"/>
      <color theme="1"/>
      <name val="11"/>
    </font>
    <font>
      <b/>
      <sz val="18"/>
      <color theme="1"/>
      <name val="11"/>
    </font>
    <font>
      <b/>
      <sz val="11"/>
      <color theme="1"/>
      <name val="11"/>
    </font>
    <font>
      <b/>
      <sz val="10"/>
      <color theme="1"/>
      <name val="11"/>
    </font>
    <font>
      <i/>
      <sz val="11"/>
      <color theme="1"/>
      <name val="11"/>
    </font>
    <font>
      <sz val="11"/>
      <color theme="0"/>
      <name val="Calibri"/>
      <family val="2"/>
      <scheme val="minor"/>
    </font>
    <font>
      <sz val="11"/>
      <color theme="0"/>
      <name val="11"/>
    </font>
    <font>
      <b/>
      <sz val="14"/>
      <color theme="0"/>
      <name val="11"/>
    </font>
    <font>
      <b/>
      <sz val="14"/>
      <color theme="0"/>
      <name val="Calibri"/>
      <family val="2"/>
      <scheme val="minor"/>
    </font>
    <font>
      <b/>
      <sz val="9"/>
      <color indexed="81"/>
      <name val="Tahoma"/>
      <family val="2"/>
    </font>
    <font>
      <b/>
      <sz val="11"/>
      <color theme="1"/>
      <name val="Arial"/>
      <family val="2"/>
    </font>
    <font>
      <i/>
      <sz val="10"/>
      <color theme="1"/>
      <name val="Arial"/>
      <family val="2"/>
    </font>
    <font>
      <b/>
      <i/>
      <sz val="10"/>
      <color theme="1"/>
      <name val="Arial"/>
      <family val="2"/>
    </font>
  </fonts>
  <fills count="9">
    <fill>
      <patternFill patternType="none"/>
    </fill>
    <fill>
      <patternFill patternType="gray125"/>
    </fill>
    <fill>
      <patternFill patternType="solid">
        <fgColor theme="9" tint="0.59999389629810485"/>
        <bgColor indexed="64"/>
      </patternFill>
    </fill>
    <fill>
      <patternFill patternType="solid">
        <fgColor theme="1" tint="0.14999847407452621"/>
        <bgColor indexed="64"/>
      </patternFill>
    </fill>
    <fill>
      <patternFill patternType="solid">
        <fgColor theme="3" tint="-0.249977111117893"/>
        <bgColor indexed="64"/>
      </patternFill>
    </fill>
    <fill>
      <patternFill patternType="solid">
        <fgColor rgb="FFDD9933"/>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0" tint="-4.9989318521683403E-2"/>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rgb="FFCCCCCC"/>
      </right>
      <top style="medium">
        <color indexed="64"/>
      </top>
      <bottom style="medium">
        <color rgb="FFCCCCCC"/>
      </bottom>
      <diagonal/>
    </border>
    <border>
      <left/>
      <right style="medium">
        <color indexed="64"/>
      </right>
      <top style="medium">
        <color indexed="64"/>
      </top>
      <bottom/>
      <diagonal/>
    </border>
    <border>
      <left style="medium">
        <color indexed="64"/>
      </left>
      <right style="medium">
        <color rgb="FFCCCCCC"/>
      </right>
      <top style="medium">
        <color rgb="FFCCCCCC"/>
      </top>
      <bottom style="medium">
        <color rgb="FFCCCCCC"/>
      </bottom>
      <diagonal/>
    </border>
    <border>
      <left style="medium">
        <color indexed="64"/>
      </left>
      <right style="medium">
        <color rgb="FFCCCCCC"/>
      </right>
      <top style="medium">
        <color rgb="FFCCCCCC"/>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9" fontId="1" fillId="0" borderId="0" applyFont="0" applyFill="0" applyBorder="0" applyAlignment="0" applyProtection="0"/>
    <xf numFmtId="0" fontId="10"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39">
    <xf numFmtId="0" fontId="0" fillId="0" borderId="0" xfId="0"/>
    <xf numFmtId="0" fontId="3" fillId="0" borderId="0" xfId="0" applyFont="1"/>
    <xf numFmtId="0" fontId="3" fillId="0" borderId="21" xfId="0" applyFont="1" applyBorder="1"/>
    <xf numFmtId="0" fontId="12" fillId="0" borderId="0" xfId="2" applyFont="1" applyAlignment="1">
      <alignment vertical="center"/>
    </xf>
    <xf numFmtId="0" fontId="3" fillId="0" borderId="0" xfId="0" applyFont="1" applyBorder="1"/>
    <xf numFmtId="0" fontId="15" fillId="0" borderId="10" xfId="0" applyNumberFormat="1" applyFont="1" applyBorder="1"/>
    <xf numFmtId="0" fontId="0" fillId="0" borderId="0" xfId="0"/>
    <xf numFmtId="0" fontId="14" fillId="0" borderId="26" xfId="0" applyFont="1" applyBorder="1" applyAlignment="1">
      <alignment wrapText="1"/>
    </xf>
    <xf numFmtId="44" fontId="15" fillId="6" borderId="27" xfId="3" applyFont="1" applyFill="1" applyBorder="1"/>
    <xf numFmtId="0" fontId="15" fillId="0" borderId="0" xfId="0" applyFont="1"/>
    <xf numFmtId="0" fontId="16" fillId="0" borderId="0" xfId="0" applyFont="1"/>
    <xf numFmtId="0" fontId="14" fillId="0" borderId="28" xfId="0" applyFont="1" applyBorder="1" applyAlignment="1">
      <alignment wrapText="1"/>
    </xf>
    <xf numFmtId="44" fontId="15" fillId="6" borderId="25" xfId="3" applyFont="1" applyFill="1" applyBorder="1"/>
    <xf numFmtId="44" fontId="17" fillId="0" borderId="25" xfId="3" applyFont="1" applyBorder="1"/>
    <xf numFmtId="44" fontId="15" fillId="0" borderId="25" xfId="3" applyFont="1" applyBorder="1"/>
    <xf numFmtId="0" fontId="18" fillId="0" borderId="29" xfId="0" applyFont="1" applyBorder="1" applyAlignment="1">
      <alignment wrapText="1"/>
    </xf>
    <xf numFmtId="10" fontId="17" fillId="0" borderId="24" xfId="1" applyNumberFormat="1" applyFont="1" applyBorder="1"/>
    <xf numFmtId="0" fontId="15" fillId="6" borderId="10" xfId="0" applyFont="1" applyFill="1" applyBorder="1"/>
    <xf numFmtId="0" fontId="15" fillId="0" borderId="10" xfId="0" applyFont="1" applyBorder="1"/>
    <xf numFmtId="44" fontId="19" fillId="6" borderId="10" xfId="3" applyFont="1" applyFill="1" applyBorder="1"/>
    <xf numFmtId="0" fontId="19" fillId="6" borderId="10" xfId="0" applyFont="1" applyFill="1" applyBorder="1"/>
    <xf numFmtId="44" fontId="19" fillId="0" borderId="10" xfId="0" applyNumberFormat="1" applyFont="1" applyBorder="1"/>
    <xf numFmtId="165" fontId="15" fillId="0" borderId="10" xfId="0" applyNumberFormat="1" applyFont="1" applyBorder="1"/>
    <xf numFmtId="166" fontId="15" fillId="0" borderId="10" xfId="1" applyNumberFormat="1" applyFont="1" applyBorder="1"/>
    <xf numFmtId="10" fontId="17" fillId="0" borderId="10" xfId="1" applyNumberFormat="1" applyFont="1" applyBorder="1"/>
    <xf numFmtId="44" fontId="17" fillId="0" borderId="10" xfId="0" applyNumberFormat="1" applyFont="1" applyBorder="1"/>
    <xf numFmtId="0" fontId="17" fillId="0" borderId="10" xfId="0" applyFont="1" applyBorder="1"/>
    <xf numFmtId="165" fontId="17" fillId="0" borderId="10" xfId="0" applyNumberFormat="1" applyFont="1" applyBorder="1"/>
    <xf numFmtId="164" fontId="15" fillId="0" borderId="10" xfId="0" applyNumberFormat="1" applyFont="1" applyBorder="1"/>
    <xf numFmtId="4" fontId="15" fillId="0" borderId="10" xfId="0" applyNumberFormat="1" applyFont="1" applyBorder="1"/>
    <xf numFmtId="3" fontId="15" fillId="0" borderId="10" xfId="0" applyNumberFormat="1" applyFont="1" applyBorder="1"/>
    <xf numFmtId="0" fontId="21" fillId="7" borderId="10" xfId="0" applyFont="1" applyFill="1" applyBorder="1"/>
    <xf numFmtId="0" fontId="21" fillId="7" borderId="30" xfId="0" applyFont="1" applyFill="1" applyBorder="1"/>
    <xf numFmtId="0" fontId="21" fillId="7" borderId="31" xfId="0" applyFont="1" applyFill="1" applyBorder="1"/>
    <xf numFmtId="0" fontId="21" fillId="7" borderId="32" xfId="0" applyFont="1" applyFill="1" applyBorder="1"/>
    <xf numFmtId="0" fontId="20" fillId="7" borderId="11" xfId="0" applyFont="1" applyFill="1" applyBorder="1"/>
    <xf numFmtId="0" fontId="20" fillId="7" borderId="33" xfId="0" applyFont="1" applyFill="1" applyBorder="1"/>
    <xf numFmtId="0" fontId="20" fillId="7" borderId="34" xfId="0" applyFont="1" applyFill="1" applyBorder="1"/>
    <xf numFmtId="0" fontId="22" fillId="7" borderId="10" xfId="0" applyFont="1" applyFill="1" applyBorder="1" applyAlignment="1">
      <alignment horizontal="center"/>
    </xf>
    <xf numFmtId="0" fontId="23" fillId="7" borderId="10" xfId="0" applyFont="1" applyFill="1" applyBorder="1" applyAlignment="1">
      <alignment horizontal="center"/>
    </xf>
    <xf numFmtId="0" fontId="4" fillId="7" borderId="10" xfId="0" applyFont="1" applyFill="1" applyBorder="1" applyAlignment="1">
      <alignment horizontal="center"/>
    </xf>
    <xf numFmtId="0" fontId="3" fillId="8" borderId="10" xfId="0" applyFont="1" applyFill="1" applyBorder="1" applyAlignment="1">
      <alignment horizontal="center"/>
    </xf>
    <xf numFmtId="0" fontId="3" fillId="6" borderId="10" xfId="0" applyFont="1" applyFill="1" applyBorder="1"/>
    <xf numFmtId="0" fontId="3" fillId="0" borderId="10" xfId="0" applyFont="1" applyBorder="1"/>
    <xf numFmtId="0" fontId="8"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3" fillId="0" borderId="35" xfId="0" applyFont="1" applyBorder="1" applyAlignment="1">
      <alignment horizontal="left"/>
    </xf>
    <xf numFmtId="0" fontId="3" fillId="0" borderId="19" xfId="0" applyFont="1" applyBorder="1" applyAlignment="1">
      <alignment horizontal="left"/>
    </xf>
    <xf numFmtId="0" fontId="3" fillId="0" borderId="36" xfId="0" applyFont="1" applyBorder="1" applyAlignment="1">
      <alignment horizontal="left"/>
    </xf>
    <xf numFmtId="0" fontId="3" fillId="0" borderId="21" xfId="0" applyFont="1" applyBorder="1" applyAlignment="1">
      <alignment horizontal="left"/>
    </xf>
    <xf numFmtId="44" fontId="25" fillId="0" borderId="38" xfId="0" applyNumberFormat="1" applyFont="1" applyBorder="1" applyAlignment="1">
      <alignment horizontal="left"/>
    </xf>
    <xf numFmtId="0" fontId="25" fillId="0" borderId="37" xfId="0" applyFont="1" applyBorder="1" applyAlignment="1">
      <alignment horizontal="left"/>
    </xf>
    <xf numFmtId="44" fontId="3" fillId="0" borderId="19" xfId="4" applyFont="1" applyBorder="1" applyAlignment="1">
      <alignment horizontal="left"/>
    </xf>
    <xf numFmtId="44" fontId="3" fillId="0" borderId="27" xfId="4" applyFont="1" applyBorder="1" applyAlignment="1">
      <alignment horizontal="left"/>
    </xf>
    <xf numFmtId="0" fontId="26" fillId="0" borderId="39" xfId="0" applyFont="1" applyBorder="1" applyAlignment="1">
      <alignment horizontal="left"/>
    </xf>
    <xf numFmtId="0" fontId="26" fillId="0" borderId="0" xfId="0" applyFont="1" applyAlignment="1">
      <alignment horizontal="left"/>
    </xf>
    <xf numFmtId="0" fontId="27" fillId="0" borderId="39" xfId="0" applyFont="1" applyBorder="1" applyAlignment="1">
      <alignment horizontal="left"/>
    </xf>
    <xf numFmtId="0" fontId="27" fillId="0" borderId="0" xfId="0" applyFont="1" applyAlignment="1">
      <alignment horizontal="left"/>
    </xf>
    <xf numFmtId="0" fontId="3" fillId="0" borderId="10" xfId="0" applyFont="1" applyBorder="1" applyAlignment="1">
      <alignment horizontal="center"/>
    </xf>
    <xf numFmtId="0" fontId="3" fillId="8" borderId="11" xfId="0" applyFont="1" applyFill="1" applyBorder="1" applyAlignment="1">
      <alignment horizontal="center"/>
    </xf>
    <xf numFmtId="0" fontId="3" fillId="8" borderId="34" xfId="0" applyFont="1" applyFill="1" applyBorder="1" applyAlignment="1">
      <alignment horizontal="center"/>
    </xf>
    <xf numFmtId="0" fontId="4" fillId="7" borderId="11" xfId="0" applyFont="1" applyFill="1" applyBorder="1" applyAlignment="1">
      <alignment horizontal="center"/>
    </xf>
    <xf numFmtId="0" fontId="4" fillId="7" borderId="34" xfId="0" applyFont="1" applyFill="1" applyBorder="1" applyAlignment="1">
      <alignment horizontal="center"/>
    </xf>
    <xf numFmtId="0" fontId="4" fillId="7" borderId="33" xfId="0" applyFont="1" applyFill="1" applyBorder="1" applyAlignment="1">
      <alignment horizontal="center"/>
    </xf>
    <xf numFmtId="167" fontId="3" fillId="0" borderId="10" xfId="4" applyNumberFormat="1" applyFont="1" applyBorder="1" applyAlignment="1">
      <alignment horizontal="center"/>
    </xf>
    <xf numFmtId="0" fontId="3" fillId="8" borderId="33" xfId="0" applyFont="1" applyFill="1" applyBorder="1" applyAlignment="1">
      <alignment horizontal="center"/>
    </xf>
    <xf numFmtId="0" fontId="3" fillId="6" borderId="10" xfId="0" applyFont="1" applyFill="1" applyBorder="1" applyAlignment="1">
      <alignment horizontal="center"/>
    </xf>
    <xf numFmtId="167" fontId="3" fillId="0" borderId="10" xfId="0" applyNumberFormat="1" applyFont="1" applyBorder="1" applyAlignment="1">
      <alignment horizontal="center"/>
    </xf>
    <xf numFmtId="0" fontId="3" fillId="8" borderId="10" xfId="0" applyFont="1" applyFill="1" applyBorder="1" applyAlignment="1">
      <alignment horizontal="center"/>
    </xf>
    <xf numFmtId="0" fontId="4" fillId="7" borderId="10" xfId="0" applyFont="1" applyFill="1" applyBorder="1" applyAlignment="1">
      <alignment horizontal="center"/>
    </xf>
    <xf numFmtId="14" fontId="3" fillId="6" borderId="10" xfId="0" applyNumberFormat="1" applyFont="1" applyFill="1" applyBorder="1" applyAlignment="1">
      <alignment horizontal="center"/>
    </xf>
    <xf numFmtId="0" fontId="6" fillId="5" borderId="10" xfId="0" applyFont="1" applyFill="1" applyBorder="1" applyAlignment="1">
      <alignment horizontal="center" vertical="center" wrapText="1"/>
    </xf>
    <xf numFmtId="0" fontId="6" fillId="5" borderId="10" xfId="0" applyFont="1" applyFill="1" applyBorder="1" applyAlignment="1">
      <alignment horizontal="center" vertical="center"/>
    </xf>
    <xf numFmtId="0" fontId="6" fillId="5" borderId="42"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41" xfId="0" applyFont="1" applyFill="1" applyBorder="1" applyAlignment="1">
      <alignment horizontal="center" vertical="center"/>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4"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6"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8"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9" fillId="4" borderId="8"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11" xfId="0" applyFont="1" applyFill="1" applyBorder="1" applyAlignment="1">
      <alignment horizontal="center" vertical="center"/>
    </xf>
    <xf numFmtId="0" fontId="6" fillId="5" borderId="8" xfId="0" applyFont="1" applyFill="1" applyBorder="1" applyAlignment="1">
      <alignment horizontal="center"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2"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Border="1" applyAlignment="1">
      <alignment horizontal="center" vertical="center"/>
    </xf>
    <xf numFmtId="0" fontId="3" fillId="0" borderId="16"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8" fillId="3" borderId="40" xfId="0" applyFont="1" applyFill="1" applyBorder="1" applyAlignment="1">
      <alignment horizontal="center" vertical="center"/>
    </xf>
    <xf numFmtId="0" fontId="8" fillId="3" borderId="41" xfId="0" applyFont="1" applyFill="1" applyBorder="1" applyAlignment="1">
      <alignment horizontal="center" vertical="center"/>
    </xf>
    <xf numFmtId="0" fontId="6" fillId="4" borderId="40" xfId="0" applyFont="1" applyFill="1" applyBorder="1" applyAlignment="1">
      <alignment horizontal="center" vertical="center"/>
    </xf>
    <xf numFmtId="0" fontId="6" fillId="4" borderId="42" xfId="0" applyFont="1" applyFill="1" applyBorder="1" applyAlignment="1">
      <alignment horizontal="center" vertical="center"/>
    </xf>
    <xf numFmtId="0" fontId="6" fillId="4" borderId="30" xfId="0" applyFont="1" applyFill="1" applyBorder="1" applyAlignment="1">
      <alignment horizontal="center" vertical="center"/>
    </xf>
    <xf numFmtId="0" fontId="6" fillId="5" borderId="40" xfId="0" applyFont="1" applyFill="1" applyBorder="1" applyAlignment="1">
      <alignment horizontal="center" vertical="center"/>
    </xf>
    <xf numFmtId="0" fontId="6" fillId="5" borderId="14"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5" borderId="6" xfId="0" applyFont="1" applyFill="1" applyBorder="1" applyAlignment="1">
      <alignment horizontal="center" vertical="center" wrapText="1"/>
    </xf>
    <xf numFmtId="0" fontId="13" fillId="2" borderId="0" xfId="0" applyFont="1" applyFill="1" applyBorder="1" applyAlignment="1">
      <alignment horizontal="left" vertical="center"/>
    </xf>
    <xf numFmtId="0" fontId="13" fillId="2" borderId="25" xfId="0" applyFont="1" applyFill="1" applyBorder="1" applyAlignment="1">
      <alignment horizontal="left" vertical="center"/>
    </xf>
    <xf numFmtId="0" fontId="13" fillId="2" borderId="21" xfId="0" applyFont="1" applyFill="1" applyBorder="1" applyAlignment="1">
      <alignment horizontal="left" vertical="center"/>
    </xf>
    <xf numFmtId="0" fontId="13" fillId="2" borderId="24" xfId="0" applyFont="1" applyFill="1" applyBorder="1" applyAlignment="1">
      <alignment horizontal="left" vertical="center"/>
    </xf>
    <xf numFmtId="0" fontId="11" fillId="0" borderId="0" xfId="2" applyFont="1" applyAlignment="1">
      <alignment horizontal="center" vertical="center"/>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14" xfId="0" applyFont="1" applyFill="1" applyBorder="1" applyAlignment="1">
      <alignment horizontal="center" vertical="center"/>
    </xf>
    <xf numFmtId="0" fontId="6" fillId="4" borderId="1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wrapText="1"/>
    </xf>
  </cellXfs>
  <cellStyles count="5">
    <cellStyle name="Link" xfId="2" builtinId="8"/>
    <cellStyle name="Normal" xfId="0" builtinId="0"/>
    <cellStyle name="Procent" xfId="1" builtinId="5"/>
    <cellStyle name="Valuta" xfId="4" builtinId="4"/>
    <cellStyle name="Valuta 2" xfId="3" xr:uid="{27C66EB5-62A6-45AC-87BE-A30D0A348CEA}"/>
  </cellStyles>
  <dxfs count="6">
    <dxf>
      <font>
        <color theme="4"/>
      </font>
    </dxf>
    <dxf>
      <font>
        <color rgb="FFFF0000"/>
      </font>
    </dxf>
    <dxf>
      <fill>
        <patternFill>
          <bgColor theme="9"/>
        </patternFill>
      </fill>
    </dxf>
    <dxf>
      <fill>
        <patternFill>
          <bgColor theme="5" tint="0.59996337778862885"/>
        </patternFill>
      </fill>
    </dxf>
    <dxf>
      <font>
        <color theme="4"/>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alcChain" Target="calcChain.xml"/><Relationship Id="rId3" Type="http://schemas.openxmlformats.org/officeDocument/2006/relationships/theme" Target="theme/theme1.xml"/><Relationship Id="rId7" Type="http://schemas.microsoft.com/office/2017/06/relationships/rdRichValue" Target="richData/rdrichvalue.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06/relationships/rdSupportingPropertyBag" Target="richData/rdsupportingpropertybag.xml"/><Relationship Id="rId5" Type="http://schemas.openxmlformats.org/officeDocument/2006/relationships/sharedStrings" Target="sharedStrings.xml"/><Relationship Id="rId10" Type="http://schemas.microsoft.com/office/2017/06/relationships/rdSupportingPropertyBagStructure" Target="richData/rdsupportingpropertybagstructure.xml"/><Relationship Id="rId4" Type="http://schemas.openxmlformats.org/officeDocument/2006/relationships/styles" Target="styles.xml"/><Relationship Id="rId9" Type="http://schemas.microsoft.com/office/2017/06/relationships/richStyles" Target="richData/rich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259896</xdr:colOff>
      <xdr:row>0</xdr:row>
      <xdr:rowOff>47625</xdr:rowOff>
    </xdr:from>
    <xdr:to>
      <xdr:col>2</xdr:col>
      <xdr:colOff>476250</xdr:colOff>
      <xdr:row>0</xdr:row>
      <xdr:rowOff>285750</xdr:rowOff>
    </xdr:to>
    <xdr:pic>
      <xdr:nvPicPr>
        <xdr:cNvPr id="2" name="Billede 1" descr="Penge, Pose, Kontanter, Valuta, Rigdom, Betaling">
          <a:extLst>
            <a:ext uri="{FF2B5EF4-FFF2-40B4-BE49-F238E27FC236}">
              <a16:creationId xmlns:a16="http://schemas.microsoft.com/office/drawing/2014/main" id="{7950150E-F6F3-4C4D-8CD5-063E8B753B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7721" y="47625"/>
          <a:ext cx="216354" cy="23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imageurl">
      <keyFlags>
        <key name="Blip Identifier">
          <flag name="ShowInCardView" value="0"/>
        </key>
      </keyFlags>
    </type>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27">
  <rv s="0">
    <v>https://www.bing.com/financeapi/forcetrigger?t=adzcrw&amp;q=XCSE%3aDANSKE&amp;form=skydnc</v>
    <v>Learn more on Bing</v>
  </rv>
  <rv s="1">
    <v>en-US</v>
    <v>adzcrw</v>
    <v>268435456</v>
    <v>1</v>
    <v>Powered by Refinitiv</v>
    <v>0</v>
    <v>Danske Bank A/S (XCSE:DANSKE)</v>
    <v>2</v>
    <v>3</v>
    <v>Finance</v>
    <v>4</v>
    <v>134.9</v>
    <v>68.040000000000006</v>
    <v>1.1206</v>
    <v>-0.05</v>
    <v>-4.3499999999999995E-4</v>
    <v>DKK</v>
    <v>Danske Bank A/S is engaged in providing payment services, trading in securities and other instruments, depositing of surplus liquidity and provision of short- and long-term financing. Its segments include Personal Banking, Business Banking, Corporates &amp; Institutions, Wealth Management, Northern Ireland, Non-core and Other Activities. The Personal Banking segment provides personal advice that addresses its customers' individual needs. The Business Banking segment offers solutions within financing, investing, cash management and risk management. The Corporates &amp; Institutions segment provides strategic advice, financial solutions and products. The Wealth Management segment offers a range of products and services within pension savings and wealth and asset management. The Northern Ireland segment serves personal and business customers. The Non-core segment consists of loans to customers in Ireland. The Bank's Other Activities include its treasury and support functions.</v>
    <v>21978</v>
    <v>Nasdaq Copenhagen</v>
    <v>XCSE</v>
    <v>XCSE</v>
    <v>Holmens Kanal 2 - 12, KOEBENHAVN K, DENMARK-NA, 1092 DK</v>
    <v>115.75</v>
    <v>Banking Services</v>
    <v>Stock</v>
    <v>44344.619444444441</v>
    <v>0</v>
    <v>114.6</v>
    <v>99108130000</v>
    <v>Danske Bank A/S</v>
    <v>Danske Bank A/S</v>
    <v>115.75</v>
    <v>11.52</v>
    <v>114.95</v>
    <v>114.9</v>
    <v>862184600</v>
    <v>DANSKE</v>
    <v>Danske Bank A/S (XCSE:DANSKE)</v>
    <v>1485072</v>
    <v>1987</v>
  </rv>
  <rv s="2">
    <v>1</v>
  </rv>
  <rv s="0">
    <v>http://en.wikipedia.org/wiki/Public_domain</v>
    <v>Public domain</v>
  </rv>
  <rv s="0">
    <v>http://en.wikipedia.org/wiki/Vestas</v>
    <v>Wikipedia</v>
  </rv>
  <rv s="3">
    <v>3</v>
    <v>4</v>
  </rv>
  <rv s="4">
    <v>10</v>
    <v>https://www.bing.com/th?id=AMMS_605c1766821d9a9de8474ac1c1edd95e&amp;qlt=95</v>
    <v>5</v>
    <v>0</v>
    <v>https://www.bing.com/images/search?form=xlimg&amp;q=vestas</v>
    <v>Image of Vestas Wind Systems A/S</v>
  </rv>
  <rv s="0">
    <v>https://www.bing.com/financeapi/forcetrigger?t=adzmtc&amp;q=XCSE%3aVWS&amp;form=skydnc</v>
    <v>Learn more on Bing</v>
  </rv>
  <rv s="5">
    <v>en-US</v>
    <v>adzmtc</v>
    <v>268435456</v>
    <v>1</v>
    <v>Powered by Refinitiv</v>
    <v>5</v>
    <v>Vestas Wind Systems A/S (XCSE:VWS)</v>
    <v>7</v>
    <v>8</v>
    <v>Finance</v>
    <v>9</v>
    <v>1.4215</v>
    <v>4.8</v>
    <v>2.0521999999999999E-2</v>
    <v>DKK</v>
    <v>Vestas Wind Systems A/S is a Denmark-based company active within the wind power industry. The Company operates through two segments, Project and Service. The Project segment is responsible for sale of wind power plants and wind turbines, among others. The Service segment contains provision of services related to the Company's offer, as well as sale of spare parts and other activities. Vestas Wind System's product line comprises 2 Megawatt (MW) and 3MW energy capture platforms equipped with ice, smoke and shadow detection systems. Its services range consists of data-driven consultancy services, fleet optimization, blade maintenance and inspection, power generator repairs and gearbox exchange, among others.</v>
    <v>29229</v>
    <v>Nasdaq Copenhagen</v>
    <v>XCSE</v>
    <v>XCSE</v>
    <v>Hedeager 42, Aarhus N, AARHUS, DENMARK-NA, 8200 DK</v>
    <v>240.6</v>
    <v>6</v>
    <v>Renewable Energy</v>
    <v>Stock</v>
    <v>44344.62222222222</v>
    <v>7</v>
    <v>233.7</v>
    <v>236241500000</v>
    <v>Vestas Wind Systems A/S</v>
    <v>Vestas Wind Systems A/S</v>
    <v>235</v>
    <v>37.21</v>
    <v>233.9</v>
    <v>238.7</v>
    <v>238.7</v>
    <v>1009867000</v>
    <v>VWS</v>
    <v>Vestas Wind Systems A/S (XCSE:VWS)</v>
    <v>1403057</v>
    <v>1986</v>
  </rv>
  <rv s="2">
    <v>8</v>
  </rv>
  <rv s="0">
    <v>https://www.bing.com/financeapi/forcetrigger?t=adzetc&amp;q=XCSE%3aGN&amp;form=skydnc</v>
    <v>Learn more on Bing</v>
  </rv>
  <rv s="6">
    <v>en-US</v>
    <v>adzetc</v>
    <v>268435456</v>
    <v>1</v>
    <v>Powered by Refinitiv</v>
    <v>11</v>
    <v>GN Store Nord A/S (XCSE:GN)</v>
    <v>2</v>
    <v>12</v>
    <v>Finance</v>
    <v>9</v>
    <v>573.20000000000005</v>
    <v>217.5</v>
    <v>0.98460000000000003</v>
    <v>7</v>
    <v>1.3672E-2</v>
    <v>DKK</v>
    <v>GN Store Nord A/S is engaged in offering audio solutions. The Company is focused on human auditory system, sound and speech, wireless technologies, and software development linking insight and knowledge from both the hearing aid and the headset industries. The Company's segments include GN Hearing, GN Audio and Other GN. The GN Audio segment is engaged in selling hands free communications solutions in the form of headsets for mobile phones and traditional phones. The GN Hearing segment operates within the hearing instrument industry, primarily producing and selling hearing instruments and related products. Its GN Hearing is a wholesale manufacturer. It offers a portfolio of medical, professional and consumer audio solutions, and offers brands in the medical technology, hearables and audio fields. Its audio solutions are marketed by its brands ReSound and Jabra. It provides products and solutions to users in over 90 countries across the world.</v>
    <v>6736</v>
    <v>Nasdaq Copenhagen</v>
    <v>XCSE</v>
    <v>XCSE</v>
    <v>Lautrupbjerg 7, BALLERUP, DENMARK-NA, 2750 DK</v>
    <v>520.4</v>
    <v>Healthcare Equipment &amp; Supplies</v>
    <v>Stock</v>
    <v>44344.624895833331</v>
    <v>10</v>
    <v>506.2</v>
    <v>70746100000</v>
    <v>GN Store Nord A/S</v>
    <v>GN Store Nord A/S</v>
    <v>509.6</v>
    <v>40.67</v>
    <v>512</v>
    <v>519</v>
    <v>519</v>
    <v>138176000</v>
    <v>GN</v>
    <v>GN Store Nord A/S (XCSE:GN)</v>
    <v>336111</v>
  </rv>
  <rv s="2">
    <v>11</v>
  </rv>
  <rv s="0">
    <v>https://www.bing.com/financeapi/forcetrigger?t=adzb8m&amp;q=XCSE%3aBAVA&amp;form=skydnc</v>
    <v>Learn more on Bing</v>
  </rv>
  <rv s="7">
    <v>en-US</v>
    <v>adzb8m</v>
    <v>268435456</v>
    <v>1</v>
    <v>Powered by Refinitiv</v>
    <v>13</v>
    <v>Bavarian Nordic A/S (XCSE:BAVA)</v>
    <v>2</v>
    <v>14</v>
    <v>Finance</v>
    <v>9</v>
    <v>323</v>
    <v>103.4</v>
    <v>2.0842000000000001</v>
    <v>5</v>
    <v>1.8867999999999999E-2</v>
    <v>DKK</v>
    <v>Bavarian Nordic A/S is a Denmark-based biotechnology company engaged in the development, production and marketing of vaccines for the treatment of cancer and infectious diseases. The Company’s drug pipeline comprises two areas: Cancer Immunotherapy and Infectious Disease. The Cancer Immunotherapy pipeline is focused on: prostate cancer, including PROSTVAC and Modified Vaccinia Ankara-Bavarian Nordic (MVA-BN) PRO; breast cancer, providing CV-301 breast and MVA-BN HER2 vaccines; and colorectal cancer, offering CV-301 colon. The Infectious Disease pipeline produces vaccines for a range of illnesses, such as smallpox, anthrax, filoviruses, foot-and-mouth diseases and respiratory syncytial virus. The Company is a parent of Bavarian Nordic GmbH, BN Infectious Diseases A/S, and Bavarian Nordic Inc, among others.</v>
    <v>711</v>
    <v>Nasdaq Copenhagen</v>
    <v>XCSE</v>
    <v>XCSE</v>
    <v>Philip Heymans Alle 3, HELLERUP, DENMARK-NA, 2900 DK</v>
    <v>278</v>
    <v>Pharmaceuticals</v>
    <v>Stock</v>
    <v>44344.625</v>
    <v>13</v>
    <v>266</v>
    <v>16890250000</v>
    <v>Bavarian Nordic A/S</v>
    <v>Bavarian Nordic A/S</v>
    <v>268.39999999999998</v>
    <v>30.99</v>
    <v>265</v>
    <v>270</v>
    <v>270</v>
    <v>63736800</v>
    <v>BAVA</v>
    <v>Bavarian Nordic A/S (XCSE:BAVA)</v>
    <v>665980</v>
    <v>1992</v>
  </rv>
  <rv s="2">
    <v>14</v>
  </rv>
  <rv s="0">
    <v>https://www.bing.com/financeapi/forcetrigger?t=adzda2&amp;q=XCSE%3aDSV&amp;form=skydnc</v>
    <v>Learn more on Bing</v>
  </rv>
  <rv s="7">
    <v>en-US</v>
    <v>adzda2</v>
    <v>268435456</v>
    <v>1</v>
    <v>Powered by Refinitiv</v>
    <v>13</v>
    <v>DSV Panalpina A/S (XCSE:DSV)</v>
    <v>2</v>
    <v>14</v>
    <v>Finance</v>
    <v>9</v>
    <v>1493</v>
    <v>424</v>
    <v>1.0742</v>
    <v>16.5</v>
    <v>1.1209E-2</v>
    <v>DKK</v>
    <v>DSV Panalpina A/S, formerly DSV A/S, is a Denmark-based company engaged in the provision of transport and logistics services. The Company’s operations are divided into three business areas. The Air and Sea business area specializes in the handling of air and sea freight to destinations around the world. The Road business area offers transportation of full, part and group loads by road across Europe, the United States and South Africa. The Solutions business area specializes in logistics solutions across the entire supply chain, from design through freight management, customs clearance, warehousing and distribution to information management and e-business support. The Company is active in more than 75 countries in Europe, the Middle Ease, the Americas, Asia, Africa, Australia and the Pacific, and operates through numerous subsidiaries.</v>
    <v>57642</v>
    <v>Nasdaq Copenhagen</v>
    <v>XCSE</v>
    <v>XCSE</v>
    <v>Hovedgaden 630, HEDEHUSENE, DENMARK-NA, 2640 DK</v>
    <v>1493</v>
    <v>Freight &amp; Logistics Services</v>
    <v>Stock</v>
    <v>44344.624305555553</v>
    <v>16</v>
    <v>1461</v>
    <v>329728000000</v>
    <v>DSV Panalpina A/S</v>
    <v>DSV Panalpina A/S</v>
    <v>1472</v>
    <v>53.11</v>
    <v>1472</v>
    <v>1488.5</v>
    <v>1488.5</v>
    <v>224000000</v>
    <v>DSV</v>
    <v>DSV Panalpina A/S (XCSE:DSV)</v>
    <v>257987</v>
    <v>1976</v>
  </rv>
  <rv s="2">
    <v>17</v>
  </rv>
  <rv s="0">
    <v>https://www.bing.com/financeapi/forcetrigger?t=adzmz2&amp;q=XCSE%3aWIRTEK&amp;form=skydnc</v>
    <v>Learn more on Bing</v>
  </rv>
  <rv s="7">
    <v>en-US</v>
    <v>adzmz2</v>
    <v>268435456</v>
    <v>1</v>
    <v>Powered by Refinitiv</v>
    <v>13</v>
    <v>Wirtek A/S (XCSE:WIRTEK)</v>
    <v>2</v>
    <v>14</v>
    <v>Finance</v>
    <v>9</v>
    <v>31.8</v>
    <v>4.92</v>
    <v>9.7000000000000003E-2</v>
    <v>-0.2</v>
    <v>-8.3330000000000001E-3</v>
    <v>DKK</v>
    <v>Wirtek A/S is a Denmark-based consultancy services company. The Company delivers services within such areas, as software development, software testing and product testing, as well as offers consulting within such technology areas, as .NET, Java and Embedded. Its development and test center is located in Cluj, Romania. The Company's client portfolio encompasses Texas Instruments, Nokia, STT Condigi, RTX, Eesa, Polycom, Microsoft, Analog Devices, Nokia and Nokia Siemens Networks, among others. As of December 31, 2011, the Company had one wholly owned subsidiary, which was located in Romania, namely Wirtek SRL.</v>
    <v>33</v>
    <v>Nasdaq Copenhagen</v>
    <v>XCSE</v>
    <v>XCSE</v>
    <v>Niels Jernes Vej 10, Aalborg Oe, AALBORG, DENMARK-NA, 9220 DK</v>
    <v>24</v>
    <v>Software &amp; IT Services</v>
    <v>Stock</v>
    <v>44344.624305555553</v>
    <v>19</v>
    <v>23.2</v>
    <v>165657900</v>
    <v>Wirtek A/S</v>
    <v>Wirtek A/S</v>
    <v>24</v>
    <v>29.73</v>
    <v>24</v>
    <v>23.8</v>
    <v>23.8</v>
    <v>6902410</v>
    <v>WIRTEK</v>
    <v>Wirtek A/S (XCSE:WIRTEK)</v>
    <v>8980</v>
    <v>2001</v>
  </rv>
  <rv s="2">
    <v>20</v>
  </rv>
  <rv s="0">
    <v>https://www.bing.com/financeapi/forcetrigger?t=bwws77&amp;q=XCSE%3aACT&amp;form=skydnc</v>
    <v>Learn more on Bing</v>
  </rv>
  <rv s="8">
    <v>en-US</v>
    <v>bwws77</v>
    <v>268435456</v>
    <v>1</v>
    <v>Powered by Refinitiv</v>
    <v>15</v>
    <v>Decideact A/S (XCSE:ACT)</v>
    <v>2</v>
    <v>16</v>
    <v>Finance</v>
    <v>9</v>
    <v>-0.1</v>
    <v>-7.6920000000000001E-3</v>
    <v>DKK</v>
    <v>Decideact A/S is a Denmark-based software company. The Company provides a software solution that moves manual implementation and follow-up of strategy to a cloud-based Strategy Execution Management platform.</v>
    <v>Nasdaq Copenhagen</v>
    <v>XCSE</v>
    <v>XCSE</v>
    <v>Oestre Kajgade 3, NEXOE, DENMARK-NA, 3730 DK</v>
    <v>13.1</v>
    <v>Software &amp; IT Services</v>
    <v>Stock</v>
    <v>44344.624305555553</v>
    <v>22</v>
    <v>12</v>
    <v>99881300</v>
    <v>Decideact A/S</v>
    <v>Decideact A/S</v>
    <v>13.1</v>
    <v>13</v>
    <v>12.9</v>
    <v>12.9</v>
    <v>ACT</v>
    <v>Decideact A/S (XCSE:ACT)</v>
    <v>7486</v>
  </rv>
  <rv s="2">
    <v>23</v>
  </rv>
  <rv s="9">
    <v>12</v>
    <v>P/E</v>
    <v>0</v>
  </rv>
  <rv s="9">
    <v>12</v>
    <v>Employees</v>
    <v>0</v>
  </rv>
</rvData>
</file>

<file path=xl/richData/rdrichvaluestructure.xml><?xml version="1.0" encoding="utf-8"?>
<rvStructures xmlns="http://schemas.microsoft.com/office/spreadsheetml/2017/richdata" count="10">
  <s t="_hyperlink">
    <k n="Address" t="s"/>
    <k n="Text" t="s"/>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Shares outstanding"/>
    <k n="Ticker symbol" t="s"/>
    <k n="UniqueName" t="s"/>
    <k n="Volume"/>
    <k n="Year incorporated"/>
  </s>
  <s t="_linkedentity">
    <k n="%cvi" t="r"/>
  </s>
  <s t="_sourceattribution">
    <k n="License" t="r"/>
    <k n="Source" t="r"/>
  </s>
  <s t="_imageurl">
    <k n="_Provider" t="spb"/>
    <k n="Address" t="s"/>
    <k n="Attribution" t="r"/>
    <k n="ComputedImage" t="b"/>
    <k n="More Images Address" t="s"/>
    <k n="Text" t="s"/>
  </s>
  <s t="_linkedentitycore">
    <k n="%EntityCulture" t="s"/>
    <k n="%EntityId" t="s"/>
    <k n="%EntityServiceId"/>
    <k n="%IsRefreshable" t="b"/>
    <k n="%ProviderInfo" t="s"/>
    <k n="_Display" t="spb"/>
    <k n="_DisplayString" t="s"/>
    <k n="_Flags" t="spb"/>
    <k n="_Format" t="spb"/>
    <k n="_Icon" t="s"/>
    <k n="_SubLabel" t="spb"/>
    <k n="Beta"/>
    <k n="Change"/>
    <k n="Change (%)"/>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E"/>
    <k n="Previous close"/>
    <k n="Price"/>
    <k n="Price (Extended hours)"/>
    <k n="Shares outstanding"/>
    <k n="Ticker symbol" t="s"/>
    <k n="UniqueName" t="s"/>
    <k n="Volume"/>
    <k n="Year incorporated"/>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Price (Extended hours)"/>
    <k n="Shares outstanding"/>
    <k n="Ticker symbol" t="s"/>
    <k n="UniqueName" t="s"/>
    <k n="Volume"/>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ndustry" t="s"/>
    <k n="Instrument type" t="s"/>
    <k n="Last trade time"/>
    <k n="LearnMoreOnLink" t="r"/>
    <k n="Low"/>
    <k n="Market cap"/>
    <k n="Name" t="s"/>
    <k n="Official name" t="s"/>
    <k n="Open"/>
    <k n="P/E"/>
    <k n="Previous close"/>
    <k n="Price"/>
    <k n="Price (Extended hours)"/>
    <k n="Shares outstanding"/>
    <k n="Ticker symbol" t="s"/>
    <k n="UniqueName" t="s"/>
    <k n="Volume"/>
    <k n="Year incorporated"/>
  </s>
  <s t="_linkedentitycore">
    <k n="%EntityCulture" t="s"/>
    <k n="%EntityId" t="s"/>
    <k n="%EntityServiceId"/>
    <k n="%IsRefreshable" t="b"/>
    <k n="%ProviderInfo" t="s"/>
    <k n="_Display" t="spb"/>
    <k n="_DisplayString" t="s"/>
    <k n="_Flags" t="spb"/>
    <k n="_Format" t="spb"/>
    <k n="_Icon" t="s"/>
    <k n="_SubLabel" t="spb"/>
    <k n="Change"/>
    <k n="Change (%)"/>
    <k n="Currency" t="s"/>
    <k n="Description" t="s"/>
    <k n="Exchange" t="s"/>
    <k n="Exchange abbreviation" t="s"/>
    <k n="ExchangeID" t="s"/>
    <k n="Headquarters" t="s"/>
    <k n="High"/>
    <k n="Industry" t="s"/>
    <k n="Instrument type" t="s"/>
    <k n="Last trade time"/>
    <k n="LearnMoreOnLink" t="r"/>
    <k n="Low"/>
    <k n="Market cap"/>
    <k n="Name" t="s"/>
    <k n="Official name" t="s"/>
    <k n="Open"/>
    <k n="Previous close"/>
    <k n="Price"/>
    <k n="Price (Extended hours)"/>
    <k n="Ticker symbol" t="s"/>
    <k n="UniqueName" t="s"/>
    <k n="Volume"/>
  </s>
  <s t="_error">
    <k n="errorType" t="i"/>
    <k n="field" t="s"/>
    <k n="subType" t="i"/>
  </s>
</rvStructures>
</file>

<file path=xl/richData/rdsupportingpropertybag.xml><?xml version="1.0" encoding="utf-8"?>
<supportingPropertyBags xmlns="http://schemas.microsoft.com/office/spreadsheetml/2017/richdata2">
  <spbArrays count="5">
    <a count="41">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Market cap</v>
      <v t="s">Beta</v>
      <v t="s">P/E</v>
      <v t="s">Shares outstanding</v>
      <v t="s">Description</v>
      <v t="s">Employees</v>
      <v t="s">Headquarters</v>
      <v t="s">Industry</v>
      <v t="s">Instrument type</v>
      <v t="s">Year incorporated</v>
      <v t="s">_Flags</v>
      <v t="s">UniqueName</v>
      <v t="s">_DisplayString</v>
      <v t="s">LearnMoreOnLink</v>
      <v t="s">ExchangeID</v>
      <v t="s">%ProviderInfo</v>
    </a>
    <a count="41">
      <v t="s">%EntityServiceId</v>
      <v t="s">_Format</v>
      <v t="s">%IsRefreshable</v>
      <v t="s">%EntityCulture</v>
      <v t="s">%EntityId</v>
      <v t="s">_Icon</v>
      <v t="s">_Display</v>
      <v t="s">Name</v>
      <v t="s">_SubLabel</v>
      <v t="s">Price</v>
      <v t="s">Price (Extended hours)</v>
      <v t="s">Exchange</v>
      <v t="s">Official name</v>
      <v t="s">Last trade time</v>
      <v t="s">Ticker symbol</v>
      <v t="s">Exchange abbreviation</v>
      <v t="s">Change</v>
      <v t="s">Change (%)</v>
      <v t="s">Currency</v>
      <v t="s">Previous close</v>
      <v t="s">Open</v>
      <v t="s">High</v>
      <v t="s">Low</v>
      <v t="s">Volume</v>
      <v t="s">Market cap</v>
      <v t="s">Beta</v>
      <v t="s">P/E</v>
      <v t="s">Shares outstanding</v>
      <v t="s">Description</v>
      <v t="s">Employees</v>
      <v t="s">Headquarters</v>
      <v t="s">Industry</v>
      <v t="s">Instrument type</v>
      <v t="s">Year incorporated</v>
      <v t="s">_Flags</v>
      <v t="s">UniqueName</v>
      <v t="s">_DisplayString</v>
      <v t="s">LearnMoreOnLink</v>
      <v t="s">Image</v>
      <v t="s">ExchangeID</v>
      <v t="s">%ProviderInfo</v>
    </a>
    <a count="41">
      <v t="s">%EntityServiceId</v>
      <v t="s">_Format</v>
      <v t="s">%IsRefreshable</v>
      <v t="s">%EntityCulture</v>
      <v t="s">%EntityId</v>
      <v t="s">_Icon</v>
      <v t="s">_Display</v>
      <v t="s">Name</v>
      <v t="s">_SubLabel</v>
      <v t="s">Price</v>
      <v t="s">Price (Extended hours)</v>
      <v t="s">Exchange</v>
      <v t="s">Official name</v>
      <v t="s">Last trade time</v>
      <v t="s">Ticker symbol</v>
      <v t="s">Exchange abbreviation</v>
      <v t="s">Change</v>
      <v t="s">Change (%)</v>
      <v t="s">Currency</v>
      <v t="s">Previous close</v>
      <v t="s">Open</v>
      <v t="s">High</v>
      <v t="s">Low</v>
      <v t="s">52 week high</v>
      <v t="s">52 week low</v>
      <v t="s">Volume</v>
      <v t="s">Market cap</v>
      <v t="s">Beta</v>
      <v t="s">P/E</v>
      <v t="s">Shares outstanding</v>
      <v t="s">Description</v>
      <v t="s">Employees</v>
      <v t="s">Headquarters</v>
      <v t="s">Industry</v>
      <v t="s">Instrument type</v>
      <v t="s">_Flags</v>
      <v t="s">UniqueName</v>
      <v t="s">_DisplayString</v>
      <v t="s">LearnMoreOnLink</v>
      <v t="s">ExchangeID</v>
      <v t="s">%ProviderInfo</v>
    </a>
    <a count="42">
      <v t="s">%EntityServiceId</v>
      <v t="s">_Format</v>
      <v t="s">%IsRefreshable</v>
      <v t="s">%EntityCulture</v>
      <v t="s">%EntityId</v>
      <v t="s">_Icon</v>
      <v t="s">_Display</v>
      <v t="s">Name</v>
      <v t="s">_SubLabel</v>
      <v t="s">Price</v>
      <v t="s">Price (Extended hours)</v>
      <v t="s">Exchange</v>
      <v t="s">Official name</v>
      <v t="s">Last trade time</v>
      <v t="s">Ticker symbol</v>
      <v t="s">Exchange abbreviation</v>
      <v t="s">Change</v>
      <v t="s">Change (%)</v>
      <v t="s">Currency</v>
      <v t="s">Previous close</v>
      <v t="s">Open</v>
      <v t="s">High</v>
      <v t="s">Low</v>
      <v t="s">52 week high</v>
      <v t="s">52 week low</v>
      <v t="s">Volume</v>
      <v t="s">Market cap</v>
      <v t="s">Beta</v>
      <v t="s">P/E</v>
      <v t="s">Shares outstanding</v>
      <v t="s">Description</v>
      <v t="s">Employees</v>
      <v t="s">Headquarters</v>
      <v t="s">Industry</v>
      <v t="s">Instrument type</v>
      <v t="s">Year incorporated</v>
      <v t="s">_Flags</v>
      <v t="s">UniqueName</v>
      <v t="s">_DisplayString</v>
      <v t="s">LearnMoreOnLink</v>
      <v t="s">ExchangeID</v>
      <v t="s">%ProviderInfo</v>
    </a>
    <a count="35">
      <v t="s">%EntityServiceId</v>
      <v t="s">_Format</v>
      <v t="s">%IsRefreshable</v>
      <v t="s">%EntityCulture</v>
      <v t="s">%EntityId</v>
      <v t="s">_Icon</v>
      <v t="s">_Display</v>
      <v t="s">Name</v>
      <v t="s">_SubLabel</v>
      <v t="s">Price</v>
      <v t="s">Price (Extended hours)</v>
      <v t="s">Exchange</v>
      <v t="s">Official name</v>
      <v t="s">Last trade time</v>
      <v t="s">Ticker symbol</v>
      <v t="s">Exchange abbreviation</v>
      <v t="s">Change</v>
      <v t="s">Change (%)</v>
      <v t="s">Currency</v>
      <v t="s">Previous close</v>
      <v t="s">Open</v>
      <v t="s">High</v>
      <v t="s">Low</v>
      <v t="s">Volume</v>
      <v t="s">Market cap</v>
      <v t="s">Description</v>
      <v t="s">Headquarters</v>
      <v t="s">Industry</v>
      <v t="s">Instrument type</v>
      <v t="s">_Flags</v>
      <v t="s">UniqueName</v>
      <v t="s">_DisplayString</v>
      <v t="s">LearnMoreOnLink</v>
      <v t="s">ExchangeID</v>
      <v t="s">%ProviderInfo</v>
    </a>
  </spbArrays>
  <spbData count="17">
    <spb s="0">
      <v>0</v>
      <v>Name</v>
      <v>LearnMoreOnLink</v>
    </spb>
    <spb s="1">
      <v>0</v>
      <v>0</v>
      <v>0</v>
    </spb>
    <spb s="2">
      <v>1</v>
      <v>1</v>
      <v>1</v>
      <v>1</v>
    </spb>
    <spb s="3">
      <v>1</v>
      <v>2</v>
      <v>2</v>
      <v>1</v>
      <v>3</v>
      <v>1</v>
      <v>1</v>
      <v>1</v>
      <v>4</v>
      <v>4</v>
      <v>5</v>
      <v>6</v>
      <v>1</v>
      <v>1</v>
      <v>1</v>
      <v>7</v>
      <v>8</v>
      <v>9</v>
      <v>10</v>
      <v>4</v>
    </spb>
    <spb s="4">
      <v>Delayed 15 minutes</v>
      <v>from previous close</v>
      <v>from previous close</v>
      <v>Source: Nasdaq Nordic</v>
      <v>GMT</v>
    </spb>
    <spb s="0">
      <v>1</v>
      <v>Name</v>
      <v>LearnMoreOnLink</v>
    </spb>
    <spb s="5">
      <v>0</v>
      <v>0</v>
    </spb>
    <spb s="6">
      <v>6</v>
      <v>1</v>
      <v>1</v>
      <v>1</v>
      <v>1</v>
    </spb>
    <spb s="7">
      <v>1</v>
      <v>2</v>
      <v>2</v>
      <v>1</v>
      <v>3</v>
      <v>1</v>
      <v>11</v>
      <v>1</v>
      <v>1</v>
      <v>4</v>
      <v>4</v>
      <v>5</v>
      <v>6</v>
      <v>1</v>
      <v>7</v>
      <v>8</v>
      <v>9</v>
      <v>10</v>
      <v>4</v>
      <v>1</v>
    </spb>
    <spb s="8">
      <v>at close</v>
      <v>from previous close</v>
      <v>from previous close</v>
      <v>Source: Nasdaq Nordic</v>
      <v>GMT</v>
      <v>Delayed 15 minutes</v>
    </spb>
    <spb s="9">
      <v>Powered by Refinitiv</v>
    </spb>
    <spb s="0">
      <v>2</v>
      <v>Name</v>
      <v>LearnMoreOnLink</v>
    </spb>
    <spb s="10">
      <v>1</v>
      <v>2</v>
      <v>2</v>
      <v>1</v>
      <v>3</v>
      <v>1</v>
      <v>1</v>
      <v>1</v>
      <v>4</v>
      <v>4</v>
      <v>5</v>
      <v>6</v>
      <v>1</v>
      <v>1</v>
      <v>1</v>
      <v>7</v>
      <v>8</v>
      <v>10</v>
      <v>4</v>
      <v>1</v>
    </spb>
    <spb s="0">
      <v>3</v>
      <v>Name</v>
      <v>LearnMoreOnLink</v>
    </spb>
    <spb s="11">
      <v>1</v>
      <v>2</v>
      <v>2</v>
      <v>1</v>
      <v>3</v>
      <v>1</v>
      <v>1</v>
      <v>1</v>
      <v>4</v>
      <v>4</v>
      <v>5</v>
      <v>6</v>
      <v>1</v>
      <v>1</v>
      <v>1</v>
      <v>7</v>
      <v>8</v>
      <v>9</v>
      <v>10</v>
      <v>4</v>
      <v>1</v>
    </spb>
    <spb s="0">
      <v>4</v>
      <v>Name</v>
      <v>LearnMoreOnLink</v>
    </spb>
    <spb s="12">
      <v>1</v>
      <v>1</v>
      <v>3</v>
      <v>1</v>
      <v>1</v>
      <v>1</v>
      <v>4</v>
      <v>5</v>
      <v>6</v>
      <v>1</v>
      <v>7</v>
      <v>8</v>
      <v>10</v>
      <v>1</v>
    </spb>
  </spbData>
</supportingPropertyBags>
</file>

<file path=xl/richData/rdsupportingpropertybagstructure.xml><?xml version="1.0" encoding="utf-8"?>
<spbStructures xmlns="http://schemas.microsoft.com/office/spreadsheetml/2017/richdata2" count="13">
  <s>
    <k n="^Order" t="spba"/>
    <k n="TitleProperty" t="s"/>
    <k n="SubTitleProperty" t="s"/>
  </s>
  <s>
    <k n="ShowInCardView" t="b"/>
    <k n="ShowInDotNotation" t="b"/>
    <k n="ShowInAutoComplete" t="b"/>
  </s>
  <s>
    <k n="ExchangeID" t="spb"/>
    <k n="UniqueName" t="spb"/>
    <k n="%ProviderInfo" t="spb"/>
    <k n="LearnMoreOnLink" t="spb"/>
  </s>
  <s>
    <k n="Low" t="i"/>
    <k n="P/E" t="i"/>
    <k n="Beta" t="i"/>
    <k n="High" t="i"/>
    <k n="Name" t="i"/>
    <k n="Open" t="i"/>
    <k n="Price" t="i"/>
    <k n="Change" t="i"/>
    <k n="Volume" t="i"/>
    <k n="Employees" t="i"/>
    <k n="Change (%)" t="i"/>
    <k n="Market cap" t="i"/>
    <k n="52 week low" t="i"/>
    <k n="52 week high" t="i"/>
    <k n="Previous close" t="i"/>
    <k n="Last trade time" t="i"/>
    <k n="`_DisplayString" t="i"/>
    <k n="Year incorporated" t="i"/>
    <k n="`%EntityServiceId" t="i"/>
    <k n="Shares outstanding" t="i"/>
  </s>
  <s>
    <k n="Price" t="s"/>
    <k n="Change" t="s"/>
    <k n="Change (%)" t="s"/>
    <k n="ExchangeID" t="s"/>
    <k n="Last trade time" t="s"/>
  </s>
  <s>
    <k n="ShowInDotNotation" t="b"/>
    <k n="ShowInAutoComplete" t="b"/>
  </s>
  <s>
    <k n="Image" t="spb"/>
    <k n="ExchangeID" t="spb"/>
    <k n="UniqueName" t="spb"/>
    <k n="%ProviderInfo" t="spb"/>
    <k n="LearnMoreOnLink" t="spb"/>
  </s>
  <s>
    <k n="Low" t="i"/>
    <k n="P/E" t="i"/>
    <k n="Beta" t="i"/>
    <k n="High" t="i"/>
    <k n="Name" t="i"/>
    <k n="Open" t="i"/>
    <k n="Image" t="i"/>
    <k n="Price" t="i"/>
    <k n="Change" t="i"/>
    <k n="Volume" t="i"/>
    <k n="Employees" t="i"/>
    <k n="Change (%)" t="i"/>
    <k n="Market cap" t="i"/>
    <k n="Previous close" t="i"/>
    <k n="Last trade time" t="i"/>
    <k n="`_DisplayString" t="i"/>
    <k n="Year incorporated" t="i"/>
    <k n="`%EntityServiceId" t="i"/>
    <k n="Shares outstanding" t="i"/>
    <k n="Price (Extended hours)" t="i"/>
  </s>
  <s>
    <k n="Price" t="s"/>
    <k n="Change" t="s"/>
    <k n="Change (%)" t="s"/>
    <k n="ExchangeID" t="s"/>
    <k n="Last trade time" t="s"/>
    <k n="Price (Extended hours)" t="s"/>
  </s>
  <s>
    <k n="name" t="s"/>
  </s>
  <s>
    <k n="Low" t="i"/>
    <k n="P/E" t="i"/>
    <k n="Beta" t="i"/>
    <k n="High" t="i"/>
    <k n="Name" t="i"/>
    <k n="Open" t="i"/>
    <k n="Price" t="i"/>
    <k n="Change" t="i"/>
    <k n="Volume" t="i"/>
    <k n="Employees" t="i"/>
    <k n="Change (%)" t="i"/>
    <k n="Market cap" t="i"/>
    <k n="52 week low" t="i"/>
    <k n="52 week high" t="i"/>
    <k n="Previous close" t="i"/>
    <k n="Last trade time" t="i"/>
    <k n="`_DisplayString" t="i"/>
    <k n="`%EntityServiceId" t="i"/>
    <k n="Shares outstanding" t="i"/>
    <k n="Price (Extended hours)" t="i"/>
  </s>
  <s>
    <k n="Low" t="i"/>
    <k n="P/E" t="i"/>
    <k n="Beta" t="i"/>
    <k n="High" t="i"/>
    <k n="Name" t="i"/>
    <k n="Open" t="i"/>
    <k n="Price" t="i"/>
    <k n="Change" t="i"/>
    <k n="Volume" t="i"/>
    <k n="Employees" t="i"/>
    <k n="Change (%)" t="i"/>
    <k n="Market cap" t="i"/>
    <k n="52 week low" t="i"/>
    <k n="52 week high" t="i"/>
    <k n="Previous close" t="i"/>
    <k n="Last trade time" t="i"/>
    <k n="`_DisplayString" t="i"/>
    <k n="Year incorporated" t="i"/>
    <k n="`%EntityServiceId" t="i"/>
    <k n="Shares outstanding" t="i"/>
    <k n="Price (Extended hours)" t="i"/>
  </s>
  <s>
    <k n="Low" t="i"/>
    <k n="High" t="i"/>
    <k n="Name" t="i"/>
    <k n="Open" t="i"/>
    <k n="Price" t="i"/>
    <k n="Change" t="i"/>
    <k n="Volume" t="i"/>
    <k n="Change (%)" t="i"/>
    <k n="Market cap" t="i"/>
    <k n="Previous close" t="i"/>
    <k n="Last trade time" t="i"/>
    <k n="`_DisplayString" t="i"/>
    <k n="`%EntityServiceId" t="i"/>
    <k n="Price (Extended hours)" t="i"/>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8">
    <x:dxf>
      <x:numFmt numFmtId="165" formatCode="_-* #,##0.00\ [$kr.-406]_-;\-* #,##0.00\ [$kr.-406]_-;_-* &quot;-&quot;??\ [$kr.-406]_-;_-@_-"/>
    </x:dxf>
    <x:dxf>
      <x:numFmt numFmtId="4" formatCode="#,##0.00"/>
    </x:dxf>
    <x:dxf>
      <x:numFmt numFmtId="3" formatCode="#,##0"/>
    </x:dxf>
    <x:dxf>
      <x:numFmt numFmtId="14" formatCode="0.00%"/>
    </x:dxf>
    <x:dxf>
      <x:numFmt numFmtId="164" formatCode="_-* #,##0\ [$kr.-406]_-;\-* #,##0\ [$kr.-406]_-;_-* &quot;-&quot;\ [$kr.-406]_-;_-@_-"/>
    </x:dxf>
    <x:dxf>
      <x:numFmt numFmtId="27" formatCode="dd/mm/yyyy\ hh:mm"/>
    </x:dxf>
    <x:dxf>
      <x:numFmt numFmtId="1" formatCode="0"/>
    </x:dxf>
    <x:dxf>
      <x:numFmt numFmtId="2" formatCode="0.00"/>
    </x:dxf>
  </dxfs>
  <richProperties>
    <rPr n="IsTitleField" t="b"/>
    <rPr n="ShouldShowInCell" t="b"/>
    <rPr n="IsHeroField" t="b"/>
  </richProperties>
  <richStyles>
    <rSty dxfid="0"/>
    <rSty dxfid="1"/>
    <rSty>
      <rpv i="0">1</rpv>
    </rSty>
    <rSty dxfid="2"/>
    <rSty dxfid="3"/>
    <rSty dxfid="4"/>
    <rSty dxfid="5"/>
    <rSty>
      <rpv i="1">1</rpv>
    </rSty>
    <rSty dxfid="6"/>
    <rSty dxfid="7"/>
    <rSty>
      <rpv i="2">1</rpv>
    </rSty>
  </richStyles>
</richStyleSheet>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ngeinvestorer.dk/skatteguide-first-north-aktier/" TargetMode="External"/><Relationship Id="rId1" Type="http://schemas.openxmlformats.org/officeDocument/2006/relationships/hyperlink" Target="https://www.ungeinvestorer.dk/skatteguide-first-north-aktier/"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82DF3-3D87-40A0-8A6D-8D57DB188210}">
  <dimension ref="A1:N18"/>
  <sheetViews>
    <sheetView tabSelected="1" zoomScale="90" zoomScaleNormal="90" workbookViewId="0">
      <selection activeCell="D47" sqref="D47"/>
    </sheetView>
  </sheetViews>
  <sheetFormatPr defaultRowHeight="15"/>
  <cols>
    <col min="1" max="1" width="42.140625" customWidth="1"/>
    <col min="2" max="2" width="25.7109375" customWidth="1"/>
    <col min="3" max="3" width="20.140625" customWidth="1"/>
    <col min="4" max="4" width="15.42578125" customWidth="1"/>
    <col min="5" max="5" width="19.5703125" customWidth="1"/>
    <col min="6" max="6" width="20.5703125" customWidth="1"/>
    <col min="7" max="7" width="16.140625" customWidth="1"/>
    <col min="8" max="8" width="18.28515625" customWidth="1"/>
    <col min="9" max="9" width="23" customWidth="1"/>
    <col min="10" max="10" width="13.140625" customWidth="1"/>
    <col min="11" max="11" width="24" customWidth="1"/>
    <col min="12" max="12" width="13.7109375" customWidth="1"/>
    <col min="13" max="13" width="14.28515625" customWidth="1"/>
    <col min="14" max="14" width="16.7109375" customWidth="1"/>
  </cols>
  <sheetData>
    <row r="1" spans="1:14" ht="22.5" customHeight="1" thickBot="1">
      <c r="A1" s="7" t="s">
        <v>0</v>
      </c>
      <c r="B1" s="8">
        <v>100000</v>
      </c>
      <c r="C1" s="9"/>
      <c r="D1" s="9"/>
      <c r="E1" s="9"/>
      <c r="F1" s="9"/>
      <c r="G1" s="9"/>
      <c r="H1" s="10"/>
      <c r="I1" s="9"/>
      <c r="J1" s="9"/>
      <c r="K1" s="6"/>
      <c r="L1" s="6"/>
      <c r="M1" s="6"/>
      <c r="N1" s="6"/>
    </row>
    <row r="2" spans="1:14" ht="15.75" thickBot="1">
      <c r="A2" s="11" t="s">
        <v>1</v>
      </c>
      <c r="B2" s="12">
        <v>1232.21</v>
      </c>
      <c r="C2" s="9"/>
      <c r="D2" s="9"/>
      <c r="E2" s="9"/>
      <c r="F2" s="9"/>
      <c r="G2" s="9"/>
      <c r="H2" s="9"/>
      <c r="I2" s="9"/>
      <c r="J2" s="9"/>
      <c r="K2" s="6"/>
      <c r="L2" s="6"/>
      <c r="M2" s="6"/>
      <c r="N2" s="6"/>
    </row>
    <row r="3" spans="1:14" ht="18" customHeight="1" thickBot="1">
      <c r="A3" s="11" t="s">
        <v>2</v>
      </c>
      <c r="B3" s="13">
        <f>G18</f>
        <v>166924</v>
      </c>
      <c r="C3" s="9"/>
      <c r="D3" s="9"/>
      <c r="E3" s="9"/>
      <c r="F3" s="9"/>
      <c r="G3" s="9"/>
      <c r="H3" s="9"/>
      <c r="I3" s="9"/>
      <c r="J3" s="9"/>
      <c r="K3" s="6"/>
      <c r="L3" s="6"/>
      <c r="M3" s="6"/>
      <c r="N3" s="6"/>
    </row>
    <row r="4" spans="1:14" ht="15.75" thickBot="1">
      <c r="A4" s="11" t="s">
        <v>3</v>
      </c>
      <c r="B4" s="14">
        <f>B2+B3</f>
        <v>168156.21</v>
      </c>
      <c r="C4" s="9"/>
      <c r="D4" s="9"/>
      <c r="E4" s="9"/>
      <c r="F4" s="9"/>
      <c r="G4" s="9"/>
      <c r="H4" s="9"/>
      <c r="I4" s="9"/>
      <c r="J4" s="9"/>
      <c r="K4" s="6"/>
      <c r="L4" s="6"/>
      <c r="M4" s="6"/>
      <c r="N4" s="6"/>
    </row>
    <row r="5" spans="1:14" ht="18" customHeight="1" thickBot="1">
      <c r="A5" s="11" t="s">
        <v>4</v>
      </c>
      <c r="B5" s="14">
        <f>B4-B1</f>
        <v>68156.209999999992</v>
      </c>
      <c r="C5" s="9"/>
      <c r="D5" s="9"/>
      <c r="E5" s="9"/>
      <c r="F5" s="9"/>
      <c r="G5" s="9"/>
      <c r="H5" s="9"/>
      <c r="I5" s="9"/>
      <c r="J5" s="9"/>
      <c r="K5" s="6"/>
      <c r="L5" s="6"/>
      <c r="M5" s="6"/>
      <c r="N5" s="6"/>
    </row>
    <row r="6" spans="1:14" ht="15.75" thickBot="1">
      <c r="A6" s="15" t="s">
        <v>5</v>
      </c>
      <c r="B6" s="16">
        <f>(B4/B1)-1</f>
        <v>0.68156209999999984</v>
      </c>
      <c r="C6" s="9"/>
      <c r="D6" s="9"/>
      <c r="E6" s="9"/>
      <c r="F6" s="9"/>
      <c r="G6" s="9"/>
      <c r="H6" s="9"/>
      <c r="I6" s="9"/>
      <c r="J6" s="9"/>
      <c r="K6" s="6"/>
      <c r="L6" s="6"/>
      <c r="M6" s="6"/>
      <c r="N6" s="6"/>
    </row>
    <row r="7" spans="1:14">
      <c r="A7" s="9"/>
      <c r="B7" s="9"/>
      <c r="C7" s="9"/>
      <c r="D7" s="9"/>
      <c r="E7" s="9"/>
      <c r="F7" s="9"/>
      <c r="G7" s="9"/>
      <c r="H7" s="9"/>
      <c r="I7" s="9"/>
      <c r="J7" s="9"/>
      <c r="K7" s="6"/>
      <c r="L7" s="6"/>
      <c r="M7" s="6"/>
      <c r="N7" s="6"/>
    </row>
    <row r="8" spans="1:14">
      <c r="A8" s="31"/>
      <c r="B8" s="31"/>
      <c r="C8" s="31"/>
      <c r="D8" s="31"/>
      <c r="E8" s="32"/>
      <c r="F8" s="32" t="s">
        <v>6</v>
      </c>
      <c r="G8" s="33"/>
      <c r="H8" s="34"/>
      <c r="I8" s="34"/>
      <c r="J8" s="34"/>
      <c r="K8" s="35" t="s">
        <v>7</v>
      </c>
      <c r="L8" s="36"/>
      <c r="M8" s="36"/>
      <c r="N8" s="37"/>
    </row>
    <row r="9" spans="1:14" ht="18.75">
      <c r="A9" s="38" t="s">
        <v>8</v>
      </c>
      <c r="B9" s="38" t="s">
        <v>9</v>
      </c>
      <c r="C9" s="38" t="s">
        <v>10</v>
      </c>
      <c r="D9" s="38" t="s">
        <v>11</v>
      </c>
      <c r="E9" s="38" t="s">
        <v>12</v>
      </c>
      <c r="F9" s="38" t="s">
        <v>13</v>
      </c>
      <c r="G9" s="38" t="s">
        <v>3</v>
      </c>
      <c r="H9" s="38" t="s">
        <v>14</v>
      </c>
      <c r="I9" s="38" t="s">
        <v>4</v>
      </c>
      <c r="J9" s="38" t="s">
        <v>5</v>
      </c>
      <c r="K9" s="39" t="s">
        <v>2</v>
      </c>
      <c r="L9" s="39" t="s">
        <v>15</v>
      </c>
      <c r="M9" s="39" t="s">
        <v>16</v>
      </c>
      <c r="N9" s="39" t="s">
        <v>17</v>
      </c>
    </row>
    <row r="10" spans="1:14">
      <c r="A10" s="17" t="e" vm="1">
        <v>#VALUE!</v>
      </c>
      <c r="B10" s="18" t="str" cm="1">
        <f t="array" ref="B10">_FV(A10,"Currency")</f>
        <v>DKK</v>
      </c>
      <c r="C10" s="19">
        <v>108</v>
      </c>
      <c r="D10" s="20">
        <v>240</v>
      </c>
      <c r="E10" s="21">
        <f>C10*D10</f>
        <v>25920</v>
      </c>
      <c r="F10" s="22" cm="1">
        <f t="array" ref="F10">_FV(A10,"Price")</f>
        <v>114.9</v>
      </c>
      <c r="G10" s="22">
        <f>F10*D10</f>
        <v>27576</v>
      </c>
      <c r="H10" s="23" cm="1">
        <f t="array" ref="H10">_FV(A10,"Change (%)",TRUE)</f>
        <v>-4.3499999999999995E-4</v>
      </c>
      <c r="I10" s="22">
        <f>G10-E10</f>
        <v>1656</v>
      </c>
      <c r="J10" s="24">
        <f>(G10/E10)-1</f>
        <v>6.3888888888888884E-2</v>
      </c>
      <c r="K10" s="28" cm="1">
        <f t="array" ref="K10">_FV(A10,"Market cap",TRUE)</f>
        <v>99108130000</v>
      </c>
      <c r="L10" s="29" cm="1">
        <f t="array" ref="L10">_FV(A10,"P/E",TRUE)</f>
        <v>11.52</v>
      </c>
      <c r="M10" s="30" cm="1">
        <f t="array" ref="M10">_FV(A10,"Employees")</f>
        <v>21978</v>
      </c>
      <c r="N10" s="30" cm="1">
        <f t="array" ref="N10">_FV(A10,"Volume")</f>
        <v>1485072</v>
      </c>
    </row>
    <row r="11" spans="1:14">
      <c r="A11" s="17" t="e" vm="2">
        <v>#VALUE!</v>
      </c>
      <c r="B11" s="18" t="str" cm="1">
        <f t="array" ref="B11">_FV(A11,"Currency")</f>
        <v>DKK</v>
      </c>
      <c r="C11" s="19">
        <v>602</v>
      </c>
      <c r="D11" s="20">
        <v>40</v>
      </c>
      <c r="E11" s="21">
        <f t="shared" ref="E11:E16" si="0">C11*D11</f>
        <v>24080</v>
      </c>
      <c r="F11" s="22" cm="1">
        <f t="array" ref="F11">_FV(A11,"Price")</f>
        <v>238.7</v>
      </c>
      <c r="G11" s="5">
        <f t="shared" ref="G11:G16" si="1">F11*D11</f>
        <v>9548</v>
      </c>
      <c r="H11" s="23" cm="1">
        <f t="array" ref="H11">_FV(A11,"Change (%)",TRUE)</f>
        <v>2.0521999999999999E-2</v>
      </c>
      <c r="I11" s="22">
        <f t="shared" ref="I11:I16" si="2">G11-E11</f>
        <v>-14532</v>
      </c>
      <c r="J11" s="24">
        <f t="shared" ref="J11:J18" si="3">(G11/E11)-1</f>
        <v>-0.60348837209302331</v>
      </c>
      <c r="K11" s="28" cm="1">
        <f t="array" ref="K11">_FV(A11,"Market cap",TRUE)</f>
        <v>236241500000</v>
      </c>
      <c r="L11" s="29" cm="1">
        <f t="array" ref="L11">_FV(A11,"P/E",TRUE)</f>
        <v>37.21</v>
      </c>
      <c r="M11" s="30" cm="1">
        <f t="array" ref="M11">_FV(A11,"Employees")</f>
        <v>29229</v>
      </c>
      <c r="N11" s="30" cm="1">
        <f t="array" ref="N11">_FV(A11,"Volume")</f>
        <v>1403057</v>
      </c>
    </row>
    <row r="12" spans="1:14">
      <c r="A12" s="17" t="e" vm="3">
        <v>#VALUE!</v>
      </c>
      <c r="B12" s="18" t="str" cm="1">
        <f t="array" ref="B12">_FV(A12,"Currency")</f>
        <v>DKK</v>
      </c>
      <c r="C12" s="19">
        <v>342</v>
      </c>
      <c r="D12" s="20">
        <v>70</v>
      </c>
      <c r="E12" s="21">
        <f t="shared" si="0"/>
        <v>23940</v>
      </c>
      <c r="F12" s="22" cm="1">
        <f t="array" ref="F12">_FV(A12,"Price")</f>
        <v>519</v>
      </c>
      <c r="G12" s="5">
        <f t="shared" si="1"/>
        <v>36330</v>
      </c>
      <c r="H12" s="23" cm="1">
        <f t="array" ref="H12">_FV(A12,"Change (%)",TRUE)</f>
        <v>1.3672E-2</v>
      </c>
      <c r="I12" s="22">
        <f t="shared" si="2"/>
        <v>12390</v>
      </c>
      <c r="J12" s="24">
        <f t="shared" si="3"/>
        <v>0.51754385964912286</v>
      </c>
      <c r="K12" s="28" cm="1">
        <f t="array" ref="K12">_FV(A12,"Market cap",TRUE)</f>
        <v>70746100000</v>
      </c>
      <c r="L12" s="29" cm="1">
        <f t="array" ref="L12">_FV(A12,"P/E",TRUE)</f>
        <v>40.67</v>
      </c>
      <c r="M12" s="30" cm="1">
        <f t="array" ref="M12">_FV(A12,"Employees")</f>
        <v>6736</v>
      </c>
      <c r="N12" s="30" cm="1">
        <f t="array" ref="N12">_FV(A12,"Volume")</f>
        <v>336111</v>
      </c>
    </row>
    <row r="13" spans="1:14">
      <c r="A13" s="17" t="e" vm="4">
        <v>#VALUE!</v>
      </c>
      <c r="B13" s="18" t="str" cm="1">
        <f t="array" ref="B13">_FV(A13,"Currency")</f>
        <v>DKK</v>
      </c>
      <c r="C13" s="19">
        <v>241</v>
      </c>
      <c r="D13" s="20">
        <v>100</v>
      </c>
      <c r="E13" s="21">
        <f t="shared" si="0"/>
        <v>24100</v>
      </c>
      <c r="F13" s="22" cm="1">
        <f t="array" ref="F13">_FV(A13,"Price")</f>
        <v>270</v>
      </c>
      <c r="G13" s="5">
        <f t="shared" si="1"/>
        <v>27000</v>
      </c>
      <c r="H13" s="23" cm="1">
        <f t="array" ref="H13">_FV(A13,"Change (%)",TRUE)</f>
        <v>1.8867999999999999E-2</v>
      </c>
      <c r="I13" s="22">
        <f t="shared" si="2"/>
        <v>2900</v>
      </c>
      <c r="J13" s="24">
        <f t="shared" si="3"/>
        <v>0.1203319502074689</v>
      </c>
      <c r="K13" s="28" cm="1">
        <f t="array" ref="K13">_FV(A13,"Market cap",TRUE)</f>
        <v>16890250000</v>
      </c>
      <c r="L13" s="29" cm="1">
        <f t="array" ref="L13">_FV(A13,"P/E",TRUE)</f>
        <v>30.99</v>
      </c>
      <c r="M13" s="30" cm="1">
        <f t="array" ref="M13">_FV(A13,"Employees")</f>
        <v>711</v>
      </c>
      <c r="N13" s="30" cm="1">
        <f t="array" ref="N13">_FV(A13,"Volume")</f>
        <v>665980</v>
      </c>
    </row>
    <row r="14" spans="1:14">
      <c r="A14" s="17" t="e" vm="5">
        <v>#VALUE!</v>
      </c>
      <c r="B14" s="18" t="str" cm="1">
        <f t="array" ref="B14">_FV(A14,"Currency")</f>
        <v>DKK</v>
      </c>
      <c r="C14" s="19">
        <v>743</v>
      </c>
      <c r="D14" s="20">
        <v>20</v>
      </c>
      <c r="E14" s="21">
        <f t="shared" si="0"/>
        <v>14860</v>
      </c>
      <c r="F14" s="22" cm="1">
        <f t="array" ref="F14">_FV(A14,"Price")</f>
        <v>1488.5</v>
      </c>
      <c r="G14" s="5">
        <f t="shared" si="1"/>
        <v>29770</v>
      </c>
      <c r="H14" s="23" cm="1">
        <f t="array" ref="H14">_FV(A14,"Change (%)",TRUE)</f>
        <v>1.1209E-2</v>
      </c>
      <c r="I14" s="22">
        <f t="shared" si="2"/>
        <v>14910</v>
      </c>
      <c r="J14" s="24">
        <f t="shared" si="3"/>
        <v>1.0033647375504708</v>
      </c>
      <c r="K14" s="28" cm="1">
        <f t="array" ref="K14">_FV(A14,"Market cap",TRUE)</f>
        <v>329728000000</v>
      </c>
      <c r="L14" s="29" cm="1">
        <f t="array" ref="L14">_FV(A14,"P/E",TRUE)</f>
        <v>53.11</v>
      </c>
      <c r="M14" s="30" cm="1">
        <f t="array" ref="M14">_FV(A14,"Employees")</f>
        <v>57642</v>
      </c>
      <c r="N14" s="30" cm="1">
        <f t="array" ref="N14">_FV(A14,"Volume")</f>
        <v>257987</v>
      </c>
    </row>
    <row r="15" spans="1:14" s="6" customFormat="1">
      <c r="A15" s="17" t="e" vm="6">
        <v>#VALUE!</v>
      </c>
      <c r="B15" s="18" t="str" cm="1">
        <f t="array" ref="B15">_FV(A15,"Currency")</f>
        <v>DKK</v>
      </c>
      <c r="C15" s="19">
        <v>14.1</v>
      </c>
      <c r="D15" s="20">
        <v>1000</v>
      </c>
      <c r="E15" s="21">
        <f t="shared" si="0"/>
        <v>14100</v>
      </c>
      <c r="F15" s="22" cm="1">
        <f t="array" ref="F15">_FV(A15,"Price")</f>
        <v>23.8</v>
      </c>
      <c r="G15" s="5">
        <f t="shared" si="1"/>
        <v>23800</v>
      </c>
      <c r="H15" s="23" cm="1">
        <f t="array" ref="H15">_FV(A15,"Change (%)",TRUE)</f>
        <v>-8.3330000000000001E-3</v>
      </c>
      <c r="I15" s="22">
        <f t="shared" si="2"/>
        <v>9700</v>
      </c>
      <c r="J15" s="24">
        <f t="shared" si="3"/>
        <v>0.68794326241134751</v>
      </c>
      <c r="K15" s="28" cm="1">
        <f t="array" ref="K15">_FV(A15,"Market cap",TRUE)</f>
        <v>165657900</v>
      </c>
      <c r="L15" s="29" cm="1">
        <f t="array" ref="L15">_FV(A15,"P/E",TRUE)</f>
        <v>29.73</v>
      </c>
      <c r="M15" s="30" cm="1">
        <f t="array" ref="M15">_FV(A15,"Employees")</f>
        <v>33</v>
      </c>
      <c r="N15" s="30" cm="1">
        <f t="array" ref="N15">_FV(A15,"Volume")</f>
        <v>8980</v>
      </c>
    </row>
    <row r="16" spans="1:14" s="6" customFormat="1">
      <c r="A16" s="17" t="e" vm="7">
        <v>#VALUE!</v>
      </c>
      <c r="B16" s="18" t="str" cm="1">
        <f t="array" ref="B16">_FV(A16,"Currency")</f>
        <v>DKK</v>
      </c>
      <c r="C16" s="19">
        <v>12.1</v>
      </c>
      <c r="D16" s="20">
        <v>1000</v>
      </c>
      <c r="E16" s="21">
        <f t="shared" si="0"/>
        <v>12100</v>
      </c>
      <c r="F16" s="22" cm="1">
        <f t="array" ref="F16">_FV(A16,"Price")</f>
        <v>12.9</v>
      </c>
      <c r="G16" s="5">
        <f t="shared" si="1"/>
        <v>12900</v>
      </c>
      <c r="H16" s="23" cm="1">
        <f t="array" ref="H16">_FV(A16,"Change (%)",TRUE)</f>
        <v>-7.6920000000000001E-3</v>
      </c>
      <c r="I16" s="22">
        <f t="shared" si="2"/>
        <v>800</v>
      </c>
      <c r="J16" s="24">
        <f t="shared" si="3"/>
        <v>6.6115702479338845E-2</v>
      </c>
      <c r="K16" s="28" cm="1">
        <f t="array" ref="K16">_FV(A16,"Market cap",TRUE)</f>
        <v>99881300</v>
      </c>
      <c r="L16" s="29" t="e" cm="1" vm="8">
        <f t="array" ref="L16">_FV(A16,"P/E",TRUE)</f>
        <v>#VALUE!</v>
      </c>
      <c r="M16" s="30" t="e" cm="1" vm="9">
        <f t="array" ref="M16">_FV(A16,"Employees")</f>
        <v>#VALUE!</v>
      </c>
      <c r="N16" s="30" cm="1">
        <f t="array" ref="N16">_FV(A16,"Volume")</f>
        <v>7486</v>
      </c>
    </row>
    <row r="17" spans="1:14">
      <c r="A17" s="18"/>
      <c r="B17" s="18"/>
      <c r="C17" s="18"/>
      <c r="D17" s="18"/>
      <c r="E17" s="18"/>
      <c r="F17" s="18"/>
      <c r="G17" s="18"/>
      <c r="H17" s="18"/>
      <c r="I17" s="18"/>
      <c r="J17" s="24"/>
      <c r="K17" s="18"/>
      <c r="L17" s="18"/>
      <c r="M17" s="18"/>
      <c r="N17" s="18"/>
    </row>
    <row r="18" spans="1:14">
      <c r="A18" s="18" t="s">
        <v>18</v>
      </c>
      <c r="B18" s="18"/>
      <c r="C18" s="18"/>
      <c r="D18" s="18"/>
      <c r="E18" s="25">
        <f>SUM(E10:E16)</f>
        <v>139100</v>
      </c>
      <c r="F18" s="26"/>
      <c r="G18" s="27">
        <f>SUM(G10:G16)</f>
        <v>166924</v>
      </c>
      <c r="H18" s="26"/>
      <c r="I18" s="27">
        <f>G18-E18</f>
        <v>27824</v>
      </c>
      <c r="J18" s="24">
        <f t="shared" si="3"/>
        <v>0.20002875629043859</v>
      </c>
      <c r="K18" s="18"/>
      <c r="L18" s="18"/>
      <c r="M18" s="18"/>
      <c r="N18" s="18"/>
    </row>
  </sheetData>
  <conditionalFormatting sqref="B6">
    <cfRule type="cellIs" dxfId="5" priority="6" operator="lessThan">
      <formula>0</formula>
    </cfRule>
    <cfRule type="cellIs" dxfId="4" priority="7" operator="greaterThanOrEqual">
      <formula>0</formula>
    </cfRule>
  </conditionalFormatting>
  <conditionalFormatting sqref="H10:H16">
    <cfRule type="cellIs" dxfId="3" priority="4" operator="lessThan">
      <formula>0</formula>
    </cfRule>
    <cfRule type="cellIs" dxfId="2" priority="5" operator="greaterThanOrEqual">
      <formula>0</formula>
    </cfRule>
  </conditionalFormatting>
  <conditionalFormatting sqref="I10:J18">
    <cfRule type="cellIs" dxfId="1" priority="1" operator="lessThan">
      <formula>0</formula>
    </cfRule>
    <cfRule type="cellIs" dxfId="0" priority="3" operator="greaterThanOr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9E6A4-0C39-4BB0-BD21-7F513CA2CD09}">
  <dimension ref="A1:R48"/>
  <sheetViews>
    <sheetView workbookViewId="0">
      <selection activeCell="K27" sqref="K27"/>
    </sheetView>
  </sheetViews>
  <sheetFormatPr defaultRowHeight="14.25"/>
  <cols>
    <col min="1" max="1" width="15.5703125" style="1" customWidth="1"/>
    <col min="2" max="3" width="9.140625" style="1" customWidth="1"/>
    <col min="4" max="4" width="10.85546875" style="1" customWidth="1"/>
    <col min="5" max="5" width="9.140625" style="1" customWidth="1"/>
    <col min="6" max="16384" width="9.140625" style="1"/>
  </cols>
  <sheetData>
    <row r="1" spans="1:17" ht="27" thickBot="1">
      <c r="A1" s="77" t="s">
        <v>19</v>
      </c>
      <c r="B1" s="78"/>
      <c r="C1" s="78"/>
      <c r="D1" s="78"/>
      <c r="E1" s="78"/>
      <c r="F1" s="78"/>
      <c r="G1" s="78"/>
      <c r="H1" s="78"/>
      <c r="I1" s="78"/>
      <c r="J1" s="79"/>
    </row>
    <row r="2" spans="1:17">
      <c r="C2" s="101" t="s">
        <v>20</v>
      </c>
      <c r="D2" s="102"/>
      <c r="E2" s="103"/>
    </row>
    <row r="3" spans="1:17">
      <c r="C3" s="104"/>
      <c r="D3" s="105"/>
      <c r="E3" s="106"/>
    </row>
    <row r="4" spans="1:17">
      <c r="C4" s="104"/>
      <c r="D4" s="105"/>
      <c r="E4" s="106"/>
    </row>
    <row r="5" spans="1:17" ht="15" thickBot="1">
      <c r="C5" s="107"/>
      <c r="D5" s="108"/>
      <c r="E5" s="109"/>
    </row>
    <row r="6" spans="1:17" ht="20.25" customHeight="1">
      <c r="A6" s="80" t="s">
        <v>21</v>
      </c>
      <c r="B6" s="81"/>
      <c r="C6" s="84" t="s">
        <v>22</v>
      </c>
      <c r="D6" s="85"/>
      <c r="E6" s="85"/>
      <c r="F6" s="85"/>
      <c r="G6" s="85"/>
      <c r="H6" s="86"/>
      <c r="I6" s="90" t="s">
        <v>23</v>
      </c>
      <c r="J6" s="91"/>
      <c r="K6" s="91"/>
      <c r="L6" s="91"/>
      <c r="M6" s="91"/>
      <c r="N6" s="91"/>
      <c r="O6" s="91"/>
      <c r="P6" s="91"/>
      <c r="Q6" s="92"/>
    </row>
    <row r="7" spans="1:17" ht="20.25" customHeight="1">
      <c r="A7" s="82"/>
      <c r="B7" s="83"/>
      <c r="C7" s="87"/>
      <c r="D7" s="88"/>
      <c r="E7" s="88"/>
      <c r="F7" s="88"/>
      <c r="G7" s="88"/>
      <c r="H7" s="89"/>
      <c r="I7" s="93"/>
      <c r="J7" s="73"/>
      <c r="K7" s="73"/>
      <c r="L7" s="73"/>
      <c r="M7" s="73"/>
      <c r="N7" s="73"/>
      <c r="O7" s="73"/>
      <c r="P7" s="73"/>
      <c r="Q7" s="75"/>
    </row>
    <row r="8" spans="1:17">
      <c r="A8" s="94" t="s">
        <v>24</v>
      </c>
      <c r="B8" s="95"/>
      <c r="C8" s="96" t="s">
        <v>25</v>
      </c>
      <c r="D8" s="97"/>
      <c r="E8" s="97"/>
      <c r="F8" s="88" t="s">
        <v>26</v>
      </c>
      <c r="G8" s="97"/>
      <c r="H8" s="99"/>
      <c r="I8" s="100" t="s">
        <v>27</v>
      </c>
      <c r="J8" s="73"/>
      <c r="K8" s="73"/>
      <c r="L8" s="72" t="s">
        <v>28</v>
      </c>
      <c r="M8" s="73"/>
      <c r="N8" s="73"/>
      <c r="O8" s="72" t="s">
        <v>29</v>
      </c>
      <c r="P8" s="73"/>
      <c r="Q8" s="75"/>
    </row>
    <row r="9" spans="1:17">
      <c r="A9" s="94"/>
      <c r="B9" s="95"/>
      <c r="C9" s="98"/>
      <c r="D9" s="97"/>
      <c r="E9" s="97"/>
      <c r="F9" s="97"/>
      <c r="G9" s="97"/>
      <c r="H9" s="99"/>
      <c r="I9" s="93"/>
      <c r="J9" s="73"/>
      <c r="K9" s="73"/>
      <c r="L9" s="73"/>
      <c r="M9" s="73"/>
      <c r="N9" s="73"/>
      <c r="O9" s="73"/>
      <c r="P9" s="73"/>
      <c r="Q9" s="75"/>
    </row>
    <row r="10" spans="1:17">
      <c r="A10" s="94"/>
      <c r="B10" s="95"/>
      <c r="C10" s="98"/>
      <c r="D10" s="97"/>
      <c r="E10" s="97"/>
      <c r="F10" s="97"/>
      <c r="G10" s="97"/>
      <c r="H10" s="99"/>
      <c r="I10" s="93"/>
      <c r="J10" s="73"/>
      <c r="K10" s="73"/>
      <c r="L10" s="73"/>
      <c r="M10" s="73"/>
      <c r="N10" s="73"/>
      <c r="O10" s="73"/>
      <c r="P10" s="73"/>
      <c r="Q10" s="75"/>
    </row>
    <row r="11" spans="1:17" ht="19.5" customHeight="1">
      <c r="A11" s="94" t="s">
        <v>30</v>
      </c>
      <c r="B11" s="95"/>
      <c r="C11" s="87" t="s">
        <v>31</v>
      </c>
      <c r="D11" s="97"/>
      <c r="E11" s="97"/>
      <c r="F11" s="88" t="s">
        <v>31</v>
      </c>
      <c r="G11" s="97"/>
      <c r="H11" s="99"/>
      <c r="I11" s="100" t="s">
        <v>32</v>
      </c>
      <c r="J11" s="73"/>
      <c r="K11" s="73"/>
      <c r="L11" s="72" t="s">
        <v>31</v>
      </c>
      <c r="M11" s="73"/>
      <c r="N11" s="73"/>
      <c r="O11" s="72" t="s">
        <v>32</v>
      </c>
      <c r="P11" s="73"/>
      <c r="Q11" s="75"/>
    </row>
    <row r="12" spans="1:17" ht="19.5" customHeight="1">
      <c r="A12" s="94"/>
      <c r="B12" s="95"/>
      <c r="C12" s="98"/>
      <c r="D12" s="97"/>
      <c r="E12" s="97"/>
      <c r="F12" s="97"/>
      <c r="G12" s="97"/>
      <c r="H12" s="99"/>
      <c r="I12" s="93"/>
      <c r="J12" s="73"/>
      <c r="K12" s="73"/>
      <c r="L12" s="73"/>
      <c r="M12" s="73"/>
      <c r="N12" s="73"/>
      <c r="O12" s="73"/>
      <c r="P12" s="73"/>
      <c r="Q12" s="75"/>
    </row>
    <row r="13" spans="1:17" ht="19.5" customHeight="1">
      <c r="A13" s="94"/>
      <c r="B13" s="95"/>
      <c r="C13" s="98"/>
      <c r="D13" s="97"/>
      <c r="E13" s="97"/>
      <c r="F13" s="97"/>
      <c r="G13" s="97"/>
      <c r="H13" s="99"/>
      <c r="I13" s="93"/>
      <c r="J13" s="73"/>
      <c r="K13" s="73"/>
      <c r="L13" s="73"/>
      <c r="M13" s="73"/>
      <c r="N13" s="73"/>
      <c r="O13" s="73"/>
      <c r="P13" s="73"/>
      <c r="Q13" s="75"/>
    </row>
    <row r="14" spans="1:17" ht="19.5" customHeight="1">
      <c r="A14" s="94"/>
      <c r="B14" s="95"/>
      <c r="C14" s="98"/>
      <c r="D14" s="97"/>
      <c r="E14" s="97"/>
      <c r="F14" s="97"/>
      <c r="G14" s="97"/>
      <c r="H14" s="99"/>
      <c r="I14" s="93"/>
      <c r="J14" s="73"/>
      <c r="K14" s="73"/>
      <c r="L14" s="73"/>
      <c r="M14" s="73"/>
      <c r="N14" s="73"/>
      <c r="O14" s="73"/>
      <c r="P14" s="73"/>
      <c r="Q14" s="75"/>
    </row>
    <row r="15" spans="1:17" ht="19.5" customHeight="1" thickBot="1">
      <c r="A15" s="110"/>
      <c r="B15" s="111"/>
      <c r="C15" s="112"/>
      <c r="D15" s="113"/>
      <c r="E15" s="113"/>
      <c r="F15" s="113"/>
      <c r="G15" s="113"/>
      <c r="H15" s="114"/>
      <c r="I15" s="115"/>
      <c r="J15" s="74"/>
      <c r="K15" s="74"/>
      <c r="L15" s="74"/>
      <c r="M15" s="74"/>
      <c r="N15" s="74"/>
      <c r="O15" s="74"/>
      <c r="P15" s="74"/>
      <c r="Q15" s="76"/>
    </row>
    <row r="16" spans="1:17">
      <c r="A16" s="119" t="s">
        <v>33</v>
      </c>
      <c r="B16" s="120"/>
      <c r="C16" s="121" t="s">
        <v>34</v>
      </c>
      <c r="D16" s="122"/>
      <c r="E16" s="122"/>
      <c r="F16" s="85" t="s">
        <v>35</v>
      </c>
      <c r="G16" s="122"/>
      <c r="H16" s="123"/>
      <c r="I16" s="90" t="s">
        <v>36</v>
      </c>
      <c r="J16" s="91"/>
      <c r="K16" s="91"/>
      <c r="L16" s="124" t="s">
        <v>36</v>
      </c>
      <c r="M16" s="91"/>
      <c r="N16" s="91"/>
      <c r="O16" s="124" t="s">
        <v>36</v>
      </c>
      <c r="P16" s="91"/>
      <c r="Q16" s="92"/>
    </row>
    <row r="17" spans="1:17">
      <c r="A17" s="94"/>
      <c r="B17" s="95"/>
      <c r="C17" s="98"/>
      <c r="D17" s="97"/>
      <c r="E17" s="97"/>
      <c r="F17" s="97"/>
      <c r="G17" s="97"/>
      <c r="H17" s="99"/>
      <c r="I17" s="93"/>
      <c r="J17" s="73"/>
      <c r="K17" s="73"/>
      <c r="L17" s="73"/>
      <c r="M17" s="73"/>
      <c r="N17" s="73"/>
      <c r="O17" s="73"/>
      <c r="P17" s="73"/>
      <c r="Q17" s="75"/>
    </row>
    <row r="18" spans="1:17">
      <c r="A18" s="94"/>
      <c r="B18" s="95"/>
      <c r="C18" s="98"/>
      <c r="D18" s="97"/>
      <c r="E18" s="97"/>
      <c r="F18" s="97"/>
      <c r="G18" s="97"/>
      <c r="H18" s="99"/>
      <c r="I18" s="93"/>
      <c r="J18" s="73"/>
      <c r="K18" s="73"/>
      <c r="L18" s="73"/>
      <c r="M18" s="73"/>
      <c r="N18" s="73"/>
      <c r="O18" s="73"/>
      <c r="P18" s="73"/>
      <c r="Q18" s="75"/>
    </row>
    <row r="19" spans="1:17">
      <c r="A19" s="94" t="s">
        <v>37</v>
      </c>
      <c r="B19" s="95"/>
      <c r="C19" s="98" t="s">
        <v>34</v>
      </c>
      <c r="D19" s="97"/>
      <c r="E19" s="97"/>
      <c r="F19" s="88" t="s">
        <v>38</v>
      </c>
      <c r="G19" s="88"/>
      <c r="H19" s="89"/>
      <c r="I19" s="100" t="s">
        <v>39</v>
      </c>
      <c r="J19" s="72"/>
      <c r="K19" s="72"/>
      <c r="L19" s="72" t="s">
        <v>40</v>
      </c>
      <c r="M19" s="72"/>
      <c r="N19" s="72"/>
      <c r="O19" s="72" t="s">
        <v>40</v>
      </c>
      <c r="P19" s="72"/>
      <c r="Q19" s="117"/>
    </row>
    <row r="20" spans="1:17">
      <c r="A20" s="94"/>
      <c r="B20" s="95"/>
      <c r="C20" s="98"/>
      <c r="D20" s="97"/>
      <c r="E20" s="97"/>
      <c r="F20" s="88"/>
      <c r="G20" s="88"/>
      <c r="H20" s="89"/>
      <c r="I20" s="100"/>
      <c r="J20" s="72"/>
      <c r="K20" s="72"/>
      <c r="L20" s="72"/>
      <c r="M20" s="72"/>
      <c r="N20" s="72"/>
      <c r="O20" s="72"/>
      <c r="P20" s="72"/>
      <c r="Q20" s="117"/>
    </row>
    <row r="21" spans="1:17">
      <c r="A21" s="94"/>
      <c r="B21" s="95"/>
      <c r="C21" s="98"/>
      <c r="D21" s="97"/>
      <c r="E21" s="97"/>
      <c r="F21" s="88"/>
      <c r="G21" s="88"/>
      <c r="H21" s="89"/>
      <c r="I21" s="100"/>
      <c r="J21" s="72"/>
      <c r="K21" s="72"/>
      <c r="L21" s="72"/>
      <c r="M21" s="72"/>
      <c r="N21" s="72"/>
      <c r="O21" s="72"/>
      <c r="P21" s="72"/>
      <c r="Q21" s="117"/>
    </row>
    <row r="22" spans="1:17" ht="15" thickBot="1">
      <c r="A22" s="130"/>
      <c r="B22" s="131"/>
      <c r="C22" s="132"/>
      <c r="D22" s="133"/>
      <c r="E22" s="133"/>
      <c r="F22" s="134"/>
      <c r="G22" s="134"/>
      <c r="H22" s="135"/>
      <c r="I22" s="136"/>
      <c r="J22" s="116"/>
      <c r="K22" s="116"/>
      <c r="L22" s="116"/>
      <c r="M22" s="116"/>
      <c r="N22" s="116"/>
      <c r="O22" s="116"/>
      <c r="P22" s="116"/>
      <c r="Q22" s="118"/>
    </row>
    <row r="23" spans="1:17">
      <c r="A23" s="44"/>
      <c r="B23" s="44"/>
      <c r="C23" s="45"/>
      <c r="D23" s="45"/>
      <c r="E23" s="45"/>
      <c r="F23" s="46"/>
      <c r="G23" s="46"/>
      <c r="H23" s="46"/>
      <c r="I23" s="46"/>
      <c r="J23" s="46"/>
      <c r="K23" s="46"/>
      <c r="L23" s="46"/>
      <c r="M23" s="46"/>
      <c r="N23" s="46"/>
      <c r="O23" s="46"/>
      <c r="P23" s="46"/>
      <c r="Q23" s="46"/>
    </row>
    <row r="24" spans="1:17">
      <c r="A24" s="137" t="s">
        <v>58</v>
      </c>
      <c r="B24" s="137"/>
      <c r="C24" s="137"/>
      <c r="D24" s="137"/>
      <c r="E24" s="137"/>
    </row>
    <row r="25" spans="1:17">
      <c r="A25" s="138"/>
      <c r="B25" s="138"/>
      <c r="C25" s="138"/>
      <c r="D25" s="138"/>
      <c r="E25" s="138"/>
    </row>
    <row r="26" spans="1:17" ht="15" customHeight="1">
      <c r="A26" s="129" t="s">
        <v>41</v>
      </c>
      <c r="B26" s="129"/>
      <c r="C26" s="129"/>
      <c r="D26" s="129"/>
      <c r="E26" s="129"/>
      <c r="F26" s="3"/>
      <c r="G26" s="3"/>
      <c r="H26" s="3"/>
      <c r="I26" s="3"/>
    </row>
    <row r="27" spans="1:17" ht="15" customHeight="1">
      <c r="A27" s="129"/>
      <c r="B27" s="129"/>
      <c r="C27" s="129"/>
      <c r="D27" s="129"/>
      <c r="E27" s="129"/>
      <c r="F27" s="3"/>
      <c r="G27" s="3"/>
      <c r="H27" s="3"/>
      <c r="I27" s="3"/>
    </row>
    <row r="30" spans="1:17" s="2" customFormat="1" ht="15" thickBot="1"/>
    <row r="31" spans="1:17">
      <c r="A31" s="125" t="s">
        <v>42</v>
      </c>
      <c r="B31" s="125"/>
      <c r="C31" s="125"/>
      <c r="D31" s="125"/>
      <c r="E31" s="125"/>
      <c r="F31" s="125"/>
      <c r="G31" s="125"/>
      <c r="H31" s="125"/>
      <c r="I31" s="126"/>
    </row>
    <row r="32" spans="1:17" ht="15" thickBot="1">
      <c r="A32" s="127"/>
      <c r="B32" s="127"/>
      <c r="C32" s="127"/>
      <c r="D32" s="127"/>
      <c r="E32" s="127"/>
      <c r="F32" s="127"/>
      <c r="G32" s="127"/>
      <c r="H32" s="127"/>
      <c r="I32" s="128"/>
      <c r="J32" s="4"/>
    </row>
    <row r="33" spans="1:18" ht="15" thickBot="1">
      <c r="G33" s="4"/>
    </row>
    <row r="34" spans="1:18">
      <c r="A34" s="47" t="s">
        <v>43</v>
      </c>
      <c r="B34" s="48"/>
      <c r="C34" s="53">
        <f>P48</f>
        <v>20550</v>
      </c>
      <c r="D34" s="54"/>
      <c r="E34" s="55" t="s">
        <v>44</v>
      </c>
      <c r="F34" s="56"/>
      <c r="G34" s="56"/>
      <c r="H34" s="56"/>
      <c r="I34" s="56"/>
    </row>
    <row r="35" spans="1:18" ht="15.75" thickBot="1">
      <c r="A35" s="49" t="s">
        <v>45</v>
      </c>
      <c r="B35" s="50"/>
      <c r="C35" s="51">
        <f>C34*0.27</f>
        <v>5548.5</v>
      </c>
      <c r="D35" s="52"/>
      <c r="E35" s="57" t="s">
        <v>46</v>
      </c>
      <c r="F35" s="58"/>
      <c r="G35" s="58"/>
      <c r="H35" s="58"/>
      <c r="I35" s="58"/>
    </row>
    <row r="36" spans="1:18">
      <c r="G36" s="4"/>
    </row>
    <row r="38" spans="1:18" ht="18">
      <c r="A38" s="40" t="s">
        <v>8</v>
      </c>
      <c r="B38" s="62" t="s">
        <v>47</v>
      </c>
      <c r="C38" s="63"/>
      <c r="D38" s="40" t="s">
        <v>9</v>
      </c>
      <c r="E38" s="62" t="s">
        <v>10</v>
      </c>
      <c r="F38" s="63"/>
      <c r="G38" s="40" t="s">
        <v>11</v>
      </c>
      <c r="H38" s="62" t="s">
        <v>48</v>
      </c>
      <c r="I38" s="64"/>
      <c r="J38" s="63"/>
      <c r="K38" s="70" t="s">
        <v>49</v>
      </c>
      <c r="L38" s="70"/>
      <c r="M38" s="70" t="s">
        <v>50</v>
      </c>
      <c r="N38" s="70"/>
      <c r="O38" s="70"/>
      <c r="P38" s="70" t="s">
        <v>51</v>
      </c>
      <c r="Q38" s="70"/>
      <c r="R38" s="70"/>
    </row>
    <row r="39" spans="1:18" ht="14.25" customHeight="1">
      <c r="A39" s="41"/>
      <c r="B39" s="60"/>
      <c r="C39" s="61"/>
      <c r="D39" s="41"/>
      <c r="E39" s="60"/>
      <c r="F39" s="61"/>
      <c r="G39" s="41" t="s">
        <v>52</v>
      </c>
      <c r="H39" s="60" t="s">
        <v>53</v>
      </c>
      <c r="I39" s="66"/>
      <c r="J39" s="61"/>
      <c r="K39" s="69"/>
      <c r="L39" s="69"/>
      <c r="M39" s="69" t="s">
        <v>53</v>
      </c>
      <c r="N39" s="69"/>
      <c r="O39" s="69"/>
      <c r="P39" s="69" t="s">
        <v>53</v>
      </c>
      <c r="Q39" s="69"/>
      <c r="R39" s="69"/>
    </row>
    <row r="40" spans="1:18">
      <c r="A40" s="42" t="s">
        <v>54</v>
      </c>
      <c r="B40" s="71">
        <v>44259</v>
      </c>
      <c r="C40" s="67"/>
      <c r="D40" s="42" t="s">
        <v>53</v>
      </c>
      <c r="E40" s="67">
        <v>22</v>
      </c>
      <c r="F40" s="67"/>
      <c r="G40" s="42">
        <v>500</v>
      </c>
      <c r="H40" s="65">
        <f>E40*G40</f>
        <v>11000</v>
      </c>
      <c r="I40" s="65"/>
      <c r="J40" s="65"/>
      <c r="K40" s="67">
        <v>22.7</v>
      </c>
      <c r="L40" s="67"/>
      <c r="M40" s="65">
        <f>K40*G40</f>
        <v>11350</v>
      </c>
      <c r="N40" s="65"/>
      <c r="O40" s="65"/>
      <c r="P40" s="65">
        <f>M40-H40</f>
        <v>350</v>
      </c>
      <c r="Q40" s="65"/>
      <c r="R40" s="65"/>
    </row>
    <row r="41" spans="1:18">
      <c r="A41" s="42" t="s">
        <v>55</v>
      </c>
      <c r="B41" s="71">
        <v>44229</v>
      </c>
      <c r="C41" s="67"/>
      <c r="D41" s="42" t="s">
        <v>53</v>
      </c>
      <c r="E41" s="67">
        <v>3</v>
      </c>
      <c r="F41" s="67"/>
      <c r="G41" s="42">
        <v>2000</v>
      </c>
      <c r="H41" s="65">
        <f t="shared" ref="H41:H44" si="0">E41*G41</f>
        <v>6000</v>
      </c>
      <c r="I41" s="65"/>
      <c r="J41" s="65"/>
      <c r="K41" s="67">
        <v>7</v>
      </c>
      <c r="L41" s="67"/>
      <c r="M41" s="65">
        <f t="shared" ref="M41:M44" si="1">K41*G41</f>
        <v>14000</v>
      </c>
      <c r="N41" s="65"/>
      <c r="O41" s="65"/>
      <c r="P41" s="65">
        <f t="shared" ref="P41:P44" si="2">M41-H41</f>
        <v>8000</v>
      </c>
      <c r="Q41" s="65"/>
      <c r="R41" s="65"/>
    </row>
    <row r="42" spans="1:18">
      <c r="A42" s="42" t="s">
        <v>56</v>
      </c>
      <c r="B42" s="71">
        <v>44268</v>
      </c>
      <c r="C42" s="67"/>
      <c r="D42" s="42" t="s">
        <v>53</v>
      </c>
      <c r="E42" s="67">
        <v>5.8</v>
      </c>
      <c r="F42" s="67"/>
      <c r="G42" s="42">
        <v>1000</v>
      </c>
      <c r="H42" s="65">
        <f t="shared" si="0"/>
        <v>5800</v>
      </c>
      <c r="I42" s="65"/>
      <c r="J42" s="65"/>
      <c r="K42" s="67">
        <v>18</v>
      </c>
      <c r="L42" s="67"/>
      <c r="M42" s="65">
        <f t="shared" si="1"/>
        <v>18000</v>
      </c>
      <c r="N42" s="65"/>
      <c r="O42" s="65"/>
      <c r="P42" s="65">
        <f t="shared" si="2"/>
        <v>12200</v>
      </c>
      <c r="Q42" s="65"/>
      <c r="R42" s="65"/>
    </row>
    <row r="43" spans="1:18">
      <c r="A43" s="42"/>
      <c r="B43" s="67"/>
      <c r="C43" s="67"/>
      <c r="D43" s="42"/>
      <c r="E43" s="67"/>
      <c r="F43" s="67"/>
      <c r="G43" s="42"/>
      <c r="H43" s="65">
        <f t="shared" si="0"/>
        <v>0</v>
      </c>
      <c r="I43" s="65"/>
      <c r="J43" s="65"/>
      <c r="K43" s="67"/>
      <c r="L43" s="67"/>
      <c r="M43" s="65">
        <f t="shared" si="1"/>
        <v>0</v>
      </c>
      <c r="N43" s="65"/>
      <c r="O43" s="65"/>
      <c r="P43" s="65">
        <f t="shared" si="2"/>
        <v>0</v>
      </c>
      <c r="Q43" s="65"/>
      <c r="R43" s="65"/>
    </row>
    <row r="44" spans="1:18">
      <c r="A44" s="42"/>
      <c r="B44" s="67"/>
      <c r="C44" s="67"/>
      <c r="D44" s="42"/>
      <c r="E44" s="67"/>
      <c r="F44" s="67"/>
      <c r="G44" s="42"/>
      <c r="H44" s="65">
        <f t="shared" si="0"/>
        <v>0</v>
      </c>
      <c r="I44" s="65"/>
      <c r="J44" s="65"/>
      <c r="K44" s="67"/>
      <c r="L44" s="67"/>
      <c r="M44" s="65">
        <f t="shared" si="1"/>
        <v>0</v>
      </c>
      <c r="N44" s="65"/>
      <c r="O44" s="65"/>
      <c r="P44" s="65">
        <f t="shared" si="2"/>
        <v>0</v>
      </c>
      <c r="Q44" s="65"/>
      <c r="R44" s="65"/>
    </row>
    <row r="45" spans="1:18">
      <c r="A45" s="43"/>
      <c r="B45" s="59"/>
      <c r="C45" s="59"/>
      <c r="D45" s="43"/>
      <c r="E45" s="59"/>
      <c r="F45" s="59"/>
      <c r="G45" s="43"/>
      <c r="H45" s="59"/>
      <c r="I45" s="59"/>
      <c r="J45" s="59"/>
      <c r="K45" s="59"/>
      <c r="L45" s="59"/>
      <c r="M45" s="59"/>
      <c r="N45" s="59"/>
      <c r="O45" s="59"/>
      <c r="P45" s="59"/>
      <c r="Q45" s="59"/>
      <c r="R45" s="59"/>
    </row>
    <row r="46" spans="1:18">
      <c r="A46" s="43"/>
      <c r="B46" s="59"/>
      <c r="C46" s="59"/>
      <c r="D46" s="43"/>
      <c r="E46" s="59"/>
      <c r="F46" s="59"/>
      <c r="G46" s="43"/>
      <c r="H46" s="59"/>
      <c r="I46" s="59"/>
      <c r="J46" s="59"/>
      <c r="K46" s="59"/>
      <c r="L46" s="59"/>
      <c r="M46" s="59"/>
      <c r="N46" s="59"/>
      <c r="O46" s="59"/>
      <c r="P46" s="59"/>
      <c r="Q46" s="59"/>
      <c r="R46" s="59"/>
    </row>
    <row r="47" spans="1:18">
      <c r="A47" s="43"/>
      <c r="B47" s="59"/>
      <c r="C47" s="59"/>
      <c r="D47" s="43"/>
      <c r="E47" s="59"/>
      <c r="F47" s="59"/>
      <c r="G47" s="43"/>
      <c r="H47" s="59"/>
      <c r="I47" s="59"/>
      <c r="J47" s="59"/>
      <c r="K47" s="59"/>
      <c r="L47" s="59"/>
      <c r="M47" s="59"/>
      <c r="N47" s="59"/>
      <c r="O47" s="59"/>
      <c r="P47" s="59"/>
      <c r="Q47" s="59"/>
      <c r="R47" s="59"/>
    </row>
    <row r="48" spans="1:18">
      <c r="A48" s="43" t="s">
        <v>57</v>
      </c>
      <c r="B48" s="59"/>
      <c r="C48" s="59"/>
      <c r="D48" s="43"/>
      <c r="E48" s="59"/>
      <c r="F48" s="59"/>
      <c r="G48" s="43"/>
      <c r="H48" s="59"/>
      <c r="I48" s="59"/>
      <c r="J48" s="59"/>
      <c r="K48" s="59"/>
      <c r="L48" s="59"/>
      <c r="M48" s="59"/>
      <c r="N48" s="59"/>
      <c r="O48" s="59"/>
      <c r="P48" s="68">
        <f>SUM(P40:R47)</f>
        <v>20550</v>
      </c>
      <c r="Q48" s="59"/>
      <c r="R48" s="59"/>
    </row>
  </sheetData>
  <mergeCells count="104">
    <mergeCell ref="L19:N22"/>
    <mergeCell ref="O19:Q22"/>
    <mergeCell ref="A16:B18"/>
    <mergeCell ref="C16:E18"/>
    <mergeCell ref="F16:H18"/>
    <mergeCell ref="I16:K18"/>
    <mergeCell ref="L16:N18"/>
    <mergeCell ref="O16:Q18"/>
    <mergeCell ref="A31:I32"/>
    <mergeCell ref="A26:E27"/>
    <mergeCell ref="A19:B22"/>
    <mergeCell ref="C19:E22"/>
    <mergeCell ref="F19:H22"/>
    <mergeCell ref="I19:K22"/>
    <mergeCell ref="A24:E25"/>
    <mergeCell ref="L11:N15"/>
    <mergeCell ref="O11:Q15"/>
    <mergeCell ref="A1:J1"/>
    <mergeCell ref="A6:B7"/>
    <mergeCell ref="C6:H7"/>
    <mergeCell ref="I6:Q7"/>
    <mergeCell ref="A8:B10"/>
    <mergeCell ref="C8:E10"/>
    <mergeCell ref="F8:H10"/>
    <mergeCell ref="I8:K10"/>
    <mergeCell ref="L8:N10"/>
    <mergeCell ref="O8:Q10"/>
    <mergeCell ref="C2:E5"/>
    <mergeCell ref="A11:B15"/>
    <mergeCell ref="C11:E15"/>
    <mergeCell ref="F11:H15"/>
    <mergeCell ref="I11:K15"/>
    <mergeCell ref="E43:F43"/>
    <mergeCell ref="E42:F42"/>
    <mergeCell ref="E41:F41"/>
    <mergeCell ref="E40:F40"/>
    <mergeCell ref="B38:C38"/>
    <mergeCell ref="B39:C39"/>
    <mergeCell ref="B40:C40"/>
    <mergeCell ref="B44:C44"/>
    <mergeCell ref="B43:C43"/>
    <mergeCell ref="B42:C42"/>
    <mergeCell ref="B41:C41"/>
    <mergeCell ref="P42:R42"/>
    <mergeCell ref="P41:R41"/>
    <mergeCell ref="P40:R40"/>
    <mergeCell ref="P39:R39"/>
    <mergeCell ref="P38:R38"/>
    <mergeCell ref="K38:L38"/>
    <mergeCell ref="K44:L44"/>
    <mergeCell ref="K43:L43"/>
    <mergeCell ref="K42:L42"/>
    <mergeCell ref="K41:L41"/>
    <mergeCell ref="K40:L40"/>
    <mergeCell ref="K39:L39"/>
    <mergeCell ref="M38:O38"/>
    <mergeCell ref="M44:O44"/>
    <mergeCell ref="M43:O43"/>
    <mergeCell ref="M42:O42"/>
    <mergeCell ref="M41:O41"/>
    <mergeCell ref="M40:O40"/>
    <mergeCell ref="M39:O39"/>
    <mergeCell ref="P44:R44"/>
    <mergeCell ref="P43:R43"/>
    <mergeCell ref="K48:L48"/>
    <mergeCell ref="K47:L47"/>
    <mergeCell ref="K46:L46"/>
    <mergeCell ref="K45:L45"/>
    <mergeCell ref="H48:J48"/>
    <mergeCell ref="H47:J47"/>
    <mergeCell ref="H46:J46"/>
    <mergeCell ref="H45:J45"/>
    <mergeCell ref="P48:R48"/>
    <mergeCell ref="P47:R47"/>
    <mergeCell ref="P46:R46"/>
    <mergeCell ref="P45:R45"/>
    <mergeCell ref="M48:O48"/>
    <mergeCell ref="M47:O47"/>
    <mergeCell ref="M46:O46"/>
    <mergeCell ref="M45:O45"/>
    <mergeCell ref="A34:B34"/>
    <mergeCell ref="A35:B35"/>
    <mergeCell ref="C35:D35"/>
    <mergeCell ref="C34:D34"/>
    <mergeCell ref="E34:I34"/>
    <mergeCell ref="E35:I35"/>
    <mergeCell ref="E48:F48"/>
    <mergeCell ref="E47:F47"/>
    <mergeCell ref="E46:F46"/>
    <mergeCell ref="E45:F45"/>
    <mergeCell ref="B48:C48"/>
    <mergeCell ref="B47:C47"/>
    <mergeCell ref="B46:C46"/>
    <mergeCell ref="B45:C45"/>
    <mergeCell ref="E39:F39"/>
    <mergeCell ref="E38:F38"/>
    <mergeCell ref="H38:J38"/>
    <mergeCell ref="H44:J44"/>
    <mergeCell ref="H43:J43"/>
    <mergeCell ref="H42:J42"/>
    <mergeCell ref="H41:J41"/>
    <mergeCell ref="H40:J40"/>
    <mergeCell ref="H39:J39"/>
    <mergeCell ref="E44:F44"/>
  </mergeCells>
  <hyperlinks>
    <hyperlink ref="A26" r:id="rId1" display="https://www.ungeinvestorer.dk/skatteguide-first-north-aktier/" xr:uid="{894C9275-1DD7-4D04-A54F-D466FB4FD3E6}"/>
    <hyperlink ref="C26:I27" r:id="rId2" display="Skatteguide til First North" xr:uid="{B63F2B3E-A945-46F0-87A7-A69DF90B6140}"/>
  </hyperlinks>
  <pageMargins left="0.7" right="0.7" top="0.75" bottom="0.75" header="0.3" footer="0.3"/>
  <pageSetup paperSize="9"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Portefølje</vt:lpstr>
      <vt:lpstr>Skat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Jonas Jakobsen</dc:creator>
  <cp:keywords/>
  <dc:description/>
  <cp:lastModifiedBy>Jonas Jakobsen</cp:lastModifiedBy>
  <cp:revision/>
  <dcterms:created xsi:type="dcterms:W3CDTF">2021-05-28T14:48:42Z</dcterms:created>
  <dcterms:modified xsi:type="dcterms:W3CDTF">2021-05-30T19:02:22Z</dcterms:modified>
  <cp:category/>
  <cp:contentStatus/>
</cp:coreProperties>
</file>