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/>
  <mc:AlternateContent xmlns:mc="http://schemas.openxmlformats.org/markup-compatibility/2006">
    <mc:Choice Requires="x15">
      <x15ac:absPath xmlns:x15ac="http://schemas.microsoft.com/office/spreadsheetml/2010/11/ac" url="C:\Users\ypaaha\Desktop\Privat\HMBK\"/>
    </mc:Choice>
  </mc:AlternateContent>
  <xr:revisionPtr revIDLastSave="0" documentId="13_ncr:1_{D7E6B102-DB82-4538-BC7F-B16440D7BDF9}" xr6:coauthVersionLast="47" xr6:coauthVersionMax="47" xr10:uidLastSave="{00000000-0000-0000-0000-000000000000}"/>
  <bookViews>
    <workbookView xWindow="-120" yWindow="-120" windowWidth="29040" windowHeight="15840" tabRatio="541" xr2:uid="{00000000-000D-0000-FFFF-FFFF00000000}"/>
  </bookViews>
  <sheets>
    <sheet name="HMBK Budget 2023" sheetId="27" r:id="rId1"/>
    <sheet name="HMBK Budget 2022 (rättad)" sheetId="28" r:id="rId2"/>
    <sheet name="HMBK Budget 2022" sheetId="25" r:id="rId3"/>
  </sheets>
  <definedNames>
    <definedName name="_xlnm.Print_Area" localSheetId="2">'HMBK Budget 2022'!$A$1:$K$46</definedName>
    <definedName name="_xlnm.Print_Area" localSheetId="1">'HMBK Budget 2022 (rättad)'!$A$1:$K$46</definedName>
    <definedName name="_xlnm.Print_Area" localSheetId="0">'HMBK Budget 2023'!$A$1:$L$46</definedName>
    <definedName name="_xlnm.Print_Titles" localSheetId="2">'HMBK Budget 2022'!$A:$A,'HMBK Budget 2022'!$1:$2</definedName>
    <definedName name="_xlnm.Print_Titles" localSheetId="1">'HMBK Budget 2022 (rättad)'!$A:$A,'HMBK Budget 2022 (rättad)'!$1:$2</definedName>
    <definedName name="_xlnm.Print_Titles" localSheetId="0">'HMBK Budget 2023'!$A:$A,'HMBK Budget 2023'!$1:$2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5" i="27" l="1"/>
  <c r="B46" i="27" s="1"/>
  <c r="C16" i="28"/>
  <c r="L46" i="28"/>
  <c r="C46" i="28" s="1"/>
  <c r="L45" i="28"/>
  <c r="C45" i="28" s="1"/>
  <c r="C44" i="28"/>
  <c r="C18" i="28"/>
  <c r="C19" i="28"/>
  <c r="C20" i="28"/>
  <c r="C21" i="28"/>
  <c r="C22" i="28"/>
  <c r="C23" i="28"/>
  <c r="C24" i="28"/>
  <c r="C25" i="28"/>
  <c r="C26" i="28"/>
  <c r="C27" i="28"/>
  <c r="C28" i="28"/>
  <c r="C29" i="28"/>
  <c r="C30" i="28"/>
  <c r="C31" i="28"/>
  <c r="C32" i="28"/>
  <c r="C33" i="28"/>
  <c r="C34" i="28"/>
  <c r="C35" i="28"/>
  <c r="C36" i="28"/>
  <c r="C37" i="28"/>
  <c r="C38" i="28"/>
  <c r="C39" i="28"/>
  <c r="C40" i="28"/>
  <c r="C41" i="28"/>
  <c r="C42" i="28"/>
  <c r="C43" i="28"/>
  <c r="C17" i="28"/>
  <c r="C4" i="28"/>
  <c r="C5" i="28"/>
  <c r="C6" i="28"/>
  <c r="C7" i="28"/>
  <c r="C8" i="28"/>
  <c r="C9" i="28"/>
  <c r="C10" i="28"/>
  <c r="C11" i="28"/>
  <c r="C12" i="28"/>
  <c r="C13" i="28"/>
  <c r="C14" i="28"/>
  <c r="C15" i="28"/>
  <c r="C3" i="28"/>
  <c r="K45" i="28"/>
  <c r="J45" i="28"/>
  <c r="I45" i="28"/>
  <c r="H45" i="28"/>
  <c r="G45" i="28"/>
  <c r="F45" i="28"/>
  <c r="E45" i="28"/>
  <c r="E46" i="28" s="1"/>
  <c r="D45" i="28"/>
  <c r="B45" i="28"/>
  <c r="K16" i="28"/>
  <c r="K46" i="28" s="1"/>
  <c r="J16" i="28"/>
  <c r="J46" i="28" s="1"/>
  <c r="I16" i="28"/>
  <c r="I46" i="28" s="1"/>
  <c r="H16" i="28"/>
  <c r="H46" i="28" s="1"/>
  <c r="G16" i="28"/>
  <c r="G46" i="28" s="1"/>
  <c r="F16" i="28"/>
  <c r="F46" i="28" s="1"/>
  <c r="E16" i="28"/>
  <c r="D16" i="28"/>
  <c r="B16" i="28"/>
  <c r="B46" i="28" s="1"/>
  <c r="C18" i="25"/>
  <c r="C20" i="25"/>
  <c r="C22" i="25"/>
  <c r="C23" i="25"/>
  <c r="C24" i="25"/>
  <c r="C26" i="25"/>
  <c r="C32" i="25"/>
  <c r="C33" i="25"/>
  <c r="C34" i="25"/>
  <c r="C35" i="25"/>
  <c r="C36" i="25"/>
  <c r="C38" i="25"/>
  <c r="C39" i="25"/>
  <c r="C41" i="25"/>
  <c r="C42" i="25"/>
  <c r="B16" i="27"/>
  <c r="D45" i="27"/>
  <c r="D18" i="27"/>
  <c r="D19" i="27"/>
  <c r="D20" i="27"/>
  <c r="D21" i="27"/>
  <c r="D22" i="27"/>
  <c r="D23" i="27"/>
  <c r="D24" i="27"/>
  <c r="D25" i="27"/>
  <c r="D26" i="27"/>
  <c r="D27" i="27"/>
  <c r="D28" i="27"/>
  <c r="D29" i="27"/>
  <c r="D30" i="27"/>
  <c r="D31" i="27"/>
  <c r="D32" i="27"/>
  <c r="D33" i="27"/>
  <c r="D34" i="27"/>
  <c r="D35" i="27"/>
  <c r="D36" i="27"/>
  <c r="D37" i="27"/>
  <c r="D38" i="27"/>
  <c r="D39" i="27"/>
  <c r="D40" i="27"/>
  <c r="D41" i="27"/>
  <c r="D42" i="27"/>
  <c r="D43" i="27"/>
  <c r="D44" i="27"/>
  <c r="D17" i="27"/>
  <c r="D16" i="27"/>
  <c r="D4" i="27"/>
  <c r="D5" i="27"/>
  <c r="D6" i="27"/>
  <c r="D7" i="27"/>
  <c r="D8" i="27"/>
  <c r="D9" i="27"/>
  <c r="D10" i="27"/>
  <c r="D11" i="27"/>
  <c r="D12" i="27"/>
  <c r="D13" i="27"/>
  <c r="D14" i="27"/>
  <c r="D15" i="27"/>
  <c r="D3" i="27"/>
  <c r="L17" i="27"/>
  <c r="D46" i="28" l="1"/>
  <c r="F17" i="27"/>
  <c r="K22" i="27"/>
  <c r="M6" i="27"/>
  <c r="M21" i="27"/>
  <c r="M43" i="27"/>
  <c r="M23" i="27"/>
  <c r="M16" i="27"/>
  <c r="L45" i="27"/>
  <c r="K45" i="27"/>
  <c r="J45" i="27"/>
  <c r="I45" i="27"/>
  <c r="H45" i="27"/>
  <c r="G45" i="27"/>
  <c r="F45" i="27"/>
  <c r="E45" i="27"/>
  <c r="C45" i="27"/>
  <c r="L16" i="27"/>
  <c r="K16" i="27"/>
  <c r="J16" i="27"/>
  <c r="I16" i="27"/>
  <c r="H16" i="27"/>
  <c r="G16" i="27"/>
  <c r="G46" i="27" s="1"/>
  <c r="F16" i="27"/>
  <c r="E16" i="27"/>
  <c r="C16" i="27"/>
  <c r="C7" i="25"/>
  <c r="C8" i="25"/>
  <c r="C9" i="25"/>
  <c r="C10" i="25"/>
  <c r="C11" i="25"/>
  <c r="C12" i="25"/>
  <c r="C13" i="25"/>
  <c r="C15" i="25"/>
  <c r="B16" i="25"/>
  <c r="D16" i="25"/>
  <c r="E16" i="25"/>
  <c r="F16" i="25"/>
  <c r="G16" i="25"/>
  <c r="H16" i="25"/>
  <c r="I16" i="25"/>
  <c r="J16" i="25"/>
  <c r="K16" i="25"/>
  <c r="B45" i="25"/>
  <c r="D45" i="25"/>
  <c r="E45" i="25"/>
  <c r="F45" i="25"/>
  <c r="G45" i="25"/>
  <c r="H45" i="25"/>
  <c r="I45" i="25"/>
  <c r="I46" i="25" s="1"/>
  <c r="J45" i="25"/>
  <c r="J46" i="25" s="1"/>
  <c r="K45" i="25"/>
  <c r="C46" i="27" l="1"/>
  <c r="L46" i="27"/>
  <c r="J46" i="27"/>
  <c r="M45" i="27"/>
  <c r="H46" i="27"/>
  <c r="K46" i="27"/>
  <c r="M46" i="27"/>
  <c r="I46" i="27"/>
  <c r="E46" i="27"/>
  <c r="F46" i="27"/>
  <c r="K46" i="25"/>
  <c r="B46" i="25"/>
  <c r="G46" i="25"/>
  <c r="E46" i="25"/>
  <c r="C45" i="25"/>
  <c r="F46" i="25"/>
  <c r="H46" i="25"/>
  <c r="C16" i="25"/>
  <c r="D46" i="25"/>
  <c r="D46" i="27" l="1"/>
  <c r="C46" i="25"/>
</calcChain>
</file>

<file path=xl/sharedStrings.xml><?xml version="1.0" encoding="utf-8"?>
<sst xmlns="http://schemas.openxmlformats.org/spreadsheetml/2006/main" count="176" uniqueCount="60">
  <si>
    <t>RUS</t>
  </si>
  <si>
    <t>HUS</t>
  </si>
  <si>
    <t>TS</t>
  </si>
  <si>
    <t>3170 - Övriga intäkter</t>
  </si>
  <si>
    <t>3180 - Bidrag Studiefrämjandet</t>
  </si>
  <si>
    <t>3190 - Försäljning Klubbkläder</t>
  </si>
  <si>
    <t>4170 - Övriga kostnader</t>
  </si>
  <si>
    <t>4190 - Inköp Klubbkläder</t>
  </si>
  <si>
    <t>6230 - Datakommunikation</t>
  </si>
  <si>
    <t>6250 - Porto</t>
  </si>
  <si>
    <t>6391 - Utbildningskostnader</t>
  </si>
  <si>
    <t>6570 - Bankkostnader o PG</t>
  </si>
  <si>
    <t>4140 - Inköp Kök</t>
  </si>
  <si>
    <t>5020 - El hyrd lokal</t>
  </si>
  <si>
    <t>Resultat</t>
  </si>
  <si>
    <t>4015 - Hinderkostnader</t>
  </si>
  <si>
    <t>4141 - Priser</t>
  </si>
  <si>
    <t>4126 - Prov/Tävlingsavgifter</t>
  </si>
  <si>
    <t>3121 - Anläggningsavgift Ridhus</t>
  </si>
  <si>
    <t>5930 - Reklam o PR (annonser)</t>
  </si>
  <si>
    <t>6110 - Kontorsmatrial</t>
  </si>
  <si>
    <t>Intäkter</t>
  </si>
  <si>
    <t>Kostnader</t>
  </si>
  <si>
    <t>5193 - Fastighetsskötsel</t>
  </si>
  <si>
    <t>KÖK</t>
  </si>
  <si>
    <t>4010 - Inköp Matrial o Varor ;TV , DVD</t>
  </si>
  <si>
    <t>6400 - Föreningskostnader( möten, middag)</t>
  </si>
  <si>
    <t>3110 - Medlemsavg HMBK</t>
  </si>
  <si>
    <t>6610 -SBK Avräkning centralavgift</t>
  </si>
  <si>
    <t>3171 - SBK avräkning klubbavgift</t>
  </si>
  <si>
    <t>5010 - Lokal Hyra (wij gården)</t>
  </si>
  <si>
    <t>4110- Medlemskostnader</t>
  </si>
  <si>
    <t>6315- SBK Försäkringsavgift</t>
  </si>
  <si>
    <t>3126 - Prov/Tävlingsavgifter (prov, KM, träningstävling)</t>
  </si>
  <si>
    <t>6150- Trycksaker</t>
  </si>
  <si>
    <t>7330- Bilersättningar</t>
  </si>
  <si>
    <t>4115 - Externa Instr.</t>
  </si>
  <si>
    <t>3115 - Kursavg</t>
  </si>
  <si>
    <t>3140 - Fsg Kök</t>
  </si>
  <si>
    <t>3160 - Fsg Kurslitteratur</t>
  </si>
  <si>
    <t>AG</t>
  </si>
  <si>
    <t>RLS</t>
  </si>
  <si>
    <t>4160 - Inköp kurslitteratur</t>
  </si>
  <si>
    <t>7010 - Domararvode</t>
  </si>
  <si>
    <t xml:space="preserve">6392 - Stambokföring </t>
  </si>
  <si>
    <t>5060 - Städ och renhållning</t>
  </si>
  <si>
    <t>Kontoplan</t>
  </si>
  <si>
    <t>5090 - Övriga kostnader hyrd lokal (VoA)</t>
  </si>
  <si>
    <t>3141 - Fsg Priser</t>
  </si>
  <si>
    <t>Styr</t>
  </si>
  <si>
    <t>Stuga</t>
  </si>
  <si>
    <t>3987 - Erhållna kommunala bidrag</t>
  </si>
  <si>
    <t>HMBK</t>
  </si>
  <si>
    <t>3989 - Övriga erhållna  bidrag</t>
  </si>
  <si>
    <t>NSW</t>
  </si>
  <si>
    <t>Utfall 2021</t>
  </si>
  <si>
    <t>Budget 2022</t>
  </si>
  <si>
    <t>Utfall 2022</t>
  </si>
  <si>
    <t>Budget 2023</t>
  </si>
  <si>
    <t>5010 - Lokalhyra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</si>
</sst>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3">
    <xf numFmtId="0" fontId="0" fillId="0" borderId="0"/>
    <xf numFmtId="0" fontId="4" fillId="0" borderId="0"/>
    <xf numFmtId="43" fontId="5" fillId="0" borderId="0" applyFont="0" applyFill="0" applyBorder="0" applyAlignment="0" applyProtection="0"/>
  </cellStyleXfs>
  <cellXfs count="64">
    <xf numFmtId="0" fontId="0" fillId="0" borderId="0" xfId="0"/>
    <xf numFmtId="0" fontId="2" fillId="0" borderId="1" xfId="0" applyFont="1" applyBorder="1"/>
    <xf numFmtId="0" fontId="0" fillId="2" borderId="0" xfId="0" applyFill="1"/>
    <xf numFmtId="0" fontId="0" fillId="0" borderId="1" xfId="0" applyBorder="1"/>
    <xf numFmtId="0" fontId="0" fillId="3" borderId="0" xfId="0" applyFill="1"/>
    <xf numFmtId="0" fontId="3" fillId="2" borderId="0" xfId="0" applyFont="1" applyFill="1"/>
    <xf numFmtId="0" fontId="0" fillId="0" borderId="0" xfId="0" applyFill="1"/>
    <xf numFmtId="0" fontId="3" fillId="0" borderId="0" xfId="0" applyFont="1" applyFill="1"/>
    <xf numFmtId="0" fontId="0" fillId="0" borderId="0" xfId="0" applyFill="1" applyBorder="1"/>
    <xf numFmtId="0" fontId="0" fillId="0" borderId="0" xfId="0"/>
    <xf numFmtId="0" fontId="2" fillId="0" borderId="1" xfId="0" applyFont="1" applyBorder="1"/>
    <xf numFmtId="0" fontId="0" fillId="0" borderId="3" xfId="0" applyFill="1" applyBorder="1"/>
    <xf numFmtId="0" fontId="0" fillId="0" borderId="2" xfId="0" applyFill="1" applyBorder="1"/>
    <xf numFmtId="0" fontId="0" fillId="0" borderId="1" xfId="0" applyFill="1" applyBorder="1"/>
    <xf numFmtId="0" fontId="2" fillId="0" borderId="5" xfId="0" applyFont="1" applyFill="1" applyBorder="1"/>
    <xf numFmtId="0" fontId="2" fillId="0" borderId="7" xfId="0" applyFont="1" applyFill="1" applyBorder="1"/>
    <xf numFmtId="0" fontId="2" fillId="0" borderId="1" xfId="0" applyFont="1" applyFill="1" applyBorder="1"/>
    <xf numFmtId="0" fontId="0" fillId="0" borderId="2" xfId="0" applyBorder="1"/>
    <xf numFmtId="0" fontId="0" fillId="0" borderId="3" xfId="0" applyBorder="1"/>
    <xf numFmtId="0" fontId="1" fillId="4" borderId="10" xfId="0" applyFont="1" applyFill="1" applyBorder="1"/>
    <xf numFmtId="0" fontId="0" fillId="4" borderId="11" xfId="0" applyFill="1" applyBorder="1"/>
    <xf numFmtId="0" fontId="1" fillId="5" borderId="10" xfId="0" applyFont="1" applyFill="1" applyBorder="1"/>
    <xf numFmtId="0" fontId="0" fillId="5" borderId="11" xfId="0" applyFill="1" applyBorder="1"/>
    <xf numFmtId="0" fontId="1" fillId="6" borderId="8" xfId="0" applyFont="1" applyFill="1" applyBorder="1"/>
    <xf numFmtId="0" fontId="0" fillId="6" borderId="9" xfId="0" applyFill="1" applyBorder="1"/>
    <xf numFmtId="0" fontId="1" fillId="6" borderId="5" xfId="0" applyFont="1" applyFill="1" applyBorder="1"/>
    <xf numFmtId="0" fontId="3" fillId="6" borderId="2" xfId="0" applyFont="1" applyFill="1" applyBorder="1" applyAlignment="1">
      <alignment wrapText="1"/>
    </xf>
    <xf numFmtId="0" fontId="1" fillId="6" borderId="6" xfId="0" applyFont="1" applyFill="1" applyBorder="1"/>
    <xf numFmtId="0" fontId="3" fillId="6" borderId="4" xfId="0" applyFont="1" applyFill="1" applyBorder="1"/>
    <xf numFmtId="0" fontId="0" fillId="6" borderId="4" xfId="0" applyFill="1" applyBorder="1"/>
    <xf numFmtId="0" fontId="3" fillId="7" borderId="0" xfId="0" applyFont="1" applyFill="1"/>
    <xf numFmtId="0" fontId="0" fillId="7" borderId="0" xfId="0" applyFill="1" applyBorder="1"/>
    <xf numFmtId="0" fontId="0" fillId="8" borderId="0" xfId="0" applyFill="1"/>
    <xf numFmtId="0" fontId="0" fillId="9" borderId="0" xfId="0" applyFill="1"/>
    <xf numFmtId="0" fontId="0" fillId="6" borderId="0" xfId="0" applyFill="1"/>
    <xf numFmtId="0" fontId="0" fillId="6" borderId="6" xfId="0" applyFill="1" applyBorder="1"/>
    <xf numFmtId="0" fontId="3" fillId="6" borderId="7" xfId="0" applyFont="1" applyFill="1" applyBorder="1"/>
    <xf numFmtId="0" fontId="2" fillId="0" borderId="0" xfId="0" applyFont="1" applyBorder="1"/>
    <xf numFmtId="0" fontId="2" fillId="0" borderId="0" xfId="0" applyFont="1" applyFill="1" applyBorder="1"/>
    <xf numFmtId="0" fontId="0" fillId="0" borderId="0" xfId="0" applyBorder="1"/>
    <xf numFmtId="43" fontId="1" fillId="5" borderId="10" xfId="2" applyFont="1" applyFill="1" applyBorder="1"/>
    <xf numFmtId="43" fontId="3" fillId="0" borderId="0" xfId="2" applyFont="1" applyFill="1"/>
    <xf numFmtId="43" fontId="1" fillId="6" borderId="8" xfId="2" applyFont="1" applyFill="1" applyBorder="1"/>
    <xf numFmtId="164" fontId="0" fillId="0" borderId="3" xfId="2" applyNumberFormat="1" applyFont="1" applyFill="1" applyBorder="1"/>
    <xf numFmtId="164" fontId="0" fillId="0" borderId="2" xfId="2" applyNumberFormat="1" applyFont="1" applyFill="1" applyBorder="1"/>
    <xf numFmtId="164" fontId="0" fillId="10" borderId="2" xfId="2" applyNumberFormat="1" applyFont="1" applyFill="1" applyBorder="1"/>
    <xf numFmtId="164" fontId="0" fillId="0" borderId="2" xfId="2" applyNumberFormat="1" applyFont="1" applyBorder="1"/>
    <xf numFmtId="164" fontId="0" fillId="0" borderId="7" xfId="2" applyNumberFormat="1" applyFont="1" applyFill="1" applyBorder="1"/>
    <xf numFmtId="164" fontId="0" fillId="10" borderId="3" xfId="2" applyNumberFormat="1" applyFont="1" applyFill="1" applyBorder="1"/>
    <xf numFmtId="164" fontId="0" fillId="0" borderId="3" xfId="2" applyNumberFormat="1" applyFont="1" applyBorder="1"/>
    <xf numFmtId="164" fontId="0" fillId="0" borderId="12" xfId="2" applyNumberFormat="1" applyFont="1" applyFill="1" applyBorder="1"/>
    <xf numFmtId="164" fontId="3" fillId="5" borderId="11" xfId="2" applyNumberFormat="1" applyFont="1" applyFill="1" applyBorder="1"/>
    <xf numFmtId="164" fontId="3" fillId="6" borderId="9" xfId="2" applyNumberFormat="1" applyFont="1" applyFill="1" applyBorder="1"/>
    <xf numFmtId="164" fontId="4" fillId="0" borderId="13" xfId="2" applyNumberFormat="1" applyFont="1" applyFill="1" applyBorder="1"/>
    <xf numFmtId="164" fontId="3" fillId="4" borderId="14" xfId="2" applyNumberFormat="1" applyFont="1" applyFill="1" applyBorder="1"/>
    <xf numFmtId="164" fontId="3" fillId="5" borderId="14" xfId="2" applyNumberFormat="1" applyFont="1" applyFill="1" applyBorder="1"/>
    <xf numFmtId="164" fontId="3" fillId="6" borderId="15" xfId="2" applyNumberFormat="1" applyFont="1" applyFill="1" applyBorder="1"/>
    <xf numFmtId="0" fontId="0" fillId="0" borderId="16" xfId="0" applyFill="1" applyBorder="1"/>
    <xf numFmtId="0" fontId="2" fillId="0" borderId="17" xfId="0" applyFont="1" applyBorder="1"/>
    <xf numFmtId="0" fontId="2" fillId="0" borderId="16" xfId="0" applyFont="1" applyBorder="1"/>
    <xf numFmtId="0" fontId="2" fillId="0" borderId="16" xfId="0" applyFont="1" applyFill="1" applyBorder="1"/>
    <xf numFmtId="0" fontId="0" fillId="0" borderId="16" xfId="0" applyBorder="1"/>
    <xf numFmtId="164" fontId="3" fillId="4" borderId="11" xfId="2" applyNumberFormat="1" applyFont="1" applyFill="1" applyBorder="1"/>
    <xf numFmtId="164" fontId="3" fillId="4" borderId="10" xfId="2" applyNumberFormat="1" applyFont="1" applyFill="1" applyBorder="1"/>
  </cellXfs>
  <cellStyles count="3">
    <cellStyle name="Comma" xfId="2" builtinId="3"/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E4997-8382-42CA-89EC-AF535306C672}">
  <sheetPr>
    <pageSetUpPr fitToPage="1"/>
  </sheetPr>
  <dimension ref="A1:M47"/>
  <sheetViews>
    <sheetView tabSelected="1" zoomScale="80" zoomScaleNormal="80" workbookViewId="0">
      <selection activeCell="P22" sqref="P22"/>
    </sheetView>
  </sheetViews>
  <sheetFormatPr defaultRowHeight="12.75" x14ac:dyDescent="0.2"/>
  <cols>
    <col min="1" max="1" width="42" style="37" customWidth="1"/>
    <col min="2" max="2" width="15.7109375" style="37" customWidth="1"/>
    <col min="3" max="4" width="13.85546875" style="38" customWidth="1"/>
    <col min="5" max="5" width="11.140625" style="8" customWidth="1"/>
    <col min="6" max="8" width="11.140625" style="39" customWidth="1"/>
    <col min="9" max="9" width="11.140625" style="8" customWidth="1"/>
    <col min="10" max="10" width="11.140625" style="39" customWidth="1"/>
    <col min="11" max="12" width="11.140625" style="8" customWidth="1"/>
    <col min="13" max="13" width="11.42578125" style="8" customWidth="1"/>
    <col min="14" max="16384" width="9.140625" style="8"/>
  </cols>
  <sheetData>
    <row r="1" spans="1:13" s="7" customFormat="1" x14ac:dyDescent="0.2">
      <c r="A1" s="25"/>
      <c r="B1" s="26" t="s">
        <v>52</v>
      </c>
      <c r="C1" s="26" t="s">
        <v>52</v>
      </c>
      <c r="D1" s="26" t="s">
        <v>52</v>
      </c>
      <c r="E1" s="26" t="s">
        <v>49</v>
      </c>
      <c r="F1" s="26" t="s">
        <v>50</v>
      </c>
      <c r="G1" s="26" t="s">
        <v>0</v>
      </c>
      <c r="H1" s="26" t="s">
        <v>40</v>
      </c>
      <c r="I1" s="26" t="s">
        <v>1</v>
      </c>
      <c r="J1" s="26" t="s">
        <v>2</v>
      </c>
      <c r="K1" s="26" t="s">
        <v>24</v>
      </c>
      <c r="L1" s="26" t="s">
        <v>41</v>
      </c>
      <c r="M1" s="36" t="s">
        <v>54</v>
      </c>
    </row>
    <row r="2" spans="1:13" s="6" customFormat="1" ht="13.5" thickBot="1" x14ac:dyDescent="0.25">
      <c r="A2" s="27" t="s">
        <v>46</v>
      </c>
      <c r="B2" s="28" t="s">
        <v>56</v>
      </c>
      <c r="C2" s="28" t="s">
        <v>57</v>
      </c>
      <c r="D2" s="28" t="s">
        <v>58</v>
      </c>
      <c r="E2" s="29"/>
      <c r="F2" s="29"/>
      <c r="G2" s="29"/>
      <c r="H2" s="29"/>
      <c r="I2" s="29"/>
      <c r="J2" s="29"/>
      <c r="K2" s="29"/>
      <c r="L2" s="29"/>
      <c r="M2" s="35"/>
    </row>
    <row r="3" spans="1:13" s="6" customFormat="1" x14ac:dyDescent="0.2">
      <c r="A3" s="14" t="s">
        <v>27</v>
      </c>
      <c r="B3" s="53">
        <v>30000</v>
      </c>
      <c r="C3" s="43">
        <v>25805</v>
      </c>
      <c r="D3" s="43">
        <f>E3+F3+H3+I3+J3+K3+L3+M3</f>
        <v>30000</v>
      </c>
      <c r="E3" s="43">
        <v>30000</v>
      </c>
      <c r="F3" s="44"/>
      <c r="G3" s="45"/>
      <c r="H3" s="46"/>
      <c r="I3" s="44"/>
      <c r="J3" s="44"/>
      <c r="K3" s="44"/>
      <c r="L3" s="44"/>
      <c r="M3" s="47"/>
    </row>
    <row r="4" spans="1:13" s="6" customFormat="1" x14ac:dyDescent="0.2">
      <c r="A4" s="15" t="s">
        <v>37</v>
      </c>
      <c r="B4" s="53">
        <v>139000</v>
      </c>
      <c r="C4" s="43">
        <v>140680</v>
      </c>
      <c r="D4" s="43">
        <f t="shared" ref="D4:D15" si="0">E4+F4+H4+I4+J4+K4+L4+M4</f>
        <v>125400</v>
      </c>
      <c r="E4" s="43"/>
      <c r="F4" s="43"/>
      <c r="G4" s="48"/>
      <c r="H4" s="49">
        <v>50000</v>
      </c>
      <c r="I4" s="43">
        <v>30000</v>
      </c>
      <c r="J4" s="43">
        <v>19000</v>
      </c>
      <c r="K4" s="43"/>
      <c r="L4" s="43">
        <v>12000</v>
      </c>
      <c r="M4" s="47">
        <v>14400</v>
      </c>
    </row>
    <row r="5" spans="1:13" s="6" customFormat="1" x14ac:dyDescent="0.2">
      <c r="A5" s="15" t="s">
        <v>18</v>
      </c>
      <c r="B5" s="53">
        <v>4000</v>
      </c>
      <c r="C5" s="43">
        <v>4800</v>
      </c>
      <c r="D5" s="43">
        <f t="shared" si="0"/>
        <v>4000</v>
      </c>
      <c r="E5" s="43">
        <v>4000</v>
      </c>
      <c r="F5" s="43"/>
      <c r="G5" s="48"/>
      <c r="H5" s="49"/>
      <c r="I5" s="43"/>
      <c r="J5" s="43"/>
      <c r="K5" s="43"/>
      <c r="L5" s="43"/>
      <c r="M5" s="47"/>
    </row>
    <row r="6" spans="1:13" s="6" customFormat="1" x14ac:dyDescent="0.2">
      <c r="A6" s="15" t="s">
        <v>33</v>
      </c>
      <c r="B6" s="53">
        <v>44500</v>
      </c>
      <c r="C6" s="43">
        <v>47862.5</v>
      </c>
      <c r="D6" s="43">
        <f t="shared" si="0"/>
        <v>56000</v>
      </c>
      <c r="E6" s="43"/>
      <c r="F6" s="43"/>
      <c r="G6" s="48"/>
      <c r="H6" s="49">
        <v>4000</v>
      </c>
      <c r="I6" s="43"/>
      <c r="J6" s="43">
        <v>2000</v>
      </c>
      <c r="K6" s="43"/>
      <c r="L6" s="43">
        <v>12000</v>
      </c>
      <c r="M6" s="47">
        <f>5000+18000+15000</f>
        <v>38000</v>
      </c>
    </row>
    <row r="7" spans="1:13" s="6" customFormat="1" x14ac:dyDescent="0.2">
      <c r="A7" s="15" t="s">
        <v>38</v>
      </c>
      <c r="B7" s="53">
        <v>1500</v>
      </c>
      <c r="C7" s="43">
        <v>2335</v>
      </c>
      <c r="D7" s="43">
        <f t="shared" si="0"/>
        <v>2000</v>
      </c>
      <c r="E7" s="43"/>
      <c r="F7" s="43"/>
      <c r="G7" s="48"/>
      <c r="H7" s="49"/>
      <c r="I7" s="43"/>
      <c r="J7" s="43"/>
      <c r="K7" s="43">
        <v>2000</v>
      </c>
      <c r="L7" s="43"/>
      <c r="M7" s="47"/>
    </row>
    <row r="8" spans="1:13" s="6" customFormat="1" x14ac:dyDescent="0.2">
      <c r="A8" s="15" t="s">
        <v>48</v>
      </c>
      <c r="B8" s="53">
        <v>0</v>
      </c>
      <c r="C8" s="43">
        <v>1285</v>
      </c>
      <c r="D8" s="43">
        <f t="shared" si="0"/>
        <v>1200</v>
      </c>
      <c r="E8" s="43"/>
      <c r="F8" s="43"/>
      <c r="G8" s="48"/>
      <c r="H8" s="49"/>
      <c r="I8" s="43"/>
      <c r="J8" s="43"/>
      <c r="K8" s="43"/>
      <c r="L8" s="43">
        <v>1200</v>
      </c>
      <c r="M8" s="47"/>
    </row>
    <row r="9" spans="1:13" s="6" customFormat="1" x14ac:dyDescent="0.2">
      <c r="A9" s="15" t="s">
        <v>39</v>
      </c>
      <c r="B9" s="53">
        <v>0</v>
      </c>
      <c r="C9" s="43"/>
      <c r="D9" s="43">
        <f t="shared" si="0"/>
        <v>0</v>
      </c>
      <c r="E9" s="43"/>
      <c r="F9" s="43"/>
      <c r="G9" s="48"/>
      <c r="H9" s="49"/>
      <c r="I9" s="43"/>
      <c r="J9" s="43"/>
      <c r="K9" s="43"/>
      <c r="L9" s="43"/>
      <c r="M9" s="47"/>
    </row>
    <row r="10" spans="1:13" s="6" customFormat="1" x14ac:dyDescent="0.2">
      <c r="A10" s="15" t="s">
        <v>3</v>
      </c>
      <c r="B10" s="53">
        <v>500</v>
      </c>
      <c r="C10" s="43">
        <v>2850</v>
      </c>
      <c r="D10" s="43">
        <f t="shared" si="0"/>
        <v>500</v>
      </c>
      <c r="E10" s="43"/>
      <c r="F10" s="43"/>
      <c r="G10" s="48"/>
      <c r="H10" s="49">
        <v>500</v>
      </c>
      <c r="I10" s="43"/>
      <c r="J10" s="43"/>
      <c r="K10" s="43"/>
      <c r="L10" s="43"/>
      <c r="M10" s="47"/>
    </row>
    <row r="11" spans="1:13" s="6" customFormat="1" x14ac:dyDescent="0.2">
      <c r="A11" s="15" t="s">
        <v>29</v>
      </c>
      <c r="B11" s="53">
        <v>0</v>
      </c>
      <c r="C11" s="43"/>
      <c r="D11" s="43">
        <f t="shared" si="0"/>
        <v>0</v>
      </c>
      <c r="E11" s="43"/>
      <c r="F11" s="43"/>
      <c r="G11" s="48"/>
      <c r="H11" s="49"/>
      <c r="I11" s="43"/>
      <c r="J11" s="43"/>
      <c r="K11" s="43"/>
      <c r="L11" s="43"/>
      <c r="M11" s="47"/>
    </row>
    <row r="12" spans="1:13" s="6" customFormat="1" x14ac:dyDescent="0.2">
      <c r="A12" s="15" t="s">
        <v>4</v>
      </c>
      <c r="B12" s="53">
        <v>0</v>
      </c>
      <c r="C12" s="43"/>
      <c r="D12" s="43">
        <f t="shared" si="0"/>
        <v>0</v>
      </c>
      <c r="E12" s="43"/>
      <c r="F12" s="43"/>
      <c r="G12" s="48"/>
      <c r="H12" s="49"/>
      <c r="I12" s="43"/>
      <c r="J12" s="43"/>
      <c r="K12" s="43"/>
      <c r="L12" s="43"/>
      <c r="M12" s="47"/>
    </row>
    <row r="13" spans="1:13" s="6" customFormat="1" x14ac:dyDescent="0.2">
      <c r="A13" s="15" t="s">
        <v>5</v>
      </c>
      <c r="B13" s="53">
        <v>0</v>
      </c>
      <c r="C13" s="43"/>
      <c r="D13" s="43">
        <f t="shared" si="0"/>
        <v>0</v>
      </c>
      <c r="E13" s="43"/>
      <c r="F13" s="43"/>
      <c r="G13" s="48"/>
      <c r="H13" s="49"/>
      <c r="I13" s="43"/>
      <c r="J13" s="43"/>
      <c r="K13" s="43"/>
      <c r="L13" s="43"/>
      <c r="M13" s="47"/>
    </row>
    <row r="14" spans="1:13" s="6" customFormat="1" x14ac:dyDescent="0.2">
      <c r="A14" s="15" t="s">
        <v>51</v>
      </c>
      <c r="B14" s="53">
        <v>8000</v>
      </c>
      <c r="C14" s="43">
        <v>8000</v>
      </c>
      <c r="D14" s="43">
        <f t="shared" si="0"/>
        <v>5000</v>
      </c>
      <c r="E14" s="43">
        <v>5000</v>
      </c>
      <c r="F14" s="43"/>
      <c r="G14" s="48"/>
      <c r="H14" s="49"/>
      <c r="I14" s="43"/>
      <c r="J14" s="43"/>
      <c r="K14" s="43"/>
      <c r="L14" s="43"/>
      <c r="M14" s="47"/>
    </row>
    <row r="15" spans="1:13" s="6" customFormat="1" x14ac:dyDescent="0.2">
      <c r="A15" s="15" t="s">
        <v>53</v>
      </c>
      <c r="B15" s="53">
        <v>0</v>
      </c>
      <c r="C15" s="43"/>
      <c r="D15" s="43">
        <f t="shared" si="0"/>
        <v>0</v>
      </c>
      <c r="E15" s="43"/>
      <c r="F15" s="43"/>
      <c r="G15" s="48"/>
      <c r="H15" s="49"/>
      <c r="I15" s="43"/>
      <c r="J15" s="43"/>
      <c r="K15" s="43"/>
      <c r="L15" s="43"/>
      <c r="M15" s="47"/>
    </row>
    <row r="16" spans="1:13" s="6" customFormat="1" ht="13.5" thickBot="1" x14ac:dyDescent="0.25">
      <c r="A16" s="19" t="s">
        <v>21</v>
      </c>
      <c r="B16" s="54">
        <f>SUM(B3:B15)</f>
        <v>227500</v>
      </c>
      <c r="C16" s="62">
        <f>SUM(C3:C15)</f>
        <v>233617.5</v>
      </c>
      <c r="D16" s="62">
        <f>SUM(E16:M16)</f>
        <v>224100</v>
      </c>
      <c r="E16" s="62">
        <f>SUM(E3:E15)</f>
        <v>39000</v>
      </c>
      <c r="F16" s="62">
        <f>SUM(F3:F15)</f>
        <v>0</v>
      </c>
      <c r="G16" s="62">
        <f t="shared" ref="G16" si="1">SUM(G3:G15)</f>
        <v>0</v>
      </c>
      <c r="H16" s="62">
        <f t="shared" ref="H16:M16" si="2">SUM(H3:H15)</f>
        <v>54500</v>
      </c>
      <c r="I16" s="62">
        <f t="shared" si="2"/>
        <v>30000</v>
      </c>
      <c r="J16" s="62">
        <f t="shared" si="2"/>
        <v>21000</v>
      </c>
      <c r="K16" s="62">
        <f t="shared" si="2"/>
        <v>2000</v>
      </c>
      <c r="L16" s="62">
        <f t="shared" si="2"/>
        <v>25200</v>
      </c>
      <c r="M16" s="63">
        <f t="shared" si="2"/>
        <v>52400</v>
      </c>
    </row>
    <row r="17" spans="1:13" s="6" customFormat="1" x14ac:dyDescent="0.2">
      <c r="A17" s="15" t="s">
        <v>25</v>
      </c>
      <c r="B17" s="53">
        <v>128720</v>
      </c>
      <c r="C17" s="43">
        <v>101769.63</v>
      </c>
      <c r="D17" s="43">
        <f>E17+F17+H17+I17+J17+K17+L17+M17</f>
        <v>41768</v>
      </c>
      <c r="E17" s="43">
        <v>5000</v>
      </c>
      <c r="F17" s="43">
        <f>15000+5000</f>
        <v>20000</v>
      </c>
      <c r="G17" s="48"/>
      <c r="H17" s="49">
        <v>500</v>
      </c>
      <c r="I17" s="43">
        <v>3000</v>
      </c>
      <c r="J17" s="43"/>
      <c r="K17" s="43"/>
      <c r="L17" s="43">
        <f>4668+4020+260+2780+490</f>
        <v>12218</v>
      </c>
      <c r="M17" s="47">
        <v>1050</v>
      </c>
    </row>
    <row r="18" spans="1:13" s="6" customFormat="1" x14ac:dyDescent="0.2">
      <c r="A18" s="15" t="s">
        <v>15</v>
      </c>
      <c r="B18" s="53">
        <v>15000</v>
      </c>
      <c r="C18" s="43">
        <v>23565</v>
      </c>
      <c r="D18" s="43">
        <f t="shared" ref="D18:D44" si="3">E18+F18+H18+I18+J18+K18+L18+M18</f>
        <v>25000</v>
      </c>
      <c r="E18" s="43"/>
      <c r="F18" s="43"/>
      <c r="G18" s="48"/>
      <c r="H18" s="49">
        <v>25000</v>
      </c>
      <c r="I18" s="43"/>
      <c r="J18" s="43"/>
      <c r="K18" s="43"/>
      <c r="L18" s="43"/>
      <c r="M18" s="47"/>
    </row>
    <row r="19" spans="1:13" s="6" customFormat="1" x14ac:dyDescent="0.2">
      <c r="A19" s="15" t="s">
        <v>31</v>
      </c>
      <c r="B19" s="53">
        <v>1500</v>
      </c>
      <c r="C19" s="43">
        <v>5250</v>
      </c>
      <c r="D19" s="43">
        <f t="shared" si="3"/>
        <v>1500</v>
      </c>
      <c r="E19" s="43">
        <v>1500</v>
      </c>
      <c r="F19" s="43"/>
      <c r="G19" s="48"/>
      <c r="H19" s="49"/>
      <c r="I19" s="43"/>
      <c r="J19" s="43"/>
      <c r="K19" s="43"/>
      <c r="L19" s="43"/>
      <c r="M19" s="47"/>
    </row>
    <row r="20" spans="1:13" s="6" customFormat="1" x14ac:dyDescent="0.2">
      <c r="A20" s="15" t="s">
        <v>36</v>
      </c>
      <c r="B20" s="53">
        <v>33000</v>
      </c>
      <c r="C20" s="43">
        <v>43432.5</v>
      </c>
      <c r="D20" s="43">
        <f t="shared" si="3"/>
        <v>33000</v>
      </c>
      <c r="E20" s="43"/>
      <c r="F20" s="43"/>
      <c r="G20" s="48"/>
      <c r="H20" s="49">
        <v>14000</v>
      </c>
      <c r="I20" s="43"/>
      <c r="J20" s="43">
        <v>19000</v>
      </c>
      <c r="K20" s="43"/>
      <c r="L20" s="43"/>
      <c r="M20" s="47"/>
    </row>
    <row r="21" spans="1:13" s="6" customFormat="1" x14ac:dyDescent="0.2">
      <c r="A21" s="15" t="s">
        <v>17</v>
      </c>
      <c r="B21" s="53">
        <v>5450</v>
      </c>
      <c r="C21" s="43">
        <v>6355</v>
      </c>
      <c r="D21" s="43">
        <f t="shared" si="3"/>
        <v>7100</v>
      </c>
      <c r="E21" s="43"/>
      <c r="F21" s="43"/>
      <c r="G21" s="48"/>
      <c r="H21" s="49"/>
      <c r="I21" s="43"/>
      <c r="J21" s="43"/>
      <c r="K21" s="43"/>
      <c r="L21" s="43"/>
      <c r="M21" s="47">
        <f>250+5550+1300</f>
        <v>7100</v>
      </c>
    </row>
    <row r="22" spans="1:13" s="6" customFormat="1" x14ac:dyDescent="0.2">
      <c r="A22" s="15" t="s">
        <v>12</v>
      </c>
      <c r="B22" s="53">
        <v>10000</v>
      </c>
      <c r="C22" s="43">
        <v>7594.43</v>
      </c>
      <c r="D22" s="43">
        <f t="shared" si="3"/>
        <v>18000</v>
      </c>
      <c r="E22" s="43"/>
      <c r="F22" s="43"/>
      <c r="G22" s="48"/>
      <c r="H22" s="49"/>
      <c r="I22" s="43"/>
      <c r="J22" s="43">
        <v>500</v>
      </c>
      <c r="K22" s="43">
        <f>1500+5000+10000</f>
        <v>16500</v>
      </c>
      <c r="L22" s="43">
        <v>1000</v>
      </c>
      <c r="M22" s="47"/>
    </row>
    <row r="23" spans="1:13" s="6" customFormat="1" x14ac:dyDescent="0.2">
      <c r="A23" s="15" t="s">
        <v>16</v>
      </c>
      <c r="B23" s="53">
        <v>7000</v>
      </c>
      <c r="C23" s="43">
        <v>5019</v>
      </c>
      <c r="D23" s="43">
        <f t="shared" si="3"/>
        <v>7022</v>
      </c>
      <c r="E23" s="43"/>
      <c r="F23" s="43"/>
      <c r="G23" s="48"/>
      <c r="H23" s="49">
        <v>1000</v>
      </c>
      <c r="I23" s="43"/>
      <c r="J23" s="43">
        <v>1000</v>
      </c>
      <c r="K23" s="43"/>
      <c r="L23" s="43">
        <v>2500</v>
      </c>
      <c r="M23" s="47">
        <f>2150+372</f>
        <v>2522</v>
      </c>
    </row>
    <row r="24" spans="1:13" s="6" customFormat="1" x14ac:dyDescent="0.2">
      <c r="A24" s="15" t="s">
        <v>42</v>
      </c>
      <c r="B24" s="53">
        <v>3750</v>
      </c>
      <c r="C24" s="43"/>
      <c r="D24" s="43">
        <f t="shared" si="3"/>
        <v>5000</v>
      </c>
      <c r="E24" s="43"/>
      <c r="F24" s="43"/>
      <c r="G24" s="48"/>
      <c r="H24" s="49"/>
      <c r="I24" s="43">
        <v>5000</v>
      </c>
      <c r="J24" s="43"/>
      <c r="K24" s="43"/>
      <c r="L24" s="43"/>
      <c r="M24" s="47"/>
    </row>
    <row r="25" spans="1:13" s="6" customFormat="1" x14ac:dyDescent="0.2">
      <c r="A25" s="15" t="s">
        <v>6</v>
      </c>
      <c r="B25" s="53">
        <v>11000</v>
      </c>
      <c r="C25" s="43">
        <v>26394.6</v>
      </c>
      <c r="D25" s="43">
        <f t="shared" si="3"/>
        <v>8500</v>
      </c>
      <c r="E25" s="43"/>
      <c r="F25" s="43"/>
      <c r="G25" s="48"/>
      <c r="H25" s="49">
        <v>3000</v>
      </c>
      <c r="I25" s="43">
        <v>5000</v>
      </c>
      <c r="J25" s="43">
        <v>500</v>
      </c>
      <c r="K25" s="43"/>
      <c r="L25" s="43"/>
      <c r="M25" s="47"/>
    </row>
    <row r="26" spans="1:13" s="6" customFormat="1" x14ac:dyDescent="0.2">
      <c r="A26" s="15" t="s">
        <v>7</v>
      </c>
      <c r="B26" s="53">
        <v>0</v>
      </c>
      <c r="C26" s="43"/>
      <c r="D26" s="43">
        <f t="shared" si="3"/>
        <v>0</v>
      </c>
      <c r="E26" s="43"/>
      <c r="F26" s="43"/>
      <c r="G26" s="48"/>
      <c r="H26" s="49"/>
      <c r="I26" s="43"/>
      <c r="J26" s="43"/>
      <c r="K26" s="43"/>
      <c r="L26" s="43"/>
      <c r="M26" s="47"/>
    </row>
    <row r="27" spans="1:13" s="6" customFormat="1" x14ac:dyDescent="0.2">
      <c r="A27" s="15" t="s">
        <v>59</v>
      </c>
      <c r="B27" s="53">
        <v>22000</v>
      </c>
      <c r="C27" s="43">
        <v>28179</v>
      </c>
      <c r="D27" s="43">
        <f t="shared" si="3"/>
        <v>30600</v>
      </c>
      <c r="E27" s="43">
        <v>26000</v>
      </c>
      <c r="F27" s="43"/>
      <c r="G27" s="48"/>
      <c r="H27" s="49"/>
      <c r="I27" s="43"/>
      <c r="J27" s="43"/>
      <c r="K27" s="43"/>
      <c r="L27" s="43"/>
      <c r="M27" s="47">
        <v>4600</v>
      </c>
    </row>
    <row r="28" spans="1:13" s="6" customFormat="1" x14ac:dyDescent="0.2">
      <c r="A28" s="15" t="s">
        <v>13</v>
      </c>
      <c r="B28" s="53">
        <v>13000</v>
      </c>
      <c r="C28" s="43">
        <v>24483</v>
      </c>
      <c r="D28" s="43">
        <f t="shared" si="3"/>
        <v>20000</v>
      </c>
      <c r="E28" s="43"/>
      <c r="F28" s="43">
        <v>20000</v>
      </c>
      <c r="G28" s="48"/>
      <c r="H28" s="49"/>
      <c r="I28" s="43"/>
      <c r="J28" s="43"/>
      <c r="K28" s="43"/>
      <c r="L28" s="43"/>
      <c r="M28" s="47"/>
    </row>
    <row r="29" spans="1:13" s="6" customFormat="1" x14ac:dyDescent="0.2">
      <c r="A29" s="15" t="s">
        <v>45</v>
      </c>
      <c r="B29" s="53">
        <v>4000</v>
      </c>
      <c r="C29" s="43">
        <v>2973</v>
      </c>
      <c r="D29" s="43">
        <f t="shared" si="3"/>
        <v>6000</v>
      </c>
      <c r="E29" s="43"/>
      <c r="F29" s="43">
        <v>6000</v>
      </c>
      <c r="G29" s="48"/>
      <c r="H29" s="49"/>
      <c r="I29" s="43"/>
      <c r="J29" s="43"/>
      <c r="K29" s="43"/>
      <c r="L29" s="43"/>
      <c r="M29" s="47"/>
    </row>
    <row r="30" spans="1:13" s="6" customFormat="1" x14ac:dyDescent="0.2">
      <c r="A30" s="15" t="s">
        <v>47</v>
      </c>
      <c r="B30" s="53">
        <v>1000</v>
      </c>
      <c r="C30" s="43">
        <v>988</v>
      </c>
      <c r="D30" s="43">
        <f t="shared" si="3"/>
        <v>0</v>
      </c>
      <c r="E30" s="43"/>
      <c r="F30" s="43"/>
      <c r="G30" s="48"/>
      <c r="H30" s="49"/>
      <c r="I30" s="43"/>
      <c r="J30" s="43"/>
      <c r="K30" s="43"/>
      <c r="L30" s="43"/>
      <c r="M30" s="47"/>
    </row>
    <row r="31" spans="1:13" s="6" customFormat="1" x14ac:dyDescent="0.2">
      <c r="A31" s="15" t="s">
        <v>23</v>
      </c>
      <c r="B31" s="53">
        <v>10000</v>
      </c>
      <c r="C31" s="43"/>
      <c r="D31" s="43">
        <f t="shared" si="3"/>
        <v>12000</v>
      </c>
      <c r="E31" s="43"/>
      <c r="F31" s="49">
        <v>12000</v>
      </c>
      <c r="G31" s="48"/>
      <c r="H31" s="49"/>
      <c r="I31" s="43"/>
      <c r="J31" s="43"/>
      <c r="K31" s="43"/>
      <c r="L31" s="43"/>
      <c r="M31" s="47"/>
    </row>
    <row r="32" spans="1:13" s="6" customFormat="1" x14ac:dyDescent="0.2">
      <c r="A32" s="15" t="s">
        <v>19</v>
      </c>
      <c r="B32" s="53">
        <v>0</v>
      </c>
      <c r="C32" s="43"/>
      <c r="D32" s="43">
        <f t="shared" si="3"/>
        <v>0</v>
      </c>
      <c r="E32" s="43"/>
      <c r="F32" s="49"/>
      <c r="G32" s="48"/>
      <c r="H32" s="49"/>
      <c r="I32" s="43"/>
      <c r="J32" s="43"/>
      <c r="K32" s="43"/>
      <c r="L32" s="43"/>
      <c r="M32" s="47"/>
    </row>
    <row r="33" spans="1:13" s="6" customFormat="1" x14ac:dyDescent="0.2">
      <c r="A33" s="15" t="s">
        <v>20</v>
      </c>
      <c r="B33" s="53">
        <v>0</v>
      </c>
      <c r="C33" s="43"/>
      <c r="D33" s="43">
        <f t="shared" si="3"/>
        <v>0</v>
      </c>
      <c r="E33" s="43"/>
      <c r="F33" s="49"/>
      <c r="G33" s="48"/>
      <c r="H33" s="49"/>
      <c r="I33" s="43"/>
      <c r="J33" s="43"/>
      <c r="K33" s="43"/>
      <c r="L33" s="43"/>
      <c r="M33" s="47"/>
    </row>
    <row r="34" spans="1:13" s="6" customFormat="1" x14ac:dyDescent="0.2">
      <c r="A34" s="15" t="s">
        <v>34</v>
      </c>
      <c r="B34" s="53">
        <v>0</v>
      </c>
      <c r="C34" s="43"/>
      <c r="D34" s="43">
        <f t="shared" si="3"/>
        <v>0</v>
      </c>
      <c r="E34" s="43"/>
      <c r="F34" s="49"/>
      <c r="G34" s="48"/>
      <c r="H34" s="49"/>
      <c r="I34" s="43"/>
      <c r="J34" s="43"/>
      <c r="K34" s="43"/>
      <c r="L34" s="43"/>
      <c r="M34" s="47"/>
    </row>
    <row r="35" spans="1:13" s="6" customFormat="1" x14ac:dyDescent="0.2">
      <c r="A35" s="15" t="s">
        <v>8</v>
      </c>
      <c r="B35" s="53">
        <v>500</v>
      </c>
      <c r="C35" s="43">
        <v>5816.25</v>
      </c>
      <c r="D35" s="43">
        <f t="shared" si="3"/>
        <v>2000</v>
      </c>
      <c r="E35" s="43">
        <v>2000</v>
      </c>
      <c r="F35" s="49"/>
      <c r="G35" s="48"/>
      <c r="H35" s="49"/>
      <c r="I35" s="43"/>
      <c r="J35" s="43"/>
      <c r="K35" s="43"/>
      <c r="L35" s="43"/>
      <c r="M35" s="47"/>
    </row>
    <row r="36" spans="1:13" s="6" customFormat="1" x14ac:dyDescent="0.2">
      <c r="A36" s="15" t="s">
        <v>9</v>
      </c>
      <c r="B36" s="53">
        <v>0</v>
      </c>
      <c r="C36" s="43"/>
      <c r="D36" s="43">
        <f t="shared" si="3"/>
        <v>0</v>
      </c>
      <c r="E36" s="43"/>
      <c r="F36" s="49"/>
      <c r="G36" s="48"/>
      <c r="H36" s="49"/>
      <c r="I36" s="43"/>
      <c r="J36" s="43"/>
      <c r="K36" s="43"/>
      <c r="L36" s="43"/>
      <c r="M36" s="47"/>
    </row>
    <row r="37" spans="1:13" s="6" customFormat="1" x14ac:dyDescent="0.2">
      <c r="A37" s="15" t="s">
        <v>32</v>
      </c>
      <c r="B37" s="53">
        <v>1500</v>
      </c>
      <c r="C37" s="43"/>
      <c r="D37" s="43">
        <f t="shared" si="3"/>
        <v>0</v>
      </c>
      <c r="E37" s="43"/>
      <c r="F37" s="49"/>
      <c r="G37" s="48"/>
      <c r="H37" s="49"/>
      <c r="I37" s="43"/>
      <c r="J37" s="43"/>
      <c r="K37" s="43"/>
      <c r="L37" s="43"/>
      <c r="M37" s="47"/>
    </row>
    <row r="38" spans="1:13" s="6" customFormat="1" x14ac:dyDescent="0.2">
      <c r="A38" s="15" t="s">
        <v>10</v>
      </c>
      <c r="B38" s="53">
        <v>25000</v>
      </c>
      <c r="C38" s="43">
        <v>4493</v>
      </c>
      <c r="D38" s="43">
        <f t="shared" si="3"/>
        <v>15500</v>
      </c>
      <c r="E38" s="43">
        <v>2000</v>
      </c>
      <c r="F38" s="49"/>
      <c r="G38" s="48"/>
      <c r="H38" s="49">
        <v>6000</v>
      </c>
      <c r="I38" s="43">
        <v>7000</v>
      </c>
      <c r="J38" s="43"/>
      <c r="K38" s="43"/>
      <c r="L38" s="43"/>
      <c r="M38" s="47">
        <v>500</v>
      </c>
    </row>
    <row r="39" spans="1:13" s="6" customFormat="1" x14ac:dyDescent="0.2">
      <c r="A39" s="15" t="s">
        <v>44</v>
      </c>
      <c r="B39" s="53">
        <v>0</v>
      </c>
      <c r="C39" s="43"/>
      <c r="D39" s="43">
        <f t="shared" si="3"/>
        <v>0</v>
      </c>
      <c r="E39" s="43"/>
      <c r="F39" s="49"/>
      <c r="G39" s="48"/>
      <c r="H39" s="49"/>
      <c r="I39" s="43"/>
      <c r="J39" s="43"/>
      <c r="K39" s="43"/>
      <c r="L39" s="43"/>
      <c r="M39" s="47"/>
    </row>
    <row r="40" spans="1:13" s="6" customFormat="1" x14ac:dyDescent="0.2">
      <c r="A40" s="15" t="s">
        <v>26</v>
      </c>
      <c r="B40" s="53">
        <v>13700</v>
      </c>
      <c r="C40" s="43">
        <v>2413.5</v>
      </c>
      <c r="D40" s="43">
        <f t="shared" si="3"/>
        <v>13700</v>
      </c>
      <c r="E40" s="43">
        <v>10000</v>
      </c>
      <c r="F40" s="49"/>
      <c r="G40" s="48"/>
      <c r="H40" s="49">
        <v>1200</v>
      </c>
      <c r="I40" s="43">
        <v>2500</v>
      </c>
      <c r="J40" s="43"/>
      <c r="K40" s="43"/>
      <c r="L40" s="43"/>
      <c r="M40" s="47"/>
    </row>
    <row r="41" spans="1:13" s="6" customFormat="1" x14ac:dyDescent="0.2">
      <c r="A41" s="15" t="s">
        <v>11</v>
      </c>
      <c r="B41" s="53">
        <v>2000</v>
      </c>
      <c r="C41" s="43">
        <v>1666</v>
      </c>
      <c r="D41" s="43">
        <f t="shared" si="3"/>
        <v>2000</v>
      </c>
      <c r="E41" s="43">
        <v>2000</v>
      </c>
      <c r="F41" s="49"/>
      <c r="G41" s="48"/>
      <c r="H41" s="49"/>
      <c r="I41" s="43"/>
      <c r="J41" s="43"/>
      <c r="K41" s="43"/>
      <c r="L41" s="43"/>
      <c r="M41" s="47"/>
    </row>
    <row r="42" spans="1:13" s="6" customFormat="1" x14ac:dyDescent="0.2">
      <c r="A42" s="15" t="s">
        <v>28</v>
      </c>
      <c r="B42" s="53">
        <v>1000</v>
      </c>
      <c r="C42" s="43"/>
      <c r="D42" s="43">
        <f t="shared" si="3"/>
        <v>0</v>
      </c>
      <c r="E42" s="43"/>
      <c r="F42" s="49"/>
      <c r="G42" s="48"/>
      <c r="H42" s="49"/>
      <c r="I42" s="43"/>
      <c r="J42" s="43"/>
      <c r="K42" s="43"/>
      <c r="L42" s="43"/>
      <c r="M42" s="47"/>
    </row>
    <row r="43" spans="1:13" s="6" customFormat="1" x14ac:dyDescent="0.2">
      <c r="A43" s="15" t="s">
        <v>43</v>
      </c>
      <c r="B43" s="53">
        <v>11450</v>
      </c>
      <c r="C43" s="43">
        <v>5071</v>
      </c>
      <c r="D43" s="43">
        <f t="shared" si="3"/>
        <v>12900</v>
      </c>
      <c r="E43" s="43"/>
      <c r="F43" s="49"/>
      <c r="G43" s="48"/>
      <c r="H43" s="49"/>
      <c r="I43" s="43"/>
      <c r="J43" s="43"/>
      <c r="K43" s="43"/>
      <c r="L43" s="43">
        <v>5000</v>
      </c>
      <c r="M43" s="47">
        <f>6000+1900</f>
        <v>7900</v>
      </c>
    </row>
    <row r="44" spans="1:13" s="6" customFormat="1" x14ac:dyDescent="0.2">
      <c r="A44" s="15" t="s">
        <v>35</v>
      </c>
      <c r="B44" s="53">
        <v>14500</v>
      </c>
      <c r="C44" s="43">
        <v>10221.5</v>
      </c>
      <c r="D44" s="43">
        <f t="shared" si="3"/>
        <v>13500</v>
      </c>
      <c r="E44" s="43"/>
      <c r="F44" s="49"/>
      <c r="G44" s="48"/>
      <c r="H44" s="49">
        <v>3000</v>
      </c>
      <c r="I44" s="43">
        <v>3500</v>
      </c>
      <c r="J44" s="43"/>
      <c r="K44" s="43"/>
      <c r="L44" s="43">
        <v>5500</v>
      </c>
      <c r="M44" s="50">
        <v>1500</v>
      </c>
    </row>
    <row r="45" spans="1:13" s="41" customFormat="1" ht="13.5" thickBot="1" x14ac:dyDescent="0.25">
      <c r="A45" s="40" t="s">
        <v>22</v>
      </c>
      <c r="B45" s="55">
        <f>SUM(B17:B44)</f>
        <v>335070</v>
      </c>
      <c r="C45" s="51">
        <f>SUM(C17:C44)</f>
        <v>305684.41000000003</v>
      </c>
      <c r="D45" s="51">
        <f>SUM(E45:M45)</f>
        <v>275090</v>
      </c>
      <c r="E45" s="51">
        <f>SUM(E17:E44)</f>
        <v>48500</v>
      </c>
      <c r="F45" s="51">
        <f t="shared" ref="F45:L45" si="4">SUM(F17:F44)</f>
        <v>58000</v>
      </c>
      <c r="G45" s="51">
        <f t="shared" si="4"/>
        <v>0</v>
      </c>
      <c r="H45" s="51">
        <f t="shared" si="4"/>
        <v>53700</v>
      </c>
      <c r="I45" s="51">
        <f t="shared" si="4"/>
        <v>26000</v>
      </c>
      <c r="J45" s="51">
        <f t="shared" si="4"/>
        <v>21000</v>
      </c>
      <c r="K45" s="51">
        <f t="shared" si="4"/>
        <v>16500</v>
      </c>
      <c r="L45" s="51">
        <f t="shared" si="4"/>
        <v>26218</v>
      </c>
      <c r="M45" s="51">
        <f t="shared" ref="M45" si="5">SUM(M17:M44)</f>
        <v>25172</v>
      </c>
    </row>
    <row r="46" spans="1:13" s="41" customFormat="1" ht="13.5" thickBot="1" x14ac:dyDescent="0.25">
      <c r="A46" s="42" t="s">
        <v>14</v>
      </c>
      <c r="B46" s="56">
        <f>B16-B45</f>
        <v>-107570</v>
      </c>
      <c r="C46" s="52">
        <f>C16-C45</f>
        <v>-72066.910000000033</v>
      </c>
      <c r="D46" s="52">
        <f t="shared" ref="D46" si="6">SUM(E46:L46)</f>
        <v>-78218</v>
      </c>
      <c r="E46" s="52">
        <f>E16-E45</f>
        <v>-9500</v>
      </c>
      <c r="F46" s="52">
        <f t="shared" ref="F46:L46" si="7">F16-F45</f>
        <v>-58000</v>
      </c>
      <c r="G46" s="52">
        <f t="shared" si="7"/>
        <v>0</v>
      </c>
      <c r="H46" s="52">
        <f t="shared" si="7"/>
        <v>800</v>
      </c>
      <c r="I46" s="52">
        <f t="shared" si="7"/>
        <v>4000</v>
      </c>
      <c r="J46" s="52">
        <f t="shared" si="7"/>
        <v>0</v>
      </c>
      <c r="K46" s="52">
        <f t="shared" si="7"/>
        <v>-14500</v>
      </c>
      <c r="L46" s="52">
        <f t="shared" si="7"/>
        <v>-1018</v>
      </c>
      <c r="M46" s="52">
        <f t="shared" ref="M46" si="8">M16-M45</f>
        <v>27228</v>
      </c>
    </row>
    <row r="47" spans="1:13" s="6" customFormat="1" ht="13.5" thickTop="1" x14ac:dyDescent="0.2">
      <c r="A47" s="58"/>
      <c r="B47" s="59"/>
      <c r="C47" s="60"/>
      <c r="D47" s="60"/>
      <c r="E47" s="57"/>
      <c r="F47" s="61"/>
      <c r="G47" s="61"/>
      <c r="H47" s="61"/>
      <c r="I47" s="57"/>
      <c r="J47" s="57"/>
      <c r="K47" s="57"/>
      <c r="L47" s="57"/>
      <c r="M47" s="57"/>
    </row>
  </sheetData>
  <printOptions gridLines="1"/>
  <pageMargins left="0.74803149606299213" right="0.74803149606299213" top="0.98425196850393704" bottom="0.98425196850393704" header="0.51181102362204722" footer="0.51181102362204722"/>
  <pageSetup paperSize="8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B0940-4221-42ED-AB92-ACDFFD41AA56}">
  <sheetPr>
    <pageSetUpPr fitToPage="1"/>
  </sheetPr>
  <dimension ref="A1:Y47"/>
  <sheetViews>
    <sheetView zoomScale="74" zoomScaleNormal="130" workbookViewId="0">
      <selection activeCell="I56" sqref="I56"/>
    </sheetView>
  </sheetViews>
  <sheetFormatPr defaultRowHeight="12.75" x14ac:dyDescent="0.2"/>
  <cols>
    <col min="1" max="1" width="42" style="10" customWidth="1"/>
    <col min="2" max="3" width="16.140625" style="16" customWidth="1"/>
    <col min="4" max="4" width="11.140625" style="13" customWidth="1"/>
    <col min="5" max="7" width="11.140625" style="3" customWidth="1"/>
    <col min="8" max="8" width="11.140625" style="13" customWidth="1"/>
    <col min="9" max="9" width="11.140625" style="3" customWidth="1"/>
    <col min="10" max="11" width="11.140625" style="13" customWidth="1"/>
    <col min="12" max="12" width="10.7109375" style="6" customWidth="1"/>
    <col min="13" max="25" width="9.140625" style="6"/>
    <col min="26" max="16384" width="9.140625" style="9"/>
  </cols>
  <sheetData>
    <row r="1" spans="1:25" s="5" customFormat="1" x14ac:dyDescent="0.2">
      <c r="A1" s="25"/>
      <c r="B1" s="26" t="s">
        <v>52</v>
      </c>
      <c r="C1" s="26" t="s">
        <v>52</v>
      </c>
      <c r="D1" s="26" t="s">
        <v>49</v>
      </c>
      <c r="E1" s="26" t="s">
        <v>50</v>
      </c>
      <c r="F1" s="26" t="s">
        <v>0</v>
      </c>
      <c r="G1" s="26" t="s">
        <v>40</v>
      </c>
      <c r="H1" s="26" t="s">
        <v>1</v>
      </c>
      <c r="I1" s="26" t="s">
        <v>2</v>
      </c>
      <c r="J1" s="26" t="s">
        <v>24</v>
      </c>
      <c r="K1" s="26" t="s">
        <v>41</v>
      </c>
      <c r="L1" s="26" t="s">
        <v>54</v>
      </c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s="2" customFormat="1" ht="13.5" thickBot="1" x14ac:dyDescent="0.25">
      <c r="A2" s="27" t="s">
        <v>46</v>
      </c>
      <c r="B2" s="28" t="s">
        <v>55</v>
      </c>
      <c r="C2" s="28" t="s">
        <v>56</v>
      </c>
      <c r="D2" s="29"/>
      <c r="E2" s="29"/>
      <c r="F2" s="29"/>
      <c r="G2" s="29"/>
      <c r="H2" s="29"/>
      <c r="I2" s="29"/>
      <c r="J2" s="29"/>
      <c r="K2" s="29"/>
      <c r="L2" s="2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1:25" x14ac:dyDescent="0.2">
      <c r="A3" s="14" t="s">
        <v>27</v>
      </c>
      <c r="B3" s="11">
        <v>26070</v>
      </c>
      <c r="C3" s="11">
        <f>D3+E3+F3+G3+H3+I3+J3+K3+L3</f>
        <v>30000</v>
      </c>
      <c r="D3" s="11">
        <v>30000</v>
      </c>
      <c r="E3" s="12">
        <v>0</v>
      </c>
      <c r="F3" s="12">
        <v>0</v>
      </c>
      <c r="G3" s="17">
        <v>0</v>
      </c>
      <c r="H3" s="12">
        <v>0</v>
      </c>
      <c r="I3" s="12">
        <v>0</v>
      </c>
      <c r="J3" s="12">
        <v>0</v>
      </c>
      <c r="K3" s="12">
        <v>0</v>
      </c>
      <c r="L3" s="12"/>
    </row>
    <row r="4" spans="1:25" x14ac:dyDescent="0.2">
      <c r="A4" s="15" t="s">
        <v>37</v>
      </c>
      <c r="B4" s="11">
        <v>201550</v>
      </c>
      <c r="C4" s="11">
        <f t="shared" ref="C4:C15" si="0">D4+E4+F4+G4+H4+I4+J4+K4+L4</f>
        <v>139000</v>
      </c>
      <c r="D4" s="11">
        <v>0</v>
      </c>
      <c r="E4" s="11">
        <v>0</v>
      </c>
      <c r="F4" s="11">
        <v>0</v>
      </c>
      <c r="G4" s="18">
        <v>51000</v>
      </c>
      <c r="H4" s="11">
        <v>30000</v>
      </c>
      <c r="I4" s="11">
        <v>20000</v>
      </c>
      <c r="J4" s="11">
        <v>0</v>
      </c>
      <c r="K4" s="11">
        <v>20000</v>
      </c>
      <c r="L4" s="11">
        <v>18000</v>
      </c>
    </row>
    <row r="5" spans="1:25" x14ac:dyDescent="0.2">
      <c r="A5" s="15" t="s">
        <v>18</v>
      </c>
      <c r="B5" s="11">
        <v>3500</v>
      </c>
      <c r="C5" s="11">
        <f t="shared" si="0"/>
        <v>4000</v>
      </c>
      <c r="D5" s="11">
        <v>4000</v>
      </c>
      <c r="E5" s="11">
        <v>0</v>
      </c>
      <c r="F5" s="11">
        <v>0</v>
      </c>
      <c r="G5" s="18">
        <v>0</v>
      </c>
      <c r="H5" s="11">
        <v>0</v>
      </c>
      <c r="I5" s="11">
        <v>0</v>
      </c>
      <c r="J5" s="11">
        <v>0</v>
      </c>
      <c r="K5" s="11">
        <v>0</v>
      </c>
      <c r="L5" s="11"/>
    </row>
    <row r="6" spans="1:25" x14ac:dyDescent="0.2">
      <c r="A6" s="15" t="s">
        <v>33</v>
      </c>
      <c r="B6" s="11">
        <v>10330</v>
      </c>
      <c r="C6" s="11">
        <f t="shared" si="0"/>
        <v>44500</v>
      </c>
      <c r="D6" s="11">
        <v>0</v>
      </c>
      <c r="E6" s="11">
        <v>0</v>
      </c>
      <c r="F6" s="11">
        <v>0</v>
      </c>
      <c r="G6" s="18">
        <v>10000</v>
      </c>
      <c r="H6" s="11">
        <v>0</v>
      </c>
      <c r="I6" s="11">
        <v>7000</v>
      </c>
      <c r="J6" s="11">
        <v>0</v>
      </c>
      <c r="K6" s="11">
        <v>7000</v>
      </c>
      <c r="L6" s="11">
        <v>20500</v>
      </c>
    </row>
    <row r="7" spans="1:25" x14ac:dyDescent="0.2">
      <c r="A7" s="15" t="s">
        <v>38</v>
      </c>
      <c r="B7" s="11">
        <v>736</v>
      </c>
      <c r="C7" s="11">
        <f t="shared" si="0"/>
        <v>1500</v>
      </c>
      <c r="D7" s="11">
        <v>0</v>
      </c>
      <c r="E7" s="11">
        <v>0</v>
      </c>
      <c r="F7" s="11">
        <v>0</v>
      </c>
      <c r="G7" s="18">
        <v>0</v>
      </c>
      <c r="H7" s="11">
        <v>0</v>
      </c>
      <c r="I7" s="11">
        <v>0</v>
      </c>
      <c r="J7" s="11">
        <v>1500</v>
      </c>
      <c r="K7" s="11">
        <v>0</v>
      </c>
      <c r="L7" s="11"/>
    </row>
    <row r="8" spans="1:25" x14ac:dyDescent="0.2">
      <c r="A8" s="15" t="s">
        <v>48</v>
      </c>
      <c r="B8" s="11">
        <v>350</v>
      </c>
      <c r="C8" s="11">
        <f t="shared" si="0"/>
        <v>0</v>
      </c>
      <c r="D8" s="11">
        <v>0</v>
      </c>
      <c r="E8" s="11">
        <v>0</v>
      </c>
      <c r="F8" s="11">
        <v>0</v>
      </c>
      <c r="G8" s="18">
        <v>0</v>
      </c>
      <c r="H8" s="11">
        <v>0</v>
      </c>
      <c r="I8" s="11">
        <v>0</v>
      </c>
      <c r="J8" s="11">
        <v>0</v>
      </c>
      <c r="K8" s="11">
        <v>0</v>
      </c>
      <c r="L8" s="11"/>
    </row>
    <row r="9" spans="1:25" x14ac:dyDescent="0.2">
      <c r="A9" s="15" t="s">
        <v>39</v>
      </c>
      <c r="B9" s="11">
        <v>0</v>
      </c>
      <c r="C9" s="11">
        <f t="shared" si="0"/>
        <v>0</v>
      </c>
      <c r="D9" s="11">
        <v>0</v>
      </c>
      <c r="E9" s="11">
        <v>0</v>
      </c>
      <c r="F9" s="11">
        <v>0</v>
      </c>
      <c r="G9" s="18">
        <v>0</v>
      </c>
      <c r="H9" s="11">
        <v>0</v>
      </c>
      <c r="I9" s="11">
        <v>0</v>
      </c>
      <c r="J9" s="11">
        <v>0</v>
      </c>
      <c r="K9" s="11">
        <v>0</v>
      </c>
      <c r="L9" s="11"/>
    </row>
    <row r="10" spans="1:25" x14ac:dyDescent="0.2">
      <c r="A10" s="15" t="s">
        <v>3</v>
      </c>
      <c r="B10" s="11">
        <v>1300</v>
      </c>
      <c r="C10" s="11">
        <f t="shared" si="0"/>
        <v>500</v>
      </c>
      <c r="D10" s="11">
        <v>0</v>
      </c>
      <c r="E10" s="11">
        <v>0</v>
      </c>
      <c r="F10" s="11">
        <v>0</v>
      </c>
      <c r="G10" s="18">
        <v>500</v>
      </c>
      <c r="H10" s="11">
        <v>0</v>
      </c>
      <c r="I10" s="11">
        <v>0</v>
      </c>
      <c r="J10" s="11">
        <v>0</v>
      </c>
      <c r="K10" s="11">
        <v>0</v>
      </c>
      <c r="L10" s="11"/>
    </row>
    <row r="11" spans="1:25" x14ac:dyDescent="0.2">
      <c r="A11" s="15" t="s">
        <v>29</v>
      </c>
      <c r="B11" s="11">
        <v>0</v>
      </c>
      <c r="C11" s="11">
        <f t="shared" si="0"/>
        <v>0</v>
      </c>
      <c r="D11" s="11">
        <v>0</v>
      </c>
      <c r="E11" s="11">
        <v>0</v>
      </c>
      <c r="F11" s="11">
        <v>0</v>
      </c>
      <c r="G11" s="18">
        <v>0</v>
      </c>
      <c r="H11" s="11">
        <v>0</v>
      </c>
      <c r="I11" s="11">
        <v>0</v>
      </c>
      <c r="J11" s="11">
        <v>0</v>
      </c>
      <c r="K11" s="11">
        <v>0</v>
      </c>
      <c r="L11" s="11"/>
    </row>
    <row r="12" spans="1:25" x14ac:dyDescent="0.2">
      <c r="A12" s="15" t="s">
        <v>4</v>
      </c>
      <c r="B12" s="11">
        <v>0</v>
      </c>
      <c r="C12" s="11">
        <f t="shared" si="0"/>
        <v>0</v>
      </c>
      <c r="D12" s="11">
        <v>0</v>
      </c>
      <c r="E12" s="11">
        <v>0</v>
      </c>
      <c r="F12" s="11">
        <v>0</v>
      </c>
      <c r="G12" s="18">
        <v>0</v>
      </c>
      <c r="H12" s="11">
        <v>0</v>
      </c>
      <c r="I12" s="11">
        <v>0</v>
      </c>
      <c r="J12" s="11">
        <v>0</v>
      </c>
      <c r="K12" s="11">
        <v>0</v>
      </c>
      <c r="L12" s="11"/>
    </row>
    <row r="13" spans="1:25" x14ac:dyDescent="0.2">
      <c r="A13" s="15" t="s">
        <v>5</v>
      </c>
      <c r="B13" s="11">
        <v>5000</v>
      </c>
      <c r="C13" s="11">
        <f t="shared" si="0"/>
        <v>0</v>
      </c>
      <c r="D13" s="11">
        <v>0</v>
      </c>
      <c r="E13" s="11">
        <v>0</v>
      </c>
      <c r="F13" s="11">
        <v>0</v>
      </c>
      <c r="G13" s="18">
        <v>0</v>
      </c>
      <c r="H13" s="11">
        <v>0</v>
      </c>
      <c r="I13" s="11">
        <v>0</v>
      </c>
      <c r="J13" s="11">
        <v>0</v>
      </c>
      <c r="K13" s="11">
        <v>0</v>
      </c>
      <c r="L13" s="11"/>
    </row>
    <row r="14" spans="1:25" x14ac:dyDescent="0.2">
      <c r="A14" s="15" t="s">
        <v>51</v>
      </c>
      <c r="B14" s="11">
        <v>8000</v>
      </c>
      <c r="C14" s="11">
        <f t="shared" si="0"/>
        <v>8000</v>
      </c>
      <c r="D14" s="11">
        <v>8000</v>
      </c>
      <c r="E14" s="11">
        <v>0</v>
      </c>
      <c r="F14" s="11">
        <v>0</v>
      </c>
      <c r="G14" s="18">
        <v>0</v>
      </c>
      <c r="H14" s="11">
        <v>0</v>
      </c>
      <c r="I14" s="11">
        <v>0</v>
      </c>
      <c r="J14" s="11">
        <v>0</v>
      </c>
      <c r="K14" s="11">
        <v>0</v>
      </c>
      <c r="L14" s="11"/>
    </row>
    <row r="15" spans="1:25" x14ac:dyDescent="0.2">
      <c r="A15" s="15" t="s">
        <v>53</v>
      </c>
      <c r="B15" s="11">
        <v>0</v>
      </c>
      <c r="C15" s="11">
        <f t="shared" si="0"/>
        <v>0</v>
      </c>
      <c r="D15" s="11">
        <v>0</v>
      </c>
      <c r="E15" s="11">
        <v>0</v>
      </c>
      <c r="F15" s="11">
        <v>0</v>
      </c>
      <c r="G15" s="18">
        <v>0</v>
      </c>
      <c r="H15" s="11">
        <v>0</v>
      </c>
      <c r="I15" s="11">
        <v>0</v>
      </c>
      <c r="J15" s="11">
        <v>0</v>
      </c>
      <c r="K15" s="11">
        <v>0</v>
      </c>
      <c r="L15" s="11"/>
    </row>
    <row r="16" spans="1:25" s="2" customFormat="1" ht="13.5" thickBot="1" x14ac:dyDescent="0.25">
      <c r="A16" s="19" t="s">
        <v>21</v>
      </c>
      <c r="B16" s="20">
        <f>SUM(B3:B15)</f>
        <v>256836</v>
      </c>
      <c r="C16" s="20">
        <f>SUM(D16:L16)</f>
        <v>227500</v>
      </c>
      <c r="D16" s="20">
        <f>SUM(D3:D15)</f>
        <v>42000</v>
      </c>
      <c r="E16" s="20">
        <f>SUM(E3:E15)</f>
        <v>0</v>
      </c>
      <c r="F16" s="20">
        <f t="shared" ref="F16" si="1">SUM(F3:F15)</f>
        <v>0</v>
      </c>
      <c r="G16" s="20">
        <f>SUM(G3:G15)</f>
        <v>61500</v>
      </c>
      <c r="H16" s="20">
        <f>SUM(H3:H15)</f>
        <v>30000</v>
      </c>
      <c r="I16" s="20">
        <f>SUM(I3:I15)</f>
        <v>27000</v>
      </c>
      <c r="J16" s="20">
        <f>SUM(J3:J15)</f>
        <v>1500</v>
      </c>
      <c r="K16" s="20">
        <f>SUM(K3:K15)</f>
        <v>27000</v>
      </c>
      <c r="L16" s="20">
        <v>38500</v>
      </c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12" x14ac:dyDescent="0.2">
      <c r="A17" s="15" t="s">
        <v>25</v>
      </c>
      <c r="B17" s="11">
        <v>1610</v>
      </c>
      <c r="C17" s="11">
        <f>D17+E17+F17+G17+H17+I17+J17+K17+L17</f>
        <v>128720</v>
      </c>
      <c r="D17" s="11">
        <v>11000</v>
      </c>
      <c r="E17" s="11">
        <v>97000</v>
      </c>
      <c r="F17" s="11">
        <v>0</v>
      </c>
      <c r="G17" s="18">
        <v>500</v>
      </c>
      <c r="H17" s="11">
        <v>5000</v>
      </c>
      <c r="I17" s="11">
        <v>2500</v>
      </c>
      <c r="J17" s="11">
        <v>4000</v>
      </c>
      <c r="K17" s="11">
        <v>7500</v>
      </c>
      <c r="L17" s="11">
        <v>1220</v>
      </c>
    </row>
    <row r="18" spans="1:12" x14ac:dyDescent="0.2">
      <c r="A18" s="15" t="s">
        <v>15</v>
      </c>
      <c r="B18" s="11">
        <v>3594</v>
      </c>
      <c r="C18" s="11">
        <f t="shared" ref="C18:C43" si="2">D18+E18+F18+G18+H18+I18+J18+K18+L18</f>
        <v>15000</v>
      </c>
      <c r="D18" s="11">
        <v>0</v>
      </c>
      <c r="E18" s="11">
        <v>0</v>
      </c>
      <c r="F18" s="11">
        <v>0</v>
      </c>
      <c r="G18" s="18">
        <v>15000</v>
      </c>
      <c r="H18" s="11">
        <v>0</v>
      </c>
      <c r="I18" s="11">
        <v>0</v>
      </c>
      <c r="J18" s="11">
        <v>0</v>
      </c>
      <c r="K18" s="11">
        <v>0</v>
      </c>
      <c r="L18" s="11"/>
    </row>
    <row r="19" spans="1:12" x14ac:dyDescent="0.2">
      <c r="A19" s="15" t="s">
        <v>31</v>
      </c>
      <c r="B19" s="11">
        <v>980</v>
      </c>
      <c r="C19" s="11">
        <f t="shared" si="2"/>
        <v>1500</v>
      </c>
      <c r="D19" s="11">
        <v>1500</v>
      </c>
      <c r="E19" s="11">
        <v>0</v>
      </c>
      <c r="F19" s="11">
        <v>0</v>
      </c>
      <c r="G19" s="18">
        <v>0</v>
      </c>
      <c r="H19" s="11">
        <v>0</v>
      </c>
      <c r="I19" s="11">
        <v>0</v>
      </c>
      <c r="J19" s="11">
        <v>0</v>
      </c>
      <c r="K19" s="11">
        <v>0</v>
      </c>
      <c r="L19" s="11"/>
    </row>
    <row r="20" spans="1:12" x14ac:dyDescent="0.2">
      <c r="A20" s="15" t="s">
        <v>36</v>
      </c>
      <c r="B20" s="11">
        <v>41204</v>
      </c>
      <c r="C20" s="11">
        <f t="shared" si="2"/>
        <v>33000</v>
      </c>
      <c r="D20" s="11">
        <v>0</v>
      </c>
      <c r="E20" s="11">
        <v>0</v>
      </c>
      <c r="F20" s="11">
        <v>0</v>
      </c>
      <c r="G20" s="18">
        <v>14000</v>
      </c>
      <c r="H20" s="11">
        <v>0</v>
      </c>
      <c r="I20" s="11">
        <v>19000</v>
      </c>
      <c r="J20" s="11">
        <v>0</v>
      </c>
      <c r="K20" s="11">
        <v>0</v>
      </c>
      <c r="L20" s="11"/>
    </row>
    <row r="21" spans="1:12" x14ac:dyDescent="0.2">
      <c r="A21" s="15" t="s">
        <v>17</v>
      </c>
      <c r="B21" s="11">
        <v>4225</v>
      </c>
      <c r="C21" s="11">
        <f t="shared" si="2"/>
        <v>5450</v>
      </c>
      <c r="D21" s="11">
        <v>0</v>
      </c>
      <c r="E21" s="11">
        <v>0</v>
      </c>
      <c r="F21" s="11">
        <v>0</v>
      </c>
      <c r="G21" s="18">
        <v>0</v>
      </c>
      <c r="H21" s="11">
        <v>0</v>
      </c>
      <c r="I21" s="11">
        <v>2200</v>
      </c>
      <c r="J21" s="11">
        <v>0</v>
      </c>
      <c r="K21" s="11">
        <v>1500</v>
      </c>
      <c r="L21" s="11">
        <v>1750</v>
      </c>
    </row>
    <row r="22" spans="1:12" x14ac:dyDescent="0.2">
      <c r="A22" s="15" t="s">
        <v>12</v>
      </c>
      <c r="B22" s="11">
        <v>4109</v>
      </c>
      <c r="C22" s="11">
        <f t="shared" si="2"/>
        <v>10000</v>
      </c>
      <c r="D22" s="11">
        <v>0</v>
      </c>
      <c r="E22" s="11">
        <v>0</v>
      </c>
      <c r="F22" s="11">
        <v>0</v>
      </c>
      <c r="G22" s="18">
        <v>0</v>
      </c>
      <c r="H22" s="11">
        <v>0</v>
      </c>
      <c r="I22" s="11">
        <v>0</v>
      </c>
      <c r="J22" s="11">
        <v>10000</v>
      </c>
      <c r="K22" s="11">
        <v>0</v>
      </c>
      <c r="L22" s="11"/>
    </row>
    <row r="23" spans="1:12" x14ac:dyDescent="0.2">
      <c r="A23" s="15" t="s">
        <v>16</v>
      </c>
      <c r="B23" s="11">
        <v>1956</v>
      </c>
      <c r="C23" s="11">
        <f t="shared" si="2"/>
        <v>7000</v>
      </c>
      <c r="D23" s="11">
        <v>0</v>
      </c>
      <c r="E23" s="11">
        <v>0</v>
      </c>
      <c r="F23" s="11">
        <v>0</v>
      </c>
      <c r="G23" s="18">
        <v>5000</v>
      </c>
      <c r="H23" s="11">
        <v>0</v>
      </c>
      <c r="I23" s="11">
        <v>0</v>
      </c>
      <c r="J23" s="11">
        <v>0</v>
      </c>
      <c r="K23" s="11">
        <v>2000</v>
      </c>
      <c r="L23" s="11"/>
    </row>
    <row r="24" spans="1:12" x14ac:dyDescent="0.2">
      <c r="A24" s="15" t="s">
        <v>42</v>
      </c>
      <c r="B24" s="11">
        <v>0</v>
      </c>
      <c r="C24" s="11">
        <f t="shared" si="2"/>
        <v>3750</v>
      </c>
      <c r="D24" s="11">
        <v>0</v>
      </c>
      <c r="E24" s="11">
        <v>0</v>
      </c>
      <c r="F24" s="11">
        <v>0</v>
      </c>
      <c r="G24" s="18">
        <v>0</v>
      </c>
      <c r="H24" s="11">
        <v>3750</v>
      </c>
      <c r="I24" s="11">
        <v>0</v>
      </c>
      <c r="J24" s="11">
        <v>0</v>
      </c>
      <c r="K24" s="11">
        <v>0</v>
      </c>
      <c r="L24" s="11"/>
    </row>
    <row r="25" spans="1:12" x14ac:dyDescent="0.2">
      <c r="A25" s="15" t="s">
        <v>6</v>
      </c>
      <c r="B25" s="11">
        <v>15480</v>
      </c>
      <c r="C25" s="11">
        <f t="shared" si="2"/>
        <v>11000</v>
      </c>
      <c r="D25" s="11">
        <v>0</v>
      </c>
      <c r="E25" s="11">
        <v>0</v>
      </c>
      <c r="F25" s="11">
        <v>0</v>
      </c>
      <c r="G25" s="18">
        <v>3000</v>
      </c>
      <c r="H25" s="11">
        <v>5000</v>
      </c>
      <c r="I25" s="11">
        <v>0</v>
      </c>
      <c r="J25" s="11">
        <v>0</v>
      </c>
      <c r="K25" s="11">
        <v>2000</v>
      </c>
      <c r="L25" s="11">
        <v>1000</v>
      </c>
    </row>
    <row r="26" spans="1:12" x14ac:dyDescent="0.2">
      <c r="A26" s="15" t="s">
        <v>7</v>
      </c>
      <c r="B26" s="11">
        <v>5350</v>
      </c>
      <c r="C26" s="11">
        <f t="shared" si="2"/>
        <v>0</v>
      </c>
      <c r="D26" s="11">
        <v>0</v>
      </c>
      <c r="E26" s="11">
        <v>0</v>
      </c>
      <c r="F26" s="11">
        <v>0</v>
      </c>
      <c r="G26" s="18">
        <v>0</v>
      </c>
      <c r="H26" s="11">
        <v>0</v>
      </c>
      <c r="I26" s="11">
        <v>0</v>
      </c>
      <c r="J26" s="11">
        <v>0</v>
      </c>
      <c r="K26" s="11">
        <v>0</v>
      </c>
      <c r="L26" s="11"/>
    </row>
    <row r="27" spans="1:12" x14ac:dyDescent="0.2">
      <c r="A27" s="15" t="s">
        <v>30</v>
      </c>
      <c r="B27" s="11">
        <v>16095</v>
      </c>
      <c r="C27" s="11">
        <f t="shared" si="2"/>
        <v>22000</v>
      </c>
      <c r="D27" s="11">
        <v>22000</v>
      </c>
      <c r="E27" s="11">
        <v>0</v>
      </c>
      <c r="F27" s="11">
        <v>0</v>
      </c>
      <c r="G27" s="18">
        <v>0</v>
      </c>
      <c r="H27" s="11">
        <v>0</v>
      </c>
      <c r="I27" s="11">
        <v>0</v>
      </c>
      <c r="J27" s="11">
        <v>0</v>
      </c>
      <c r="K27" s="11">
        <v>0</v>
      </c>
      <c r="L27" s="11"/>
    </row>
    <row r="28" spans="1:12" x14ac:dyDescent="0.2">
      <c r="A28" s="15" t="s">
        <v>13</v>
      </c>
      <c r="B28" s="11">
        <v>10885</v>
      </c>
      <c r="C28" s="11">
        <f t="shared" si="2"/>
        <v>13000</v>
      </c>
      <c r="D28" s="11">
        <v>0</v>
      </c>
      <c r="E28" s="11">
        <v>13000</v>
      </c>
      <c r="F28" s="11">
        <v>0</v>
      </c>
      <c r="G28" s="18">
        <v>0</v>
      </c>
      <c r="H28" s="11">
        <v>0</v>
      </c>
      <c r="I28" s="11">
        <v>0</v>
      </c>
      <c r="J28" s="11">
        <v>0</v>
      </c>
      <c r="K28" s="11">
        <v>0</v>
      </c>
      <c r="L28" s="11"/>
    </row>
    <row r="29" spans="1:12" x14ac:dyDescent="0.2">
      <c r="A29" s="15" t="s">
        <v>45</v>
      </c>
      <c r="B29" s="11">
        <v>2907</v>
      </c>
      <c r="C29" s="11">
        <f t="shared" si="2"/>
        <v>4000</v>
      </c>
      <c r="D29" s="11">
        <v>0</v>
      </c>
      <c r="E29" s="11">
        <v>4000</v>
      </c>
      <c r="F29" s="11">
        <v>0</v>
      </c>
      <c r="G29" s="18">
        <v>0</v>
      </c>
      <c r="H29" s="11">
        <v>0</v>
      </c>
      <c r="I29" s="11">
        <v>0</v>
      </c>
      <c r="J29" s="11">
        <v>0</v>
      </c>
      <c r="K29" s="11">
        <v>0</v>
      </c>
      <c r="L29" s="11"/>
    </row>
    <row r="30" spans="1:12" x14ac:dyDescent="0.2">
      <c r="A30" s="15" t="s">
        <v>47</v>
      </c>
      <c r="B30" s="11">
        <v>0</v>
      </c>
      <c r="C30" s="11">
        <f t="shared" si="2"/>
        <v>1000</v>
      </c>
      <c r="D30" s="11">
        <v>0</v>
      </c>
      <c r="E30" s="11">
        <v>1000</v>
      </c>
      <c r="F30" s="11">
        <v>0</v>
      </c>
      <c r="G30" s="18">
        <v>0</v>
      </c>
      <c r="H30" s="11">
        <v>0</v>
      </c>
      <c r="I30" s="11">
        <v>0</v>
      </c>
      <c r="J30" s="11">
        <v>0</v>
      </c>
      <c r="K30" s="11">
        <v>0</v>
      </c>
      <c r="L30" s="11"/>
    </row>
    <row r="31" spans="1:12" x14ac:dyDescent="0.2">
      <c r="A31" s="15" t="s">
        <v>23</v>
      </c>
      <c r="B31" s="11">
        <v>8148</v>
      </c>
      <c r="C31" s="11">
        <f t="shared" si="2"/>
        <v>10000</v>
      </c>
      <c r="D31" s="11">
        <v>0</v>
      </c>
      <c r="E31" s="18">
        <v>10000</v>
      </c>
      <c r="F31" s="11">
        <v>0</v>
      </c>
      <c r="G31" s="18">
        <v>0</v>
      </c>
      <c r="H31" s="11">
        <v>0</v>
      </c>
      <c r="I31" s="11">
        <v>0</v>
      </c>
      <c r="J31" s="11">
        <v>0</v>
      </c>
      <c r="K31" s="11">
        <v>0</v>
      </c>
      <c r="L31" s="11"/>
    </row>
    <row r="32" spans="1:12" x14ac:dyDescent="0.2">
      <c r="A32" s="15" t="s">
        <v>19</v>
      </c>
      <c r="B32" s="11">
        <v>0</v>
      </c>
      <c r="C32" s="11">
        <f t="shared" si="2"/>
        <v>0</v>
      </c>
      <c r="D32" s="11">
        <v>0</v>
      </c>
      <c r="E32" s="18">
        <v>0</v>
      </c>
      <c r="F32" s="11">
        <v>0</v>
      </c>
      <c r="G32" s="18">
        <v>0</v>
      </c>
      <c r="H32" s="11">
        <v>0</v>
      </c>
      <c r="I32" s="11">
        <v>0</v>
      </c>
      <c r="J32" s="11">
        <v>0</v>
      </c>
      <c r="K32" s="11">
        <v>0</v>
      </c>
      <c r="L32" s="11"/>
    </row>
    <row r="33" spans="1:25" x14ac:dyDescent="0.2">
      <c r="A33" s="15" t="s">
        <v>20</v>
      </c>
      <c r="B33" s="11">
        <v>0</v>
      </c>
      <c r="C33" s="11">
        <f t="shared" si="2"/>
        <v>0</v>
      </c>
      <c r="D33" s="11">
        <v>0</v>
      </c>
      <c r="E33" s="18">
        <v>0</v>
      </c>
      <c r="F33" s="11">
        <v>0</v>
      </c>
      <c r="G33" s="18">
        <v>0</v>
      </c>
      <c r="H33" s="11">
        <v>0</v>
      </c>
      <c r="I33" s="11">
        <v>0</v>
      </c>
      <c r="J33" s="11">
        <v>0</v>
      </c>
      <c r="K33" s="11">
        <v>0</v>
      </c>
      <c r="L33" s="11"/>
    </row>
    <row r="34" spans="1:25" x14ac:dyDescent="0.2">
      <c r="A34" s="15" t="s">
        <v>34</v>
      </c>
      <c r="B34" s="11">
        <v>0</v>
      </c>
      <c r="C34" s="11">
        <f t="shared" si="2"/>
        <v>0</v>
      </c>
      <c r="D34" s="11">
        <v>0</v>
      </c>
      <c r="E34" s="18">
        <v>0</v>
      </c>
      <c r="F34" s="11">
        <v>0</v>
      </c>
      <c r="G34" s="18">
        <v>0</v>
      </c>
      <c r="H34" s="11">
        <v>0</v>
      </c>
      <c r="I34" s="11">
        <v>0</v>
      </c>
      <c r="J34" s="11">
        <v>0</v>
      </c>
      <c r="K34" s="11">
        <v>0</v>
      </c>
      <c r="L34" s="11"/>
    </row>
    <row r="35" spans="1:25" x14ac:dyDescent="0.2">
      <c r="A35" s="15" t="s">
        <v>8</v>
      </c>
      <c r="B35" s="11">
        <v>791</v>
      </c>
      <c r="C35" s="11">
        <f t="shared" si="2"/>
        <v>500</v>
      </c>
      <c r="D35" s="11">
        <v>500</v>
      </c>
      <c r="E35" s="18">
        <v>0</v>
      </c>
      <c r="F35" s="11">
        <v>0</v>
      </c>
      <c r="G35" s="18">
        <v>0</v>
      </c>
      <c r="H35" s="11">
        <v>0</v>
      </c>
      <c r="I35" s="11">
        <v>0</v>
      </c>
      <c r="J35" s="11">
        <v>0</v>
      </c>
      <c r="K35" s="11">
        <v>0</v>
      </c>
      <c r="L35" s="11"/>
    </row>
    <row r="36" spans="1:25" x14ac:dyDescent="0.2">
      <c r="A36" s="15" t="s">
        <v>9</v>
      </c>
      <c r="B36" s="11">
        <v>0</v>
      </c>
      <c r="C36" s="11">
        <f t="shared" si="2"/>
        <v>0</v>
      </c>
      <c r="D36" s="11">
        <v>0</v>
      </c>
      <c r="E36" s="18">
        <v>0</v>
      </c>
      <c r="F36" s="11">
        <v>0</v>
      </c>
      <c r="G36" s="18">
        <v>0</v>
      </c>
      <c r="H36" s="11">
        <v>0</v>
      </c>
      <c r="I36" s="11">
        <v>0</v>
      </c>
      <c r="J36" s="11">
        <v>0</v>
      </c>
      <c r="K36" s="11">
        <v>0</v>
      </c>
      <c r="L36" s="11"/>
    </row>
    <row r="37" spans="1:25" x14ac:dyDescent="0.2">
      <c r="A37" s="15" t="s">
        <v>32</v>
      </c>
      <c r="B37" s="11">
        <v>0</v>
      </c>
      <c r="C37" s="11">
        <f t="shared" si="2"/>
        <v>1500</v>
      </c>
      <c r="D37" s="11">
        <v>1500</v>
      </c>
      <c r="E37" s="18">
        <v>0</v>
      </c>
      <c r="F37" s="11">
        <v>0</v>
      </c>
      <c r="G37" s="18">
        <v>0</v>
      </c>
      <c r="H37" s="11">
        <v>0</v>
      </c>
      <c r="I37" s="11">
        <v>0</v>
      </c>
      <c r="J37" s="11">
        <v>0</v>
      </c>
      <c r="K37" s="11">
        <v>0</v>
      </c>
      <c r="L37" s="11"/>
    </row>
    <row r="38" spans="1:25" x14ac:dyDescent="0.2">
      <c r="A38" s="15" t="s">
        <v>10</v>
      </c>
      <c r="B38" s="11">
        <v>25418</v>
      </c>
      <c r="C38" s="11">
        <f t="shared" si="2"/>
        <v>25000</v>
      </c>
      <c r="D38" s="11">
        <v>0</v>
      </c>
      <c r="E38" s="18">
        <v>0</v>
      </c>
      <c r="F38" s="11">
        <v>0</v>
      </c>
      <c r="G38" s="18">
        <v>12000</v>
      </c>
      <c r="H38" s="11">
        <v>7000</v>
      </c>
      <c r="I38" s="11">
        <v>0</v>
      </c>
      <c r="J38" s="11">
        <v>0</v>
      </c>
      <c r="K38" s="11">
        <v>6000</v>
      </c>
      <c r="L38" s="11"/>
    </row>
    <row r="39" spans="1:25" x14ac:dyDescent="0.2">
      <c r="A39" s="15" t="s">
        <v>44</v>
      </c>
      <c r="B39" s="11">
        <v>0</v>
      </c>
      <c r="C39" s="11">
        <f t="shared" si="2"/>
        <v>0</v>
      </c>
      <c r="D39" s="11">
        <v>0</v>
      </c>
      <c r="E39" s="18">
        <v>0</v>
      </c>
      <c r="F39" s="11">
        <v>0</v>
      </c>
      <c r="G39" s="18">
        <v>0</v>
      </c>
      <c r="H39" s="11">
        <v>0</v>
      </c>
      <c r="I39" s="11">
        <v>0</v>
      </c>
      <c r="J39" s="11">
        <v>0</v>
      </c>
      <c r="K39" s="11">
        <v>0</v>
      </c>
      <c r="L39" s="11"/>
    </row>
    <row r="40" spans="1:25" x14ac:dyDescent="0.2">
      <c r="A40" s="15" t="s">
        <v>26</v>
      </c>
      <c r="B40" s="11">
        <v>1287</v>
      </c>
      <c r="C40" s="11">
        <f t="shared" si="2"/>
        <v>13700</v>
      </c>
      <c r="D40" s="11">
        <v>10000</v>
      </c>
      <c r="E40" s="18">
        <v>0</v>
      </c>
      <c r="F40" s="11">
        <v>0</v>
      </c>
      <c r="G40" s="18">
        <v>1200</v>
      </c>
      <c r="H40" s="11">
        <v>2500</v>
      </c>
      <c r="I40" s="11">
        <v>0</v>
      </c>
      <c r="J40" s="11">
        <v>0</v>
      </c>
      <c r="K40" s="11">
        <v>0</v>
      </c>
      <c r="L40" s="11"/>
    </row>
    <row r="41" spans="1:25" x14ac:dyDescent="0.2">
      <c r="A41" s="15" t="s">
        <v>11</v>
      </c>
      <c r="B41" s="11">
        <v>1621</v>
      </c>
      <c r="C41" s="11">
        <f t="shared" si="2"/>
        <v>2000</v>
      </c>
      <c r="D41" s="11">
        <v>2000</v>
      </c>
      <c r="E41" s="18">
        <v>0</v>
      </c>
      <c r="F41" s="11">
        <v>0</v>
      </c>
      <c r="G41" s="18">
        <v>0</v>
      </c>
      <c r="H41" s="11">
        <v>0</v>
      </c>
      <c r="I41" s="11">
        <v>0</v>
      </c>
      <c r="J41" s="11">
        <v>0</v>
      </c>
      <c r="K41" s="11">
        <v>0</v>
      </c>
      <c r="L41" s="11"/>
    </row>
    <row r="42" spans="1:25" x14ac:dyDescent="0.2">
      <c r="A42" s="15" t="s">
        <v>28</v>
      </c>
      <c r="B42" s="11">
        <v>0</v>
      </c>
      <c r="C42" s="11">
        <f t="shared" si="2"/>
        <v>1000</v>
      </c>
      <c r="D42" s="11">
        <v>1000</v>
      </c>
      <c r="E42" s="18">
        <v>0</v>
      </c>
      <c r="F42" s="11">
        <v>0</v>
      </c>
      <c r="G42" s="18">
        <v>0</v>
      </c>
      <c r="H42" s="11">
        <v>0</v>
      </c>
      <c r="I42" s="11">
        <v>0</v>
      </c>
      <c r="J42" s="11">
        <v>0</v>
      </c>
      <c r="K42" s="11">
        <v>0</v>
      </c>
      <c r="L42" s="11"/>
    </row>
    <row r="43" spans="1:25" x14ac:dyDescent="0.2">
      <c r="A43" s="15" t="s">
        <v>43</v>
      </c>
      <c r="B43" s="11">
        <v>1800</v>
      </c>
      <c r="C43" s="11">
        <f t="shared" si="2"/>
        <v>11450</v>
      </c>
      <c r="D43" s="11">
        <v>0</v>
      </c>
      <c r="E43" s="18">
        <v>0</v>
      </c>
      <c r="F43" s="11">
        <v>0</v>
      </c>
      <c r="G43" s="18">
        <v>0</v>
      </c>
      <c r="H43" s="11">
        <v>0</v>
      </c>
      <c r="I43" s="11">
        <v>1500</v>
      </c>
      <c r="J43" s="11">
        <v>0</v>
      </c>
      <c r="K43" s="11">
        <v>6000</v>
      </c>
      <c r="L43" s="11">
        <v>3950</v>
      </c>
    </row>
    <row r="44" spans="1:25" x14ac:dyDescent="0.2">
      <c r="A44" s="15" t="s">
        <v>35</v>
      </c>
      <c r="B44" s="11">
        <v>4454</v>
      </c>
      <c r="C44" s="11">
        <f>D44+E44+F44+G44+H44+I44+J44+K44+L44</f>
        <v>14500</v>
      </c>
      <c r="D44" s="11">
        <v>0</v>
      </c>
      <c r="E44" s="18">
        <v>0</v>
      </c>
      <c r="F44" s="11">
        <v>0</v>
      </c>
      <c r="G44" s="18">
        <v>3000</v>
      </c>
      <c r="H44" s="11">
        <v>3000</v>
      </c>
      <c r="I44" s="11">
        <v>600</v>
      </c>
      <c r="J44" s="11">
        <v>0</v>
      </c>
      <c r="K44" s="11">
        <v>5200</v>
      </c>
      <c r="L44" s="11">
        <v>2700</v>
      </c>
    </row>
    <row r="45" spans="1:25" s="2" customFormat="1" ht="13.5" thickBot="1" x14ac:dyDescent="0.25">
      <c r="A45" s="21" t="s">
        <v>22</v>
      </c>
      <c r="B45" s="22">
        <f>SUM(B17:B44)</f>
        <v>151914</v>
      </c>
      <c r="C45" s="22">
        <f>SUM(D45:L45)</f>
        <v>335070</v>
      </c>
      <c r="D45" s="22">
        <f>SUM(D17:D44)</f>
        <v>49500</v>
      </c>
      <c r="E45" s="22">
        <f t="shared" ref="E45:K45" si="3">SUM(E17:E44)</f>
        <v>125000</v>
      </c>
      <c r="F45" s="22">
        <f t="shared" si="3"/>
        <v>0</v>
      </c>
      <c r="G45" s="22">
        <f t="shared" si="3"/>
        <v>53700</v>
      </c>
      <c r="H45" s="22">
        <f t="shared" si="3"/>
        <v>26250</v>
      </c>
      <c r="I45" s="22">
        <f t="shared" si="3"/>
        <v>25800</v>
      </c>
      <c r="J45" s="22">
        <f t="shared" si="3"/>
        <v>14000</v>
      </c>
      <c r="K45" s="22">
        <f t="shared" si="3"/>
        <v>30200</v>
      </c>
      <c r="L45" s="22">
        <f>SUM(L17:L44)</f>
        <v>10620</v>
      </c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</row>
    <row r="46" spans="1:25" s="4" customFormat="1" ht="13.5" thickBot="1" x14ac:dyDescent="0.25">
      <c r="A46" s="23" t="s">
        <v>14</v>
      </c>
      <c r="B46" s="24">
        <f>B16-B45</f>
        <v>104922</v>
      </c>
      <c r="C46" s="24">
        <f>SUM(D46:L46)</f>
        <v>-107570</v>
      </c>
      <c r="D46" s="24">
        <f>D16-D45</f>
        <v>-7500</v>
      </c>
      <c r="E46" s="24">
        <f t="shared" ref="E46:K46" si="4">E16-E45</f>
        <v>-125000</v>
      </c>
      <c r="F46" s="24">
        <f t="shared" si="4"/>
        <v>0</v>
      </c>
      <c r="G46" s="24">
        <f t="shared" si="4"/>
        <v>7800</v>
      </c>
      <c r="H46" s="24">
        <f t="shared" si="4"/>
        <v>3750</v>
      </c>
      <c r="I46" s="24">
        <f t="shared" si="4"/>
        <v>1200</v>
      </c>
      <c r="J46" s="24">
        <f t="shared" si="4"/>
        <v>-12500</v>
      </c>
      <c r="K46" s="24">
        <f t="shared" si="4"/>
        <v>-3200</v>
      </c>
      <c r="L46" s="24">
        <f>L16-L45</f>
        <v>27880</v>
      </c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</row>
    <row r="47" spans="1:25" ht="13.5" thickTop="1" x14ac:dyDescent="0.2">
      <c r="I47" s="13"/>
    </row>
  </sheetData>
  <printOptions gridLines="1"/>
  <pageMargins left="0.74803149606299213" right="0.74803149606299213" top="0.98425196850393704" bottom="0.98425196850393704" header="0.51181102362204722" footer="0.51181102362204722"/>
  <pageSetup paperSize="8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50"/>
  <sheetViews>
    <sheetView zoomScale="74" zoomScaleNormal="130" workbookViewId="0">
      <selection activeCell="C51" sqref="C51"/>
    </sheetView>
  </sheetViews>
  <sheetFormatPr defaultRowHeight="12.75" x14ac:dyDescent="0.2"/>
  <cols>
    <col min="1" max="1" width="42" style="1" customWidth="1"/>
    <col min="2" max="3" width="16.140625" style="16" customWidth="1"/>
    <col min="4" max="4" width="11.140625" style="13" customWidth="1"/>
    <col min="5" max="7" width="11.140625" style="3" customWidth="1"/>
    <col min="8" max="8" width="11.140625" style="13" customWidth="1"/>
    <col min="9" max="9" width="11.140625" style="3" customWidth="1"/>
    <col min="10" max="11" width="11.140625" style="13" customWidth="1"/>
    <col min="12" max="12" width="10.7109375" style="6" customWidth="1"/>
    <col min="13" max="25" width="9.140625" style="6"/>
  </cols>
  <sheetData>
    <row r="1" spans="1:25" s="5" customFormat="1" x14ac:dyDescent="0.2">
      <c r="A1" s="25"/>
      <c r="B1" s="26" t="s">
        <v>52</v>
      </c>
      <c r="C1" s="26" t="s">
        <v>52</v>
      </c>
      <c r="D1" s="26" t="s">
        <v>49</v>
      </c>
      <c r="E1" s="26" t="s">
        <v>50</v>
      </c>
      <c r="F1" s="26" t="s">
        <v>0</v>
      </c>
      <c r="G1" s="26" t="s">
        <v>40</v>
      </c>
      <c r="H1" s="26" t="s">
        <v>1</v>
      </c>
      <c r="I1" s="26" t="s">
        <v>2</v>
      </c>
      <c r="J1" s="26" t="s">
        <v>24</v>
      </c>
      <c r="K1" s="26" t="s">
        <v>41</v>
      </c>
      <c r="L1" s="30" t="s">
        <v>54</v>
      </c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s="2" customFormat="1" ht="13.5" thickBot="1" x14ac:dyDescent="0.25">
      <c r="A2" s="27" t="s">
        <v>46</v>
      </c>
      <c r="B2" s="28" t="s">
        <v>55</v>
      </c>
      <c r="C2" s="28" t="s">
        <v>56</v>
      </c>
      <c r="D2" s="29"/>
      <c r="E2" s="29"/>
      <c r="F2" s="29"/>
      <c r="G2" s="29"/>
      <c r="H2" s="29"/>
      <c r="I2" s="29"/>
      <c r="J2" s="29"/>
      <c r="K2" s="29"/>
      <c r="L2" s="31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1:25" x14ac:dyDescent="0.2">
      <c r="A3" s="14" t="s">
        <v>27</v>
      </c>
      <c r="B3" s="11">
        <v>26070</v>
      </c>
      <c r="C3" s="11">
        <v>30000</v>
      </c>
      <c r="D3" s="11">
        <v>30000</v>
      </c>
      <c r="E3" s="12">
        <v>0</v>
      </c>
      <c r="F3" s="12">
        <v>0</v>
      </c>
      <c r="G3" s="17">
        <v>0</v>
      </c>
      <c r="H3" s="12">
        <v>0</v>
      </c>
      <c r="I3" s="12">
        <v>0</v>
      </c>
      <c r="J3" s="12">
        <v>0</v>
      </c>
      <c r="K3" s="12">
        <v>0</v>
      </c>
    </row>
    <row r="4" spans="1:25" x14ac:dyDescent="0.2">
      <c r="A4" s="15" t="s">
        <v>37</v>
      </c>
      <c r="B4" s="11">
        <v>201550</v>
      </c>
      <c r="C4" s="11">
        <v>139000</v>
      </c>
      <c r="D4" s="11">
        <v>0</v>
      </c>
      <c r="E4" s="11">
        <v>0</v>
      </c>
      <c r="F4" s="11">
        <v>0</v>
      </c>
      <c r="G4" s="18">
        <v>51000</v>
      </c>
      <c r="H4" s="11">
        <v>30000</v>
      </c>
      <c r="I4" s="11">
        <v>20000</v>
      </c>
      <c r="J4" s="11">
        <v>0</v>
      </c>
      <c r="K4" s="11">
        <v>20000</v>
      </c>
      <c r="L4" s="11">
        <v>18000</v>
      </c>
    </row>
    <row r="5" spans="1:25" x14ac:dyDescent="0.2">
      <c r="A5" s="15" t="s">
        <v>18</v>
      </c>
      <c r="B5" s="11">
        <v>3500</v>
      </c>
      <c r="C5" s="11">
        <v>4000</v>
      </c>
      <c r="D5" s="11">
        <v>4000</v>
      </c>
      <c r="E5" s="11">
        <v>0</v>
      </c>
      <c r="F5" s="11">
        <v>0</v>
      </c>
      <c r="G5" s="18">
        <v>0</v>
      </c>
      <c r="H5" s="11">
        <v>0</v>
      </c>
      <c r="I5" s="11">
        <v>0</v>
      </c>
      <c r="J5" s="11">
        <v>0</v>
      </c>
      <c r="K5" s="11">
        <v>0</v>
      </c>
    </row>
    <row r="6" spans="1:25" x14ac:dyDescent="0.2">
      <c r="A6" s="15" t="s">
        <v>33</v>
      </c>
      <c r="B6" s="11">
        <v>10330</v>
      </c>
      <c r="C6" s="11">
        <v>44500</v>
      </c>
      <c r="D6" s="11">
        <v>0</v>
      </c>
      <c r="E6" s="11">
        <v>0</v>
      </c>
      <c r="F6" s="11">
        <v>0</v>
      </c>
      <c r="G6" s="18">
        <v>10000</v>
      </c>
      <c r="H6" s="11">
        <v>0</v>
      </c>
      <c r="I6" s="11">
        <v>7000</v>
      </c>
      <c r="J6" s="11">
        <v>0</v>
      </c>
      <c r="K6" s="11">
        <v>7000</v>
      </c>
      <c r="L6" s="11">
        <v>20500</v>
      </c>
    </row>
    <row r="7" spans="1:25" x14ac:dyDescent="0.2">
      <c r="A7" s="15" t="s">
        <v>38</v>
      </c>
      <c r="B7" s="11">
        <v>736</v>
      </c>
      <c r="C7" s="11">
        <f t="shared" ref="C7:C13" si="0">SUM(D7:K7)</f>
        <v>1500</v>
      </c>
      <c r="D7" s="11">
        <v>0</v>
      </c>
      <c r="E7" s="11">
        <v>0</v>
      </c>
      <c r="F7" s="11">
        <v>0</v>
      </c>
      <c r="G7" s="18">
        <v>0</v>
      </c>
      <c r="H7" s="11">
        <v>0</v>
      </c>
      <c r="I7" s="11">
        <v>0</v>
      </c>
      <c r="J7" s="11">
        <v>1500</v>
      </c>
      <c r="K7" s="11">
        <v>0</v>
      </c>
    </row>
    <row r="8" spans="1:25" s="9" customFormat="1" x14ac:dyDescent="0.2">
      <c r="A8" s="15" t="s">
        <v>48</v>
      </c>
      <c r="B8" s="11">
        <v>350</v>
      </c>
      <c r="C8" s="11">
        <f t="shared" si="0"/>
        <v>0</v>
      </c>
      <c r="D8" s="11">
        <v>0</v>
      </c>
      <c r="E8" s="11">
        <v>0</v>
      </c>
      <c r="F8" s="11">
        <v>0</v>
      </c>
      <c r="G8" s="18">
        <v>0</v>
      </c>
      <c r="H8" s="11">
        <v>0</v>
      </c>
      <c r="I8" s="11">
        <v>0</v>
      </c>
      <c r="J8" s="11">
        <v>0</v>
      </c>
      <c r="K8" s="11">
        <v>0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x14ac:dyDescent="0.2">
      <c r="A9" s="15" t="s">
        <v>39</v>
      </c>
      <c r="B9" s="11">
        <v>0</v>
      </c>
      <c r="C9" s="11">
        <f t="shared" si="0"/>
        <v>0</v>
      </c>
      <c r="D9" s="11">
        <v>0</v>
      </c>
      <c r="E9" s="11">
        <v>0</v>
      </c>
      <c r="F9" s="11">
        <v>0</v>
      </c>
      <c r="G9" s="18">
        <v>0</v>
      </c>
      <c r="H9" s="11">
        <v>0</v>
      </c>
      <c r="I9" s="11">
        <v>0</v>
      </c>
      <c r="J9" s="11">
        <v>0</v>
      </c>
      <c r="K9" s="11">
        <v>0</v>
      </c>
    </row>
    <row r="10" spans="1:25" x14ac:dyDescent="0.2">
      <c r="A10" s="15" t="s">
        <v>3</v>
      </c>
      <c r="B10" s="11">
        <v>1300</v>
      </c>
      <c r="C10" s="11">
        <f t="shared" si="0"/>
        <v>500</v>
      </c>
      <c r="D10" s="11">
        <v>0</v>
      </c>
      <c r="E10" s="11">
        <v>0</v>
      </c>
      <c r="F10" s="11">
        <v>0</v>
      </c>
      <c r="G10" s="18">
        <v>500</v>
      </c>
      <c r="H10" s="11">
        <v>0</v>
      </c>
      <c r="I10" s="11">
        <v>0</v>
      </c>
      <c r="J10" s="11">
        <v>0</v>
      </c>
      <c r="K10" s="11">
        <v>0</v>
      </c>
    </row>
    <row r="11" spans="1:25" x14ac:dyDescent="0.2">
      <c r="A11" s="15" t="s">
        <v>29</v>
      </c>
      <c r="B11" s="11">
        <v>0</v>
      </c>
      <c r="C11" s="11">
        <f t="shared" si="0"/>
        <v>0</v>
      </c>
      <c r="D11" s="11">
        <v>0</v>
      </c>
      <c r="E11" s="11">
        <v>0</v>
      </c>
      <c r="F11" s="11">
        <v>0</v>
      </c>
      <c r="G11" s="18">
        <v>0</v>
      </c>
      <c r="H11" s="11">
        <v>0</v>
      </c>
      <c r="I11" s="11">
        <v>0</v>
      </c>
      <c r="J11" s="11">
        <v>0</v>
      </c>
      <c r="K11" s="11">
        <v>0</v>
      </c>
    </row>
    <row r="12" spans="1:25" x14ac:dyDescent="0.2">
      <c r="A12" s="15" t="s">
        <v>4</v>
      </c>
      <c r="B12" s="11">
        <v>0</v>
      </c>
      <c r="C12" s="11">
        <f t="shared" si="0"/>
        <v>0</v>
      </c>
      <c r="D12" s="11">
        <v>0</v>
      </c>
      <c r="E12" s="11">
        <v>0</v>
      </c>
      <c r="F12" s="11">
        <v>0</v>
      </c>
      <c r="G12" s="18">
        <v>0</v>
      </c>
      <c r="H12" s="11">
        <v>0</v>
      </c>
      <c r="I12" s="11">
        <v>0</v>
      </c>
      <c r="J12" s="11">
        <v>0</v>
      </c>
      <c r="K12" s="11">
        <v>0</v>
      </c>
    </row>
    <row r="13" spans="1:25" x14ac:dyDescent="0.2">
      <c r="A13" s="15" t="s">
        <v>5</v>
      </c>
      <c r="B13" s="11">
        <v>5000</v>
      </c>
      <c r="C13" s="11">
        <f t="shared" si="0"/>
        <v>0</v>
      </c>
      <c r="D13" s="11">
        <v>0</v>
      </c>
      <c r="E13" s="11">
        <v>0</v>
      </c>
      <c r="F13" s="11">
        <v>0</v>
      </c>
      <c r="G13" s="18">
        <v>0</v>
      </c>
      <c r="H13" s="11">
        <v>0</v>
      </c>
      <c r="I13" s="11">
        <v>0</v>
      </c>
      <c r="J13" s="11">
        <v>0</v>
      </c>
      <c r="K13" s="11">
        <v>0</v>
      </c>
    </row>
    <row r="14" spans="1:25" x14ac:dyDescent="0.2">
      <c r="A14" s="15" t="s">
        <v>51</v>
      </c>
      <c r="B14" s="11">
        <v>8000</v>
      </c>
      <c r="C14" s="11">
        <v>8000</v>
      </c>
      <c r="D14" s="11">
        <v>8000</v>
      </c>
      <c r="E14" s="11">
        <v>0</v>
      </c>
      <c r="F14" s="11">
        <v>0</v>
      </c>
      <c r="G14" s="18">
        <v>0</v>
      </c>
      <c r="H14" s="11">
        <v>0</v>
      </c>
      <c r="I14" s="11">
        <v>0</v>
      </c>
      <c r="J14" s="11">
        <v>0</v>
      </c>
      <c r="K14" s="11">
        <v>0</v>
      </c>
    </row>
    <row r="15" spans="1:25" s="9" customFormat="1" x14ac:dyDescent="0.2">
      <c r="A15" s="15" t="s">
        <v>53</v>
      </c>
      <c r="B15" s="11">
        <v>0</v>
      </c>
      <c r="C15" s="11">
        <f t="shared" ref="C15" si="1">SUM(D15:K15)</f>
        <v>0</v>
      </c>
      <c r="D15" s="11">
        <v>0</v>
      </c>
      <c r="E15" s="11">
        <v>0</v>
      </c>
      <c r="F15" s="11">
        <v>0</v>
      </c>
      <c r="G15" s="18">
        <v>0</v>
      </c>
      <c r="H15" s="11">
        <v>0</v>
      </c>
      <c r="I15" s="11">
        <v>0</v>
      </c>
      <c r="J15" s="11">
        <v>0</v>
      </c>
      <c r="K15" s="11">
        <v>0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s="2" customFormat="1" ht="13.5" thickBot="1" x14ac:dyDescent="0.25">
      <c r="A16" s="19" t="s">
        <v>21</v>
      </c>
      <c r="B16" s="20">
        <f>SUM(B3:B15)</f>
        <v>256836</v>
      </c>
      <c r="C16" s="20">
        <f t="shared" ref="C16:C46" si="2">SUM(D16:K16)</f>
        <v>189000</v>
      </c>
      <c r="D16" s="20">
        <f>SUM(D3:D15)</f>
        <v>42000</v>
      </c>
      <c r="E16" s="20">
        <f>SUM(E3:E15)</f>
        <v>0</v>
      </c>
      <c r="F16" s="20">
        <f t="shared" ref="F16" si="3">SUM(F3:F15)</f>
        <v>0</v>
      </c>
      <c r="G16" s="20">
        <f>SUM(G3:G15)</f>
        <v>61500</v>
      </c>
      <c r="H16" s="20">
        <f>SUM(H3:H15)</f>
        <v>30000</v>
      </c>
      <c r="I16" s="20">
        <f>SUM(I3:I15)</f>
        <v>27000</v>
      </c>
      <c r="J16" s="20">
        <f>SUM(J3:J15)</f>
        <v>1500</v>
      </c>
      <c r="K16" s="20">
        <f>SUM(K3:K15)</f>
        <v>27000</v>
      </c>
      <c r="L16" s="32">
        <v>38500</v>
      </c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12" x14ac:dyDescent="0.2">
      <c r="A17" s="15" t="s">
        <v>25</v>
      </c>
      <c r="B17" s="11">
        <v>1610</v>
      </c>
      <c r="C17" s="11">
        <v>128720</v>
      </c>
      <c r="D17" s="11">
        <v>11000</v>
      </c>
      <c r="E17" s="11">
        <v>97000</v>
      </c>
      <c r="F17" s="11">
        <v>0</v>
      </c>
      <c r="G17" s="18">
        <v>500</v>
      </c>
      <c r="H17" s="11">
        <v>5000</v>
      </c>
      <c r="I17" s="11">
        <v>2500</v>
      </c>
      <c r="J17" s="11">
        <v>4000</v>
      </c>
      <c r="K17" s="11">
        <v>7500</v>
      </c>
      <c r="L17" s="11">
        <v>1220</v>
      </c>
    </row>
    <row r="18" spans="1:12" x14ac:dyDescent="0.2">
      <c r="A18" s="15" t="s">
        <v>15</v>
      </c>
      <c r="B18" s="11">
        <v>3594</v>
      </c>
      <c r="C18" s="11">
        <f t="shared" si="2"/>
        <v>15000</v>
      </c>
      <c r="D18" s="11">
        <v>0</v>
      </c>
      <c r="E18" s="11">
        <v>0</v>
      </c>
      <c r="F18" s="11">
        <v>0</v>
      </c>
      <c r="G18" s="18">
        <v>15000</v>
      </c>
      <c r="H18" s="11">
        <v>0</v>
      </c>
      <c r="I18" s="11">
        <v>0</v>
      </c>
      <c r="J18" s="11">
        <v>0</v>
      </c>
      <c r="K18" s="11">
        <v>0</v>
      </c>
    </row>
    <row r="19" spans="1:12" x14ac:dyDescent="0.2">
      <c r="A19" s="15" t="s">
        <v>31</v>
      </c>
      <c r="B19" s="11">
        <v>980</v>
      </c>
      <c r="C19" s="11">
        <v>1500</v>
      </c>
      <c r="D19" s="11">
        <v>1500</v>
      </c>
      <c r="E19" s="11">
        <v>0</v>
      </c>
      <c r="F19" s="11">
        <v>0</v>
      </c>
      <c r="G19" s="18">
        <v>0</v>
      </c>
      <c r="H19" s="11">
        <v>0</v>
      </c>
      <c r="I19" s="11">
        <v>0</v>
      </c>
      <c r="J19" s="11">
        <v>0</v>
      </c>
      <c r="K19" s="11">
        <v>0</v>
      </c>
    </row>
    <row r="20" spans="1:12" x14ac:dyDescent="0.2">
      <c r="A20" s="15" t="s">
        <v>36</v>
      </c>
      <c r="B20" s="11">
        <v>41204</v>
      </c>
      <c r="C20" s="11">
        <f t="shared" ref="C20:C42" si="4">SUM(D20:K20)</f>
        <v>33000</v>
      </c>
      <c r="D20" s="11">
        <v>0</v>
      </c>
      <c r="E20" s="11">
        <v>0</v>
      </c>
      <c r="F20" s="11">
        <v>0</v>
      </c>
      <c r="G20" s="18">
        <v>14000</v>
      </c>
      <c r="H20" s="11">
        <v>0</v>
      </c>
      <c r="I20" s="11">
        <v>19000</v>
      </c>
      <c r="J20" s="11">
        <v>0</v>
      </c>
      <c r="K20" s="11">
        <v>0</v>
      </c>
    </row>
    <row r="21" spans="1:12" x14ac:dyDescent="0.2">
      <c r="A21" s="15" t="s">
        <v>17</v>
      </c>
      <c r="B21" s="11">
        <v>4225</v>
      </c>
      <c r="C21" s="11">
        <v>5450</v>
      </c>
      <c r="D21" s="11">
        <v>0</v>
      </c>
      <c r="E21" s="11">
        <v>0</v>
      </c>
      <c r="F21" s="11">
        <v>0</v>
      </c>
      <c r="G21" s="18">
        <v>0</v>
      </c>
      <c r="H21" s="11">
        <v>0</v>
      </c>
      <c r="I21" s="11">
        <v>2200</v>
      </c>
      <c r="J21" s="11">
        <v>0</v>
      </c>
      <c r="K21" s="11">
        <v>1500</v>
      </c>
      <c r="L21" s="11">
        <v>1750</v>
      </c>
    </row>
    <row r="22" spans="1:12" x14ac:dyDescent="0.2">
      <c r="A22" s="15" t="s">
        <v>12</v>
      </c>
      <c r="B22" s="11">
        <v>4109</v>
      </c>
      <c r="C22" s="11">
        <f t="shared" si="4"/>
        <v>10000</v>
      </c>
      <c r="D22" s="11">
        <v>0</v>
      </c>
      <c r="E22" s="11">
        <v>0</v>
      </c>
      <c r="F22" s="11">
        <v>0</v>
      </c>
      <c r="G22" s="18">
        <v>0</v>
      </c>
      <c r="H22" s="11">
        <v>0</v>
      </c>
      <c r="I22" s="11">
        <v>0</v>
      </c>
      <c r="J22" s="11">
        <v>10000</v>
      </c>
      <c r="K22" s="11">
        <v>0</v>
      </c>
    </row>
    <row r="23" spans="1:12" x14ac:dyDescent="0.2">
      <c r="A23" s="15" t="s">
        <v>16</v>
      </c>
      <c r="B23" s="11">
        <v>1956</v>
      </c>
      <c r="C23" s="11">
        <f t="shared" si="4"/>
        <v>7000</v>
      </c>
      <c r="D23" s="11">
        <v>0</v>
      </c>
      <c r="E23" s="11">
        <v>0</v>
      </c>
      <c r="F23" s="11">
        <v>0</v>
      </c>
      <c r="G23" s="18">
        <v>5000</v>
      </c>
      <c r="H23" s="11">
        <v>0</v>
      </c>
      <c r="I23" s="11">
        <v>0</v>
      </c>
      <c r="J23" s="11">
        <v>0</v>
      </c>
      <c r="K23" s="11">
        <v>2000</v>
      </c>
    </row>
    <row r="24" spans="1:12" x14ac:dyDescent="0.2">
      <c r="A24" s="15" t="s">
        <v>42</v>
      </c>
      <c r="B24" s="11">
        <v>0</v>
      </c>
      <c r="C24" s="11">
        <f t="shared" si="4"/>
        <v>3750</v>
      </c>
      <c r="D24" s="11">
        <v>0</v>
      </c>
      <c r="E24" s="11">
        <v>0</v>
      </c>
      <c r="F24" s="11">
        <v>0</v>
      </c>
      <c r="G24" s="18">
        <v>0</v>
      </c>
      <c r="H24" s="11">
        <v>3750</v>
      </c>
      <c r="I24" s="11">
        <v>0</v>
      </c>
      <c r="J24" s="11">
        <v>0</v>
      </c>
      <c r="K24" s="11">
        <v>0</v>
      </c>
    </row>
    <row r="25" spans="1:12" x14ac:dyDescent="0.2">
      <c r="A25" s="15" t="s">
        <v>6</v>
      </c>
      <c r="B25" s="11">
        <v>15480</v>
      </c>
      <c r="C25" s="11">
        <v>11000</v>
      </c>
      <c r="D25" s="11">
        <v>0</v>
      </c>
      <c r="E25" s="11">
        <v>0</v>
      </c>
      <c r="F25" s="11">
        <v>0</v>
      </c>
      <c r="G25" s="18">
        <v>3000</v>
      </c>
      <c r="H25" s="11">
        <v>5000</v>
      </c>
      <c r="I25" s="11">
        <v>0</v>
      </c>
      <c r="J25" s="11">
        <v>0</v>
      </c>
      <c r="K25" s="11">
        <v>2000</v>
      </c>
      <c r="L25" s="11">
        <v>1000</v>
      </c>
    </row>
    <row r="26" spans="1:12" x14ac:dyDescent="0.2">
      <c r="A26" s="15" t="s">
        <v>7</v>
      </c>
      <c r="B26" s="11">
        <v>5350</v>
      </c>
      <c r="C26" s="11">
        <f t="shared" si="4"/>
        <v>0</v>
      </c>
      <c r="D26" s="11">
        <v>0</v>
      </c>
      <c r="E26" s="11">
        <v>0</v>
      </c>
      <c r="F26" s="11">
        <v>0</v>
      </c>
      <c r="G26" s="18">
        <v>0</v>
      </c>
      <c r="H26" s="11">
        <v>0</v>
      </c>
      <c r="I26" s="11">
        <v>0</v>
      </c>
      <c r="J26" s="11">
        <v>0</v>
      </c>
      <c r="K26" s="11">
        <v>0</v>
      </c>
    </row>
    <row r="27" spans="1:12" x14ac:dyDescent="0.2">
      <c r="A27" s="15" t="s">
        <v>30</v>
      </c>
      <c r="B27" s="11">
        <v>16095</v>
      </c>
      <c r="C27" s="11">
        <v>22000</v>
      </c>
      <c r="D27" s="11">
        <v>22000</v>
      </c>
      <c r="E27" s="11">
        <v>0</v>
      </c>
      <c r="F27" s="11">
        <v>0</v>
      </c>
      <c r="G27" s="18">
        <v>0</v>
      </c>
      <c r="H27" s="11">
        <v>0</v>
      </c>
      <c r="I27" s="11">
        <v>0</v>
      </c>
      <c r="J27" s="11">
        <v>0</v>
      </c>
      <c r="K27" s="11">
        <v>0</v>
      </c>
    </row>
    <row r="28" spans="1:12" x14ac:dyDescent="0.2">
      <c r="A28" s="15" t="s">
        <v>13</v>
      </c>
      <c r="B28" s="11">
        <v>10885</v>
      </c>
      <c r="C28" s="11">
        <v>13000</v>
      </c>
      <c r="D28" s="11">
        <v>0</v>
      </c>
      <c r="E28" s="11">
        <v>13000</v>
      </c>
      <c r="F28" s="11">
        <v>0</v>
      </c>
      <c r="G28" s="18">
        <v>0</v>
      </c>
      <c r="H28" s="11">
        <v>0</v>
      </c>
      <c r="I28" s="11">
        <v>0</v>
      </c>
      <c r="J28" s="11">
        <v>0</v>
      </c>
      <c r="K28" s="11">
        <v>0</v>
      </c>
    </row>
    <row r="29" spans="1:12" x14ac:dyDescent="0.2">
      <c r="A29" s="15" t="s">
        <v>45</v>
      </c>
      <c r="B29" s="11">
        <v>2907</v>
      </c>
      <c r="C29" s="11">
        <v>4000</v>
      </c>
      <c r="D29" s="11">
        <v>0</v>
      </c>
      <c r="E29" s="11">
        <v>4000</v>
      </c>
      <c r="F29" s="11">
        <v>0</v>
      </c>
      <c r="G29" s="18">
        <v>0</v>
      </c>
      <c r="H29" s="11">
        <v>0</v>
      </c>
      <c r="I29" s="11">
        <v>0</v>
      </c>
      <c r="J29" s="11">
        <v>0</v>
      </c>
      <c r="K29" s="11">
        <v>0</v>
      </c>
    </row>
    <row r="30" spans="1:12" x14ac:dyDescent="0.2">
      <c r="A30" s="15" t="s">
        <v>47</v>
      </c>
      <c r="B30" s="11">
        <v>0</v>
      </c>
      <c r="C30" s="11">
        <v>0</v>
      </c>
      <c r="D30" s="11">
        <v>0</v>
      </c>
      <c r="E30" s="11">
        <v>1000</v>
      </c>
      <c r="F30" s="11">
        <v>0</v>
      </c>
      <c r="G30" s="18">
        <v>0</v>
      </c>
      <c r="H30" s="11">
        <v>0</v>
      </c>
      <c r="I30" s="11">
        <v>0</v>
      </c>
      <c r="J30" s="11">
        <v>0</v>
      </c>
      <c r="K30" s="11">
        <v>0</v>
      </c>
    </row>
    <row r="31" spans="1:12" x14ac:dyDescent="0.2">
      <c r="A31" s="15" t="s">
        <v>23</v>
      </c>
      <c r="B31" s="11">
        <v>8148</v>
      </c>
      <c r="C31" s="11">
        <v>10000</v>
      </c>
      <c r="D31" s="11">
        <v>0</v>
      </c>
      <c r="E31" s="18">
        <v>10000</v>
      </c>
      <c r="F31" s="11">
        <v>0</v>
      </c>
      <c r="G31" s="18">
        <v>0</v>
      </c>
      <c r="H31" s="11">
        <v>0</v>
      </c>
      <c r="I31" s="11">
        <v>0</v>
      </c>
      <c r="J31" s="11">
        <v>0</v>
      </c>
      <c r="K31" s="11">
        <v>0</v>
      </c>
    </row>
    <row r="32" spans="1:12" x14ac:dyDescent="0.2">
      <c r="A32" s="15" t="s">
        <v>19</v>
      </c>
      <c r="B32" s="11">
        <v>0</v>
      </c>
      <c r="C32" s="11">
        <f t="shared" si="4"/>
        <v>0</v>
      </c>
      <c r="D32" s="11">
        <v>0</v>
      </c>
      <c r="E32" s="18">
        <v>0</v>
      </c>
      <c r="F32" s="11">
        <v>0</v>
      </c>
      <c r="G32" s="18">
        <v>0</v>
      </c>
      <c r="H32" s="11">
        <v>0</v>
      </c>
      <c r="I32" s="11">
        <v>0</v>
      </c>
      <c r="J32" s="11">
        <v>0</v>
      </c>
      <c r="K32" s="11">
        <v>0</v>
      </c>
    </row>
    <row r="33" spans="1:25" x14ac:dyDescent="0.2">
      <c r="A33" s="15" t="s">
        <v>20</v>
      </c>
      <c r="B33" s="11">
        <v>0</v>
      </c>
      <c r="C33" s="11">
        <f t="shared" si="4"/>
        <v>0</v>
      </c>
      <c r="D33" s="11">
        <v>0</v>
      </c>
      <c r="E33" s="18">
        <v>0</v>
      </c>
      <c r="F33" s="11">
        <v>0</v>
      </c>
      <c r="G33" s="18">
        <v>0</v>
      </c>
      <c r="H33" s="11">
        <v>0</v>
      </c>
      <c r="I33" s="11">
        <v>0</v>
      </c>
      <c r="J33" s="11">
        <v>0</v>
      </c>
      <c r="K33" s="11">
        <v>0</v>
      </c>
    </row>
    <row r="34" spans="1:25" x14ac:dyDescent="0.2">
      <c r="A34" s="15" t="s">
        <v>34</v>
      </c>
      <c r="B34" s="11">
        <v>0</v>
      </c>
      <c r="C34" s="11">
        <f t="shared" si="4"/>
        <v>0</v>
      </c>
      <c r="D34" s="11">
        <v>0</v>
      </c>
      <c r="E34" s="18">
        <v>0</v>
      </c>
      <c r="F34" s="11">
        <v>0</v>
      </c>
      <c r="G34" s="18">
        <v>0</v>
      </c>
      <c r="H34" s="11">
        <v>0</v>
      </c>
      <c r="I34" s="11">
        <v>0</v>
      </c>
      <c r="J34" s="11">
        <v>0</v>
      </c>
      <c r="K34" s="11">
        <v>0</v>
      </c>
    </row>
    <row r="35" spans="1:25" x14ac:dyDescent="0.2">
      <c r="A35" s="15" t="s">
        <v>8</v>
      </c>
      <c r="B35" s="11">
        <v>791</v>
      </c>
      <c r="C35" s="11">
        <f t="shared" si="4"/>
        <v>500</v>
      </c>
      <c r="D35" s="11">
        <v>500</v>
      </c>
      <c r="E35" s="18">
        <v>0</v>
      </c>
      <c r="F35" s="11">
        <v>0</v>
      </c>
      <c r="G35" s="18">
        <v>0</v>
      </c>
      <c r="H35" s="11">
        <v>0</v>
      </c>
      <c r="I35" s="11">
        <v>0</v>
      </c>
      <c r="J35" s="11">
        <v>0</v>
      </c>
      <c r="K35" s="11">
        <v>0</v>
      </c>
    </row>
    <row r="36" spans="1:25" x14ac:dyDescent="0.2">
      <c r="A36" s="15" t="s">
        <v>9</v>
      </c>
      <c r="B36" s="11">
        <v>0</v>
      </c>
      <c r="C36" s="11">
        <f t="shared" si="4"/>
        <v>0</v>
      </c>
      <c r="D36" s="11">
        <v>0</v>
      </c>
      <c r="E36" s="18">
        <v>0</v>
      </c>
      <c r="F36" s="11">
        <v>0</v>
      </c>
      <c r="G36" s="18">
        <v>0</v>
      </c>
      <c r="H36" s="11">
        <v>0</v>
      </c>
      <c r="I36" s="11">
        <v>0</v>
      </c>
      <c r="J36" s="11">
        <v>0</v>
      </c>
      <c r="K36" s="11">
        <v>0</v>
      </c>
    </row>
    <row r="37" spans="1:25" x14ac:dyDescent="0.2">
      <c r="A37" s="15" t="s">
        <v>32</v>
      </c>
      <c r="B37" s="11">
        <v>0</v>
      </c>
      <c r="C37" s="11">
        <v>0</v>
      </c>
      <c r="D37" s="11">
        <v>1500</v>
      </c>
      <c r="E37" s="18">
        <v>0</v>
      </c>
      <c r="F37" s="11">
        <v>0</v>
      </c>
      <c r="G37" s="18">
        <v>0</v>
      </c>
      <c r="H37" s="11">
        <v>0</v>
      </c>
      <c r="I37" s="11">
        <v>0</v>
      </c>
      <c r="J37" s="11">
        <v>0</v>
      </c>
      <c r="K37" s="11">
        <v>0</v>
      </c>
    </row>
    <row r="38" spans="1:25" x14ac:dyDescent="0.2">
      <c r="A38" s="15" t="s">
        <v>10</v>
      </c>
      <c r="B38" s="11">
        <v>25418</v>
      </c>
      <c r="C38" s="11">
        <f t="shared" si="4"/>
        <v>25000</v>
      </c>
      <c r="D38" s="11">
        <v>0</v>
      </c>
      <c r="E38" s="18">
        <v>0</v>
      </c>
      <c r="F38" s="11">
        <v>0</v>
      </c>
      <c r="G38" s="18">
        <v>12000</v>
      </c>
      <c r="H38" s="11">
        <v>7000</v>
      </c>
      <c r="I38" s="11">
        <v>0</v>
      </c>
      <c r="J38" s="11">
        <v>0</v>
      </c>
      <c r="K38" s="11">
        <v>6000</v>
      </c>
    </row>
    <row r="39" spans="1:25" x14ac:dyDescent="0.2">
      <c r="A39" s="15" t="s">
        <v>44</v>
      </c>
      <c r="B39" s="11">
        <v>0</v>
      </c>
      <c r="C39" s="11">
        <f t="shared" si="4"/>
        <v>0</v>
      </c>
      <c r="D39" s="11">
        <v>0</v>
      </c>
      <c r="E39" s="18">
        <v>0</v>
      </c>
      <c r="F39" s="11">
        <v>0</v>
      </c>
      <c r="G39" s="18">
        <v>0</v>
      </c>
      <c r="H39" s="11">
        <v>0</v>
      </c>
      <c r="I39" s="11">
        <v>0</v>
      </c>
      <c r="J39" s="11">
        <v>0</v>
      </c>
      <c r="K39" s="11">
        <v>0</v>
      </c>
    </row>
    <row r="40" spans="1:25" x14ac:dyDescent="0.2">
      <c r="A40" s="15" t="s">
        <v>26</v>
      </c>
      <c r="B40" s="11">
        <v>1287</v>
      </c>
      <c r="C40" s="11">
        <v>13700</v>
      </c>
      <c r="D40" s="11">
        <v>10000</v>
      </c>
      <c r="E40" s="18">
        <v>0</v>
      </c>
      <c r="F40" s="11">
        <v>0</v>
      </c>
      <c r="G40" s="18">
        <v>1200</v>
      </c>
      <c r="H40" s="11">
        <v>2500</v>
      </c>
      <c r="I40" s="11">
        <v>0</v>
      </c>
      <c r="J40" s="11">
        <v>0</v>
      </c>
      <c r="K40" s="11">
        <v>0</v>
      </c>
    </row>
    <row r="41" spans="1:25" x14ac:dyDescent="0.2">
      <c r="A41" s="15" t="s">
        <v>11</v>
      </c>
      <c r="B41" s="11">
        <v>1621</v>
      </c>
      <c r="C41" s="11">
        <f t="shared" si="4"/>
        <v>2000</v>
      </c>
      <c r="D41" s="11">
        <v>2000</v>
      </c>
      <c r="E41" s="18">
        <v>0</v>
      </c>
      <c r="F41" s="11">
        <v>0</v>
      </c>
      <c r="G41" s="18">
        <v>0</v>
      </c>
      <c r="H41" s="11">
        <v>0</v>
      </c>
      <c r="I41" s="11">
        <v>0</v>
      </c>
      <c r="J41" s="11">
        <v>0</v>
      </c>
      <c r="K41" s="11">
        <v>0</v>
      </c>
    </row>
    <row r="42" spans="1:25" x14ac:dyDescent="0.2">
      <c r="A42" s="15" t="s">
        <v>28</v>
      </c>
      <c r="B42" s="11">
        <v>0</v>
      </c>
      <c r="C42" s="11">
        <f t="shared" si="4"/>
        <v>1000</v>
      </c>
      <c r="D42" s="11">
        <v>1000</v>
      </c>
      <c r="E42" s="18">
        <v>0</v>
      </c>
      <c r="F42" s="11">
        <v>0</v>
      </c>
      <c r="G42" s="18">
        <v>0</v>
      </c>
      <c r="H42" s="11">
        <v>0</v>
      </c>
      <c r="I42" s="11">
        <v>0</v>
      </c>
      <c r="J42" s="11">
        <v>0</v>
      </c>
      <c r="K42" s="11">
        <v>0</v>
      </c>
      <c r="L42" s="8"/>
    </row>
    <row r="43" spans="1:25" x14ac:dyDescent="0.2">
      <c r="A43" s="15" t="s">
        <v>43</v>
      </c>
      <c r="B43" s="11">
        <v>1800</v>
      </c>
      <c r="C43" s="11">
        <v>11450</v>
      </c>
      <c r="D43" s="11">
        <v>0</v>
      </c>
      <c r="E43" s="18">
        <v>0</v>
      </c>
      <c r="F43" s="11">
        <v>0</v>
      </c>
      <c r="G43" s="18">
        <v>0</v>
      </c>
      <c r="H43" s="11">
        <v>0</v>
      </c>
      <c r="I43" s="11">
        <v>1500</v>
      </c>
      <c r="J43" s="11">
        <v>0</v>
      </c>
      <c r="K43" s="11">
        <v>6000</v>
      </c>
      <c r="L43" s="11">
        <v>3950</v>
      </c>
    </row>
    <row r="44" spans="1:25" x14ac:dyDescent="0.2">
      <c r="A44" s="15" t="s">
        <v>35</v>
      </c>
      <c r="B44" s="11">
        <v>4454</v>
      </c>
      <c r="C44" s="11">
        <v>14500</v>
      </c>
      <c r="D44" s="11">
        <v>0</v>
      </c>
      <c r="E44" s="18">
        <v>0</v>
      </c>
      <c r="F44" s="11">
        <v>0</v>
      </c>
      <c r="G44" s="18">
        <v>3000</v>
      </c>
      <c r="H44" s="11">
        <v>3000</v>
      </c>
      <c r="I44" s="11">
        <v>600</v>
      </c>
      <c r="J44" s="11">
        <v>0</v>
      </c>
      <c r="K44" s="11">
        <v>5200</v>
      </c>
      <c r="L44" s="11">
        <v>2700</v>
      </c>
    </row>
    <row r="45" spans="1:25" s="2" customFormat="1" ht="13.5" thickBot="1" x14ac:dyDescent="0.25">
      <c r="A45" s="21" t="s">
        <v>22</v>
      </c>
      <c r="B45" s="22">
        <f>SUM(B17:B44)</f>
        <v>151914</v>
      </c>
      <c r="C45" s="22">
        <f t="shared" si="2"/>
        <v>324450</v>
      </c>
      <c r="D45" s="22">
        <f>SUM(D17:D44)</f>
        <v>49500</v>
      </c>
      <c r="E45" s="22">
        <f t="shared" ref="E45:K45" si="5">SUM(E17:E44)</f>
        <v>125000</v>
      </c>
      <c r="F45" s="22">
        <f t="shared" si="5"/>
        <v>0</v>
      </c>
      <c r="G45" s="22">
        <f t="shared" si="5"/>
        <v>53700</v>
      </c>
      <c r="H45" s="22">
        <f t="shared" si="5"/>
        <v>26250</v>
      </c>
      <c r="I45" s="22">
        <f t="shared" si="5"/>
        <v>25800</v>
      </c>
      <c r="J45" s="22">
        <f t="shared" si="5"/>
        <v>14000</v>
      </c>
      <c r="K45" s="22">
        <f t="shared" si="5"/>
        <v>30200</v>
      </c>
      <c r="L45" s="33">
        <v>11840</v>
      </c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</row>
    <row r="46" spans="1:25" s="4" customFormat="1" ht="13.5" thickBot="1" x14ac:dyDescent="0.25">
      <c r="A46" s="23" t="s">
        <v>14</v>
      </c>
      <c r="B46" s="24">
        <f>B16-B45</f>
        <v>104922</v>
      </c>
      <c r="C46" s="24">
        <f t="shared" si="2"/>
        <v>-135450</v>
      </c>
      <c r="D46" s="24">
        <f>D16-D45</f>
        <v>-7500</v>
      </c>
      <c r="E46" s="24">
        <f t="shared" ref="E46:K46" si="6">E16-E45</f>
        <v>-125000</v>
      </c>
      <c r="F46" s="24">
        <f t="shared" si="6"/>
        <v>0</v>
      </c>
      <c r="G46" s="24">
        <f t="shared" si="6"/>
        <v>7800</v>
      </c>
      <c r="H46" s="24">
        <f t="shared" si="6"/>
        <v>3750</v>
      </c>
      <c r="I46" s="24">
        <f t="shared" si="6"/>
        <v>1200</v>
      </c>
      <c r="J46" s="24">
        <f t="shared" si="6"/>
        <v>-12500</v>
      </c>
      <c r="K46" s="24">
        <f t="shared" si="6"/>
        <v>-3200</v>
      </c>
      <c r="L46" s="34">
        <v>26660</v>
      </c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</row>
    <row r="47" spans="1:25" ht="13.5" thickTop="1" x14ac:dyDescent="0.2">
      <c r="I47" s="13"/>
    </row>
    <row r="49" spans="1:1" x14ac:dyDescent="0.2">
      <c r="A49" s="10"/>
    </row>
    <row r="50" spans="1:1" x14ac:dyDescent="0.2">
      <c r="A50" s="10"/>
    </row>
  </sheetData>
  <phoneticPr fontId="0" type="noConversion"/>
  <printOptions gridLines="1"/>
  <pageMargins left="0.74803149606299213" right="0.74803149606299213" top="0.98425196850393704" bottom="0.98425196850393704" header="0.51181102362204722" footer="0.51181102362204722"/>
  <pageSetup paperSize="8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HMBK Budget 2023</vt:lpstr>
      <vt:lpstr>HMBK Budget 2022 (rättad)</vt:lpstr>
      <vt:lpstr>HMBK Budget 2022</vt:lpstr>
      <vt:lpstr>'HMBK Budget 2022'!Print_Area</vt:lpstr>
      <vt:lpstr>'HMBK Budget 2022 (rättad)'!Print_Area</vt:lpstr>
      <vt:lpstr>'HMBK Budget 2023'!Print_Area</vt:lpstr>
      <vt:lpstr>'HMBK Budget 2022'!Print_Titles</vt:lpstr>
      <vt:lpstr>'HMBK Budget 2022 (rättad)'!Print_Titles</vt:lpstr>
      <vt:lpstr>'HMBK Budget 2023'!Print_Titles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Fredrik Björkén</dc:creator>
  <cp:lastModifiedBy>Päivinen Ylva</cp:lastModifiedBy>
  <cp:lastPrinted>2018-01-16T14:51:09Z</cp:lastPrinted>
  <dcterms:created xsi:type="dcterms:W3CDTF">2009-02-22T08:28:02Z</dcterms:created>
  <dcterms:modified xsi:type="dcterms:W3CDTF">2023-01-27T10:00:48Z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a7f2ec83-e677-438d-afb7-4c7c0dbc872b_Enabled">
    <vt:lpwstr>true</vt:lpwstr>
  </property>
  <property fmtid="{D5CDD505-2E9C-101B-9397-08002B2CF9AE}" pid="5" name="MSIP_Label_a7f2ec83-e677-438d-afb7-4c7c0dbc872b_SetDate">
    <vt:lpwstr>2022-12-28T15:34:01Z</vt:lpwstr>
  </property>
  <property fmtid="{D5CDD505-2E9C-101B-9397-08002B2CF9AE}" pid="6" name="MSIP_Label_a7f2ec83-e677-438d-afb7-4c7c0dbc872b_Method">
    <vt:lpwstr>Standard</vt:lpwstr>
  </property>
  <property fmtid="{D5CDD505-2E9C-101B-9397-08002B2CF9AE}" pid="7" name="MSIP_Label_a7f2ec83-e677-438d-afb7-4c7c0dbc872b_Name">
    <vt:lpwstr>a7f2ec83-e677-438d-afb7-4c7c0dbc872b</vt:lpwstr>
  </property>
  <property fmtid="{D5CDD505-2E9C-101B-9397-08002B2CF9AE}" pid="8" name="MSIP_Label_a7f2ec83-e677-438d-afb7-4c7c0dbc872b_SiteId">
    <vt:lpwstr>3bc062e4-ac9d-4c17-b4dd-3aad637ff1ac</vt:lpwstr>
  </property>
  <property fmtid="{D5CDD505-2E9C-101B-9397-08002B2CF9AE}" pid="9" name="MSIP_Label_a7f2ec83-e677-438d-afb7-4c7c0dbc872b_ContentBits">
    <vt:lpwstr>0</vt:lpwstr>
  </property>
</Properties>
</file>