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cy\Documents\Downloads\"/>
    </mc:Choice>
  </mc:AlternateContent>
  <xr:revisionPtr revIDLastSave="0" documentId="13_ncr:1_{E0ED4B9B-7080-4EBA-947A-A065C095967C}" xr6:coauthVersionLast="47" xr6:coauthVersionMax="47" xr10:uidLastSave="{00000000-0000-0000-0000-000000000000}"/>
  <bookViews>
    <workbookView xWindow="-120" yWindow="-120" windowWidth="20730" windowHeight="11160" activeTab="1" xr2:uid="{609B36EA-E291-4700-BCFD-F15C48F92C10}"/>
  </bookViews>
  <sheets>
    <sheet name="Payments" sheetId="1" r:id="rId1"/>
    <sheet name="Receipts" sheetId="2" r:id="rId2"/>
    <sheet name="Receipts &amp; Payments" sheetId="6" r:id="rId3"/>
    <sheet name="Sheet1" sheetId="15" r:id="rId4"/>
    <sheet name="April " sheetId="3" r:id="rId5"/>
    <sheet name="May" sheetId="4" r:id="rId6"/>
    <sheet name="June" sheetId="5" r:id="rId7"/>
    <sheet name="July" sheetId="7" r:id="rId8"/>
    <sheet name="August" sheetId="8" r:id="rId9"/>
    <sheet name="September" sheetId="9" r:id="rId10"/>
    <sheet name="October" sheetId="10" r:id="rId11"/>
    <sheet name="November" sheetId="11" r:id="rId12"/>
    <sheet name="December" sheetId="12" r:id="rId13"/>
    <sheet name="January" sheetId="13" r:id="rId14"/>
    <sheet name="February" sheetId="14" r:id="rId15"/>
    <sheet name="March" sheetId="16" r:id="rId16"/>
  </sheets>
  <externalReferences>
    <externalReference r:id="rId17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2" l="1"/>
  <c r="D16" i="16"/>
  <c r="D4" i="16"/>
  <c r="D10" i="16" s="1"/>
  <c r="F22" i="2"/>
  <c r="L42" i="1"/>
  <c r="D42" i="1"/>
  <c r="H42" i="1"/>
  <c r="I42" i="1"/>
  <c r="D16" i="14"/>
  <c r="D4" i="14"/>
  <c r="D10" i="14" s="1"/>
  <c r="D16" i="13"/>
  <c r="D4" i="13"/>
  <c r="D10" i="13" s="1"/>
  <c r="J22" i="2"/>
  <c r="F42" i="1"/>
  <c r="K42" i="1"/>
  <c r="D16" i="12"/>
  <c r="D4" i="12"/>
  <c r="D10" i="12" s="1"/>
  <c r="N22" i="2"/>
  <c r="T42" i="1"/>
  <c r="O42" i="1"/>
  <c r="N42" i="1"/>
  <c r="J42" i="1"/>
  <c r="G42" i="1"/>
  <c r="D16" i="11"/>
  <c r="D4" i="11"/>
  <c r="D10" i="11" s="1"/>
  <c r="D16" i="10"/>
  <c r="D10" i="10"/>
  <c r="D4" i="10"/>
  <c r="G22" i="2"/>
  <c r="F12" i="6"/>
  <c r="H11" i="6"/>
  <c r="H38" i="6" l="1"/>
  <c r="Z42" i="1"/>
  <c r="D16" i="9"/>
  <c r="D4" i="9"/>
  <c r="D10" i="9" s="1"/>
  <c r="M42" i="1"/>
  <c r="F39" i="6"/>
  <c r="H24" i="6"/>
  <c r="J24" i="6" s="1"/>
  <c r="D16" i="8"/>
  <c r="D4" i="8"/>
  <c r="D10" i="8" s="1"/>
  <c r="E19" i="7"/>
  <c r="E7" i="7"/>
  <c r="K7" i="6"/>
  <c r="K4" i="6"/>
  <c r="K36" i="6"/>
  <c r="H36" i="6"/>
  <c r="J36" i="6" s="1"/>
  <c r="D35" i="6"/>
  <c r="H35" i="6" s="1"/>
  <c r="J35" i="6" s="1"/>
  <c r="D34" i="6"/>
  <c r="H34" i="6" s="1"/>
  <c r="J34" i="6" s="1"/>
  <c r="D33" i="6"/>
  <c r="H33" i="6" s="1"/>
  <c r="J33" i="6" s="1"/>
  <c r="D32" i="6"/>
  <c r="H32" i="6" s="1"/>
  <c r="J32" i="6" s="1"/>
  <c r="H31" i="6"/>
  <c r="J31" i="6" s="1"/>
  <c r="D30" i="6"/>
  <c r="H30" i="6" s="1"/>
  <c r="J30" i="6" s="1"/>
  <c r="D29" i="6"/>
  <c r="H29" i="6" s="1"/>
  <c r="J29" i="6" s="1"/>
  <c r="D28" i="6"/>
  <c r="H28" i="6" s="1"/>
  <c r="J28" i="6" s="1"/>
  <c r="D27" i="6"/>
  <c r="H26" i="6"/>
  <c r="J26" i="6" s="1"/>
  <c r="H25" i="6"/>
  <c r="J25" i="6" s="1"/>
  <c r="H23" i="6"/>
  <c r="J23" i="6" s="1"/>
  <c r="K22" i="6"/>
  <c r="H22" i="6"/>
  <c r="J22" i="6" s="1"/>
  <c r="H21" i="6"/>
  <c r="J21" i="6" s="1"/>
  <c r="K17" i="6"/>
  <c r="H17" i="6"/>
  <c r="J17" i="6" s="1"/>
  <c r="H16" i="6"/>
  <c r="J16" i="6" s="1"/>
  <c r="K15" i="6"/>
  <c r="H10" i="6"/>
  <c r="H9" i="6"/>
  <c r="H8" i="6"/>
  <c r="H7" i="6"/>
  <c r="H6" i="6"/>
  <c r="D5" i="6"/>
  <c r="H5" i="6" s="1"/>
  <c r="H4" i="6"/>
  <c r="H27" i="6" l="1"/>
  <c r="J27" i="6" s="1"/>
  <c r="D39" i="6"/>
  <c r="H12" i="6"/>
  <c r="D12" i="6"/>
  <c r="K12" i="6" s="1"/>
  <c r="F41" i="6"/>
  <c r="K25" i="6"/>
  <c r="K16" i="6"/>
  <c r="K21" i="6"/>
  <c r="K23" i="6"/>
  <c r="K26" i="6"/>
  <c r="H15" i="6"/>
  <c r="K27" i="6"/>
  <c r="K28" i="6"/>
  <c r="K29" i="6"/>
  <c r="K30" i="6"/>
  <c r="K31" i="6"/>
  <c r="K32" i="6"/>
  <c r="K33" i="6"/>
  <c r="K34" i="6"/>
  <c r="K35" i="6"/>
  <c r="K39" i="6" l="1"/>
  <c r="D41" i="6"/>
  <c r="K41" i="6" s="1"/>
  <c r="H39" i="6"/>
  <c r="J39" i="6" s="1"/>
  <c r="J15" i="6"/>
  <c r="U42" i="1" l="1"/>
  <c r="F19" i="5"/>
  <c r="F7" i="5"/>
  <c r="E19" i="4"/>
  <c r="F19" i="3"/>
  <c r="E7" i="4" l="1"/>
  <c r="E13" i="4" l="1"/>
  <c r="F7" i="3" l="1"/>
  <c r="F13" i="3" s="1"/>
  <c r="C45" i="1" l="1"/>
  <c r="D22" i="2"/>
  <c r="I22" i="2"/>
  <c r="C43" i="1"/>
  <c r="M22" i="2"/>
  <c r="K22" i="2"/>
  <c r="H22" i="2"/>
  <c r="E22" i="2"/>
  <c r="N4" i="2"/>
  <c r="AB42" i="1"/>
  <c r="AA42" i="1"/>
  <c r="Y42" i="1"/>
  <c r="X42" i="1"/>
  <c r="W42" i="1"/>
  <c r="V42" i="1"/>
  <c r="S42" i="1"/>
  <c r="R42" i="1"/>
  <c r="Q42" i="1"/>
  <c r="P42" i="1"/>
  <c r="E42" i="1"/>
  <c r="D24" i="2" l="1"/>
  <c r="C44" i="1"/>
  <c r="C46" i="1" s="1"/>
</calcChain>
</file>

<file path=xl/sharedStrings.xml><?xml version="1.0" encoding="utf-8"?>
<sst xmlns="http://schemas.openxmlformats.org/spreadsheetml/2006/main" count="408" uniqueCount="180">
  <si>
    <t>2020/21</t>
  </si>
  <si>
    <t xml:space="preserve"> </t>
  </si>
  <si>
    <t>Date</t>
  </si>
  <si>
    <t>NAME</t>
  </si>
  <si>
    <t>Cheque No.</t>
  </si>
  <si>
    <t>Cheques/Sos/DD's</t>
  </si>
  <si>
    <t>Check</t>
  </si>
  <si>
    <t>VAT</t>
  </si>
  <si>
    <t>Audit Fee</t>
  </si>
  <si>
    <t xml:space="preserve"> Clerk's salary. Not payroll fee.</t>
  </si>
  <si>
    <t>Expenses payroll fee</t>
  </si>
  <si>
    <t>Grounds mainteance</t>
  </si>
  <si>
    <t>Hall Hire/Donation</t>
  </si>
  <si>
    <t>Insurance</t>
  </si>
  <si>
    <t>Office Admin stationary website virus protect</t>
  </si>
  <si>
    <t>Parish council elections</t>
  </si>
  <si>
    <t>Professional fees £200 plus GDPR</t>
  </si>
  <si>
    <t>Parish works</t>
  </si>
  <si>
    <t>Photocopying/printing</t>
  </si>
  <si>
    <t>Postage</t>
  </si>
  <si>
    <t>Subscription SSALC/NALC</t>
  </si>
  <si>
    <t>Recreation Ground Raffle Prize</t>
  </si>
  <si>
    <t>Training Clerk Councillor</t>
  </si>
  <si>
    <t>repair of noticenoard</t>
  </si>
  <si>
    <t>Graffham arts Festival</t>
  </si>
  <si>
    <t>Transfer from  Business Reserve</t>
  </si>
  <si>
    <t>Recreation Ground  repay VAT</t>
  </si>
  <si>
    <t>Purchase of wreath s137</t>
  </si>
  <si>
    <t>VAT recreation ground</t>
  </si>
  <si>
    <t>Graffham Recreation Ground</t>
  </si>
  <si>
    <t>CHECK Total</t>
  </si>
  <si>
    <t>Expenses net of VAT</t>
  </si>
  <si>
    <t>Vat</t>
  </si>
  <si>
    <t>Gross</t>
  </si>
  <si>
    <t>Graffham PC Payments</t>
  </si>
  <si>
    <t>2021/22</t>
  </si>
  <si>
    <t>Rachel Hall</t>
  </si>
  <si>
    <t>Type of income</t>
  </si>
  <si>
    <t>Bank No.</t>
  </si>
  <si>
    <t>Payee</t>
  </si>
  <si>
    <t>Precept</t>
  </si>
  <si>
    <t>VAT recovery Recreation Ground/ELPC</t>
  </si>
  <si>
    <t>Bank interest</t>
  </si>
  <si>
    <t>VAT recovery Gpc only</t>
  </si>
  <si>
    <t>CIL Neighbour-hood portion</t>
  </si>
  <si>
    <t>Misc: screen, projector, ELPC</t>
  </si>
  <si>
    <t>WSCC Quick Fix Fund Gateways</t>
  </si>
  <si>
    <t>NatWest Bank Compensation</t>
  </si>
  <si>
    <t>Total</t>
  </si>
  <si>
    <t>Grand Total all receipts</t>
  </si>
  <si>
    <t>RECEIPTS from 01/04/21</t>
  </si>
  <si>
    <t>Sussex Countryside Management Ltd</t>
  </si>
  <si>
    <t>Sarah Lindfield</t>
  </si>
  <si>
    <t>05.05.21</t>
  </si>
  <si>
    <t>Mike Simpson</t>
  </si>
  <si>
    <t>Norwood Contractors (3181)</t>
  </si>
  <si>
    <t>Chichester District Council</t>
  </si>
  <si>
    <t>SDNPA</t>
  </si>
  <si>
    <t>Current</t>
  </si>
  <si>
    <t>Reserve</t>
  </si>
  <si>
    <t>Natwest</t>
  </si>
  <si>
    <t>06.05.21</t>
  </si>
  <si>
    <t>03.06.21</t>
  </si>
  <si>
    <t>£</t>
  </si>
  <si>
    <t>Balance per bank statement at 31 March 2021</t>
  </si>
  <si>
    <t>Current Account</t>
  </si>
  <si>
    <t>Reserve Account</t>
  </si>
  <si>
    <t>Add: outstanding receipts</t>
  </si>
  <si>
    <t>Less: outstanding payments</t>
  </si>
  <si>
    <t>Bank reconciliation as at 30th April 2021</t>
  </si>
  <si>
    <t>Bank reconciliation as at 31st May 2021</t>
  </si>
  <si>
    <t>Balance per bank statement at 31 May 2021</t>
  </si>
  <si>
    <t>Bank reconciliation as at 30th June 2021</t>
  </si>
  <si>
    <t>Balance per bank statement at 30th June</t>
  </si>
  <si>
    <t>HMRC</t>
  </si>
  <si>
    <t>08.07.21</t>
  </si>
  <si>
    <t>Net Balances</t>
  </si>
  <si>
    <t>Cash Book</t>
  </si>
  <si>
    <t>Add Receipts</t>
  </si>
  <si>
    <t>Less payments</t>
  </si>
  <si>
    <t>Opening balance (1st April)</t>
  </si>
  <si>
    <t>16.07.21</t>
  </si>
  <si>
    <t>WSALC</t>
  </si>
  <si>
    <t>Mike Simpson (June salary)</t>
  </si>
  <si>
    <t>02.08.21</t>
  </si>
  <si>
    <t>Mike Simpson (July salary)</t>
  </si>
  <si>
    <t>27.08.21</t>
  </si>
  <si>
    <t>Mike Simpson (August salary)</t>
  </si>
  <si>
    <t>Actuals YTD</t>
  </si>
  <si>
    <t>YTD Budget Planned</t>
  </si>
  <si>
    <t>YTD Variance to Budget</t>
  </si>
  <si>
    <t>%   Spend YTD v  Budget</t>
  </si>
  <si>
    <t>Receipts</t>
  </si>
  <si>
    <t>VAT Recreation Ground</t>
  </si>
  <si>
    <t>VAT GPC</t>
  </si>
  <si>
    <t>Bank Interest</t>
  </si>
  <si>
    <t>CIL/SDNPA</t>
  </si>
  <si>
    <t>East Lavington PC (website share)</t>
  </si>
  <si>
    <t>Use of projector/screen/copier</t>
  </si>
  <si>
    <t>Total Receipts</t>
  </si>
  <si>
    <t>Payments</t>
  </si>
  <si>
    <t>Clerk's salary</t>
  </si>
  <si>
    <t xml:space="preserve">Payroll costs </t>
  </si>
  <si>
    <t>Grounds Maintenance</t>
  </si>
  <si>
    <t>Hall Hire/Donations</t>
  </si>
  <si>
    <t>Office Admin</t>
  </si>
  <si>
    <t>Parish Works</t>
  </si>
  <si>
    <t>Photocopying &amp; printing</t>
  </si>
  <si>
    <t>NALC &amp; SSALC subscription fees</t>
  </si>
  <si>
    <t>Recreation Ground prize</t>
  </si>
  <si>
    <t>Training Clerk&amp; Councillor</t>
  </si>
  <si>
    <t>Noticeboard repair</t>
  </si>
  <si>
    <t>Graffham arts festival</t>
  </si>
  <si>
    <t>Donations to Hall</t>
  </si>
  <si>
    <t>Total Payments</t>
  </si>
  <si>
    <t>Net position</t>
  </si>
  <si>
    <t>Professional fees/data protection</t>
  </si>
  <si>
    <t>Bank reconciliation as at 31st July 2021</t>
  </si>
  <si>
    <t>Balance per bank statement at 31st July</t>
  </si>
  <si>
    <t>Balance per bank statement at 31st August</t>
  </si>
  <si>
    <t>PAYE/NI</t>
  </si>
  <si>
    <t>Clerk overtime</t>
  </si>
  <si>
    <t>Clerk expenses</t>
  </si>
  <si>
    <t>Miscellaneous expenditure</t>
  </si>
  <si>
    <t>Diane Malley</t>
  </si>
  <si>
    <t>Norwood Contractors</t>
  </si>
  <si>
    <t>Empire Hall</t>
  </si>
  <si>
    <t>Came and Company</t>
  </si>
  <si>
    <t>Balance per bank statement at 30th September</t>
  </si>
  <si>
    <t>29.09.21</t>
  </si>
  <si>
    <t>OLT</t>
  </si>
  <si>
    <t>Transfer from current account</t>
  </si>
  <si>
    <t>Transfer to reserves</t>
  </si>
  <si>
    <t>Misc income/projector screen</t>
  </si>
  <si>
    <t>13.10.21</t>
  </si>
  <si>
    <t xml:space="preserve">Balance per bank statement at 31st October </t>
  </si>
  <si>
    <t>Chq 913</t>
  </si>
  <si>
    <t>04.10.21</t>
  </si>
  <si>
    <t>Mike Simpson (September)</t>
  </si>
  <si>
    <t>SO</t>
  </si>
  <si>
    <t>04.11.2021</t>
  </si>
  <si>
    <t>Mike Simpson (October)</t>
  </si>
  <si>
    <t>16.09.21</t>
  </si>
  <si>
    <t>29.11.2021</t>
  </si>
  <si>
    <t>06.12.2021</t>
  </si>
  <si>
    <t>Mike Simpson (November)</t>
  </si>
  <si>
    <t>07.12.2021</t>
  </si>
  <si>
    <t>Mike Simpson (Website hosting</t>
  </si>
  <si>
    <t>10.12.2021</t>
  </si>
  <si>
    <t>John Bracey (Xmas tree lights)</t>
  </si>
  <si>
    <t>Xmas Tree and Lights</t>
  </si>
  <si>
    <t>The Empire Hall (Invoice 647)</t>
  </si>
  <si>
    <t>Matthew Wheatley (Xmas tree)</t>
  </si>
  <si>
    <t>DM Payroll Services</t>
  </si>
  <si>
    <t>04.01.2022</t>
  </si>
  <si>
    <t>Mike Simpson (Salary December)</t>
  </si>
  <si>
    <t>Xmas tree/lights</t>
  </si>
  <si>
    <t xml:space="preserve">Balance per bank statement at 31st December  </t>
  </si>
  <si>
    <t xml:space="preserve">Balance per bank statement at 30th November  </t>
  </si>
  <si>
    <t>19.01.2022</t>
  </si>
  <si>
    <t>04.02.2022</t>
  </si>
  <si>
    <t>Mike Simpson (Salary January)</t>
  </si>
  <si>
    <t>24.02.200</t>
  </si>
  <si>
    <t>Empire Hall(664)</t>
  </si>
  <si>
    <t>28.02.2022</t>
  </si>
  <si>
    <t>Mike Simpson (Salary February</t>
  </si>
  <si>
    <t>East Lavington Council</t>
  </si>
  <si>
    <t>Balance per bank statement at 31st January</t>
  </si>
  <si>
    <t>Balance per bank statement at 28th February</t>
  </si>
  <si>
    <t>14.01.2022</t>
  </si>
  <si>
    <t>21.03.2022</t>
  </si>
  <si>
    <t>28.03.2022</t>
  </si>
  <si>
    <t>Mike Simpson (Salary March)</t>
  </si>
  <si>
    <t>31.03.2022</t>
  </si>
  <si>
    <t>Empire Hall (674)</t>
  </si>
  <si>
    <t>Balance per bank statement at 31st March 2022</t>
  </si>
  <si>
    <t>Norwood Contractors (3232)</t>
  </si>
  <si>
    <t>Empire Hall (635)</t>
  </si>
  <si>
    <t>Norwood Contractors (3240)</t>
  </si>
  <si>
    <t>Norwood Contractors (3263)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</si>
</sst>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£&quot;#,##0.00;[Red]\-&quot;£&quot;#,##0.00"/>
    <numFmt numFmtId="164" formatCode="m/d/yy"/>
    <numFmt numFmtId="165" formatCode="#,##0.00\ ;\(#,##0.00\);&quot;-  &quot;"/>
    <numFmt numFmtId="166" formatCode="dd/mm/yy;@"/>
    <numFmt numFmtId="167" formatCode="&quot;£&quot;#,##0.00"/>
    <numFmt numFmtId="168" formatCode="_-[$£-809]* #,##0.00_-;\-[$£-809]* #,##0.00_-;_-[$£-809]* &quot;-&quot;??_-;_-@_-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sz val="22"/>
      <name val="Times New Roman"/>
      <family val="1"/>
    </font>
    <font>
      <sz val="14"/>
      <name val="Times New Roman"/>
      <family val="1"/>
    </font>
    <font>
      <b/>
      <sz val="24"/>
      <name val="Times New Roman"/>
      <family val="1"/>
    </font>
    <font>
      <sz val="14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Verdana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6" fillId="0" borderId="0"/>
    <xf numFmtId="0" fontId="1" fillId="0" borderId="0"/>
    <xf numFmtId="165" fontId="21" fillId="0" borderId="0" applyFont="0" applyFill="0" applyBorder="0" applyProtection="0">
      <alignment horizontal="right"/>
    </xf>
    <xf numFmtId="0" fontId="1" fillId="0" borderId="0"/>
  </cellStyleXfs>
  <cellXfs count="176">
    <xf numFmtId="0" fontId="0" fillId="0" borderId="0" xfId="0"/>
    <xf numFmtId="49" fontId="2" fillId="0" borderId="2" xfId="1" applyNumberFormat="1" applyFont="1" applyBorder="1" applyAlignment="1">
      <alignment vertical="top" wrapText="1"/>
    </xf>
    <xf numFmtId="0" fontId="2" fillId="0" borderId="2" xfId="1" applyFont="1" applyBorder="1"/>
    <xf numFmtId="0" fontId="3" fillId="0" borderId="3" xfId="1" applyFont="1" applyBorder="1" applyAlignment="1">
      <alignment horizontal="right"/>
    </xf>
    <xf numFmtId="0" fontId="3" fillId="0" borderId="0" xfId="1" applyFont="1"/>
    <xf numFmtId="0" fontId="4" fillId="2" borderId="4" xfId="1" applyFont="1" applyFill="1" applyBorder="1" applyAlignment="1">
      <alignment horizontal="right"/>
    </xf>
    <xf numFmtId="0" fontId="3" fillId="3" borderId="0" xfId="1" applyFont="1" applyFill="1" applyAlignment="1">
      <alignment horizontal="center"/>
    </xf>
    <xf numFmtId="0" fontId="4" fillId="0" borderId="0" xfId="1" applyFont="1"/>
    <xf numFmtId="15" fontId="5" fillId="0" borderId="8" xfId="1" applyNumberFormat="1" applyFont="1" applyBorder="1" applyAlignment="1">
      <alignment horizontal="center" vertical="center"/>
    </xf>
    <xf numFmtId="164" fontId="5" fillId="0" borderId="8" xfId="1" applyNumberFormat="1" applyFont="1" applyBorder="1" applyAlignment="1">
      <alignment horizontal="left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right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textRotation="90" wrapText="1"/>
    </xf>
    <xf numFmtId="0" fontId="5" fillId="0" borderId="11" xfId="1" applyFont="1" applyBorder="1" applyAlignment="1">
      <alignment horizontal="center" vertical="center" textRotation="90" wrapText="1"/>
    </xf>
    <xf numFmtId="0" fontId="5" fillId="0" borderId="8" xfId="1" applyFont="1" applyBorder="1" applyAlignment="1">
      <alignment horizontal="center" vertical="center" textRotation="90" wrapText="1"/>
    </xf>
    <xf numFmtId="0" fontId="5" fillId="0" borderId="9" xfId="1" applyFont="1" applyBorder="1" applyAlignment="1">
      <alignment horizontal="center" vertical="center" textRotation="90" wrapText="1"/>
    </xf>
    <xf numFmtId="0" fontId="5" fillId="0" borderId="0" xfId="1" applyFont="1" applyAlignment="1">
      <alignment horizontal="center" vertical="center" textRotation="90" wrapText="1"/>
    </xf>
    <xf numFmtId="0" fontId="5" fillId="0" borderId="12" xfId="1" applyFont="1" applyBorder="1" applyAlignment="1">
      <alignment horizontal="center" vertical="center" textRotation="90" wrapText="1"/>
    </xf>
    <xf numFmtId="0" fontId="5" fillId="0" borderId="13" xfId="1" applyFont="1" applyBorder="1" applyAlignment="1">
      <alignment horizontal="center" vertical="center" textRotation="90" wrapText="1"/>
    </xf>
    <xf numFmtId="0" fontId="1" fillId="0" borderId="0" xfId="1" applyAlignment="1">
      <alignment horizontal="center" wrapText="1"/>
    </xf>
    <xf numFmtId="0" fontId="1" fillId="0" borderId="0" xfId="1" applyAlignment="1">
      <alignment vertical="center"/>
    </xf>
    <xf numFmtId="0" fontId="6" fillId="0" borderId="0" xfId="1" applyFont="1" applyAlignment="1">
      <alignment vertical="center"/>
    </xf>
    <xf numFmtId="2" fontId="3" fillId="0" borderId="24" xfId="1" applyNumberFormat="1" applyFont="1" applyBorder="1" applyAlignment="1">
      <alignment horizontal="center" vertical="center"/>
    </xf>
    <xf numFmtId="49" fontId="3" fillId="0" borderId="27" xfId="1" applyNumberFormat="1" applyFont="1" applyBorder="1" applyAlignment="1">
      <alignment vertical="top" wrapText="1"/>
    </xf>
    <xf numFmtId="2" fontId="3" fillId="0" borderId="25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2" fontId="7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2" fontId="3" fillId="0" borderId="26" xfId="1" applyNumberFormat="1" applyFont="1" applyBorder="1" applyAlignment="1">
      <alignment horizontal="center" vertical="center"/>
    </xf>
    <xf numFmtId="49" fontId="3" fillId="0" borderId="28" xfId="1" applyNumberFormat="1" applyFont="1" applyBorder="1" applyAlignment="1">
      <alignment vertical="top" wrapText="1"/>
    </xf>
    <xf numFmtId="2" fontId="3" fillId="0" borderId="16" xfId="1" applyNumberFormat="1" applyFont="1" applyBorder="1" applyAlignment="1">
      <alignment horizontal="right" vertical="center"/>
    </xf>
    <xf numFmtId="2" fontId="9" fillId="0" borderId="0" xfId="1" applyNumberFormat="1" applyFont="1" applyAlignment="1">
      <alignment vertical="center"/>
    </xf>
    <xf numFmtId="2" fontId="5" fillId="0" borderId="0" xfId="1" applyNumberFormat="1" applyFont="1" applyAlignment="1">
      <alignment vertical="center"/>
    </xf>
    <xf numFmtId="2" fontId="10" fillId="0" borderId="0" xfId="1" applyNumberFormat="1" applyFont="1" applyAlignment="1">
      <alignment vertical="center"/>
    </xf>
    <xf numFmtId="0" fontId="1" fillId="0" borderId="0" xfId="1" applyAlignment="1">
      <alignment horizontal="center" vertical="center"/>
    </xf>
    <xf numFmtId="49" fontId="1" fillId="0" borderId="0" xfId="1" applyNumberFormat="1" applyAlignment="1">
      <alignment vertical="top" wrapText="1"/>
    </xf>
    <xf numFmtId="0" fontId="8" fillId="0" borderId="0" xfId="1" applyFont="1" applyAlignment="1">
      <alignment horizontal="right" vertical="center"/>
    </xf>
    <xf numFmtId="9" fontId="0" fillId="0" borderId="0" xfId="2" applyFont="1" applyAlignment="1">
      <alignment vertical="center"/>
    </xf>
    <xf numFmtId="15" fontId="1" fillId="0" borderId="0" xfId="1" applyNumberFormat="1" applyAlignment="1">
      <alignment horizontal="center" vertical="center"/>
    </xf>
    <xf numFmtId="2" fontId="1" fillId="0" borderId="0" xfId="1" applyNumberFormat="1" applyAlignment="1">
      <alignment vertical="center"/>
    </xf>
    <xf numFmtId="15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right"/>
    </xf>
    <xf numFmtId="0" fontId="1" fillId="0" borderId="0" xfId="1"/>
    <xf numFmtId="164" fontId="1" fillId="0" borderId="0" xfId="1" applyNumberFormat="1" applyAlignment="1">
      <alignment horizontal="center"/>
    </xf>
    <xf numFmtId="164" fontId="11" fillId="0" borderId="1" xfId="1" applyNumberFormat="1" applyFont="1" applyBorder="1" applyAlignment="1">
      <alignment horizontal="center"/>
    </xf>
    <xf numFmtId="164" fontId="3" fillId="0" borderId="29" xfId="0" applyNumberFormat="1" applyFont="1" applyBorder="1"/>
    <xf numFmtId="14" fontId="1" fillId="0" borderId="5" xfId="0" applyNumberFormat="1" applyFont="1" applyBorder="1"/>
    <xf numFmtId="164" fontId="3" fillId="0" borderId="30" xfId="0" applyNumberFormat="1" applyFont="1" applyBorder="1"/>
    <xf numFmtId="0" fontId="1" fillId="0" borderId="0" xfId="0" applyFont="1"/>
    <xf numFmtId="164" fontId="12" fillId="0" borderId="14" xfId="0" applyNumberFormat="1" applyFont="1" applyBorder="1"/>
    <xf numFmtId="0" fontId="4" fillId="0" borderId="31" xfId="0" applyFont="1" applyBorder="1"/>
    <xf numFmtId="0" fontId="4" fillId="0" borderId="27" xfId="0" applyFont="1" applyBorder="1"/>
    <xf numFmtId="0" fontId="4" fillId="0" borderId="0" xfId="0" applyFont="1"/>
    <xf numFmtId="164" fontId="13" fillId="0" borderId="20" xfId="0" applyNumberFormat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textRotation="90" wrapText="1"/>
    </xf>
    <xf numFmtId="0" fontId="13" fillId="0" borderId="21" xfId="0" applyFont="1" applyBorder="1" applyAlignment="1">
      <alignment horizontal="center" vertical="center" textRotation="90" wrapText="1"/>
    </xf>
    <xf numFmtId="0" fontId="13" fillId="0" borderId="20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15" xfId="0" applyFont="1" applyBorder="1" applyAlignment="1">
      <alignment horizontal="left" vertical="center"/>
    </xf>
    <xf numFmtId="2" fontId="10" fillId="0" borderId="15" xfId="0" applyNumberFormat="1" applyFont="1" applyBorder="1" applyAlignment="1">
      <alignment vertical="center"/>
    </xf>
    <xf numFmtId="0" fontId="13" fillId="0" borderId="15" xfId="0" applyFont="1" applyBorder="1" applyAlignment="1">
      <alignment horizontal="center" vertical="center" textRotation="90" wrapText="1"/>
    </xf>
    <xf numFmtId="2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5" fillId="2" borderId="35" xfId="0" applyNumberFormat="1" applyFont="1" applyFill="1" applyBorder="1" applyAlignment="1">
      <alignment vertical="center"/>
    </xf>
    <xf numFmtId="0" fontId="5" fillId="2" borderId="35" xfId="0" applyFont="1" applyFill="1" applyBorder="1" applyAlignment="1">
      <alignment vertical="center"/>
    </xf>
    <xf numFmtId="2" fontId="5" fillId="2" borderId="36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37" xfId="0" applyFont="1" applyBorder="1" applyAlignment="1">
      <alignment horizontal="center" vertical="center" textRotation="90" wrapText="1"/>
    </xf>
    <xf numFmtId="0" fontId="13" fillId="0" borderId="38" xfId="0" applyFont="1" applyBorder="1" applyAlignment="1">
      <alignment horizontal="center" vertical="center" textRotation="90" wrapText="1"/>
    </xf>
    <xf numFmtId="0" fontId="13" fillId="0" borderId="35" xfId="0" applyFont="1" applyBorder="1" applyAlignment="1">
      <alignment horizontal="center" vertical="center" textRotation="90" wrapText="1"/>
    </xf>
    <xf numFmtId="164" fontId="5" fillId="4" borderId="39" xfId="0" applyNumberFormat="1" applyFont="1" applyFill="1" applyBorder="1" applyAlignment="1">
      <alignment vertical="center"/>
    </xf>
    <xf numFmtId="0" fontId="5" fillId="4" borderId="40" xfId="0" applyFont="1" applyFill="1" applyBorder="1" applyAlignment="1">
      <alignment vertical="center"/>
    </xf>
    <xf numFmtId="2" fontId="5" fillId="4" borderId="41" xfId="0" applyNumberFormat="1" applyFont="1" applyFill="1" applyBorder="1" applyAlignment="1">
      <alignment vertical="center"/>
    </xf>
    <xf numFmtId="2" fontId="10" fillId="0" borderId="0" xfId="0" applyNumberFormat="1" applyFont="1" applyAlignment="1">
      <alignment vertical="center"/>
    </xf>
    <xf numFmtId="15" fontId="12" fillId="0" borderId="14" xfId="1" applyNumberFormat="1" applyFont="1" applyBorder="1" applyAlignment="1">
      <alignment horizontal="center" vertical="center"/>
    </xf>
    <xf numFmtId="164" fontId="12" fillId="0" borderId="15" xfId="1" applyNumberFormat="1" applyFont="1" applyBorder="1" applyAlignment="1">
      <alignment horizontal="left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2" fillId="0" borderId="15" xfId="1" applyFont="1" applyBorder="1" applyAlignment="1">
      <alignment horizontal="right" vertical="center" wrapText="1"/>
    </xf>
    <xf numFmtId="0" fontId="12" fillId="0" borderId="17" xfId="1" applyFont="1" applyBorder="1" applyAlignment="1">
      <alignment horizontal="center" vertical="center" wrapText="1"/>
    </xf>
    <xf numFmtId="2" fontId="12" fillId="0" borderId="18" xfId="1" applyNumberFormat="1" applyFont="1" applyBorder="1" applyAlignment="1">
      <alignment horizontal="right" vertical="center"/>
    </xf>
    <xf numFmtId="0" fontId="12" fillId="0" borderId="19" xfId="1" applyFont="1" applyBorder="1" applyAlignment="1">
      <alignment horizontal="center" vertical="center" textRotation="90" wrapText="1"/>
    </xf>
    <xf numFmtId="0" fontId="12" fillId="0" borderId="20" xfId="1" applyFont="1" applyBorder="1" applyAlignment="1">
      <alignment horizontal="center" vertical="center" textRotation="90" wrapText="1"/>
    </xf>
    <xf numFmtId="0" fontId="12" fillId="0" borderId="15" xfId="1" applyFont="1" applyBorder="1" applyAlignment="1">
      <alignment horizontal="center" vertical="center" textRotation="90" wrapText="1"/>
    </xf>
    <xf numFmtId="0" fontId="12" fillId="0" borderId="21" xfId="1" applyFont="1" applyBorder="1" applyAlignment="1">
      <alignment horizontal="center" vertical="center" textRotation="90" wrapText="1"/>
    </xf>
    <xf numFmtId="0" fontId="12" fillId="0" borderId="22" xfId="1" applyFont="1" applyBorder="1" applyAlignment="1">
      <alignment horizontal="center" vertical="center" textRotation="90" wrapText="1"/>
    </xf>
    <xf numFmtId="0" fontId="12" fillId="0" borderId="8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textRotation="90" wrapText="1"/>
    </xf>
    <xf numFmtId="2" fontId="12" fillId="0" borderId="28" xfId="1" applyNumberFormat="1" applyFont="1" applyBorder="1" applyAlignment="1">
      <alignment horizontal="right" vertical="center"/>
    </xf>
    <xf numFmtId="0" fontId="12" fillId="0" borderId="23" xfId="1" applyFont="1" applyBorder="1" applyAlignment="1">
      <alignment horizontal="center" vertical="center" textRotation="90" wrapText="1"/>
    </xf>
    <xf numFmtId="0" fontId="12" fillId="0" borderId="14" xfId="1" applyFont="1" applyBorder="1" applyAlignment="1">
      <alignment horizontal="center" vertical="center" textRotation="90" wrapText="1"/>
    </xf>
    <xf numFmtId="49" fontId="12" fillId="2" borderId="15" xfId="1" applyNumberFormat="1" applyFont="1" applyFill="1" applyBorder="1" applyAlignment="1">
      <alignment vertical="top" wrapText="1"/>
    </xf>
    <xf numFmtId="0" fontId="12" fillId="2" borderId="15" xfId="1" applyFont="1" applyFill="1" applyBorder="1" applyAlignment="1">
      <alignment horizontal="center" vertical="center"/>
    </xf>
    <xf numFmtId="2" fontId="12" fillId="2" borderId="15" xfId="1" applyNumberFormat="1" applyFont="1" applyFill="1" applyBorder="1" applyAlignment="1">
      <alignment horizontal="right" vertical="center"/>
    </xf>
    <xf numFmtId="2" fontId="12" fillId="2" borderId="26" xfId="1" applyNumberFormat="1" applyFont="1" applyFill="1" applyBorder="1" applyAlignment="1">
      <alignment vertical="center"/>
    </xf>
    <xf numFmtId="2" fontId="12" fillId="0" borderId="14" xfId="1" applyNumberFormat="1" applyFont="1" applyBorder="1" applyAlignment="1">
      <alignment vertical="center"/>
    </xf>
    <xf numFmtId="0" fontId="15" fillId="0" borderId="0" xfId="0" applyFont="1"/>
    <xf numFmtId="2" fontId="12" fillId="0" borderId="20" xfId="1" applyNumberFormat="1" applyFont="1" applyBorder="1" applyAlignment="1">
      <alignment horizontal="center" vertical="center" textRotation="90" wrapText="1"/>
    </xf>
    <xf numFmtId="14" fontId="10" fillId="0" borderId="15" xfId="0" applyNumberFormat="1" applyFont="1" applyBorder="1" applyAlignment="1">
      <alignment vertical="center"/>
    </xf>
    <xf numFmtId="14" fontId="18" fillId="0" borderId="0" xfId="0" applyNumberFormat="1" applyFont="1"/>
    <xf numFmtId="0" fontId="18" fillId="0" borderId="0" xfId="0" applyFont="1"/>
    <xf numFmtId="2" fontId="18" fillId="0" borderId="0" xfId="0" applyNumberFormat="1" applyFont="1"/>
    <xf numFmtId="14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2" fontId="10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 vertical="center" textRotation="90" wrapText="1"/>
    </xf>
    <xf numFmtId="0" fontId="17" fillId="0" borderId="0" xfId="3" applyFont="1"/>
    <xf numFmtId="0" fontId="16" fillId="0" borderId="0" xfId="3"/>
    <xf numFmtId="0" fontId="19" fillId="0" borderId="0" xfId="4" applyFont="1"/>
    <xf numFmtId="0" fontId="20" fillId="0" borderId="0" xfId="4" applyFont="1"/>
    <xf numFmtId="165" fontId="22" fillId="0" borderId="0" xfId="5" applyFont="1" applyAlignment="1">
      <alignment horizontal="center"/>
    </xf>
    <xf numFmtId="165" fontId="20" fillId="0" borderId="0" xfId="5" applyFont="1">
      <alignment horizontal="right"/>
    </xf>
    <xf numFmtId="166" fontId="20" fillId="0" borderId="0" xfId="4" applyNumberFormat="1" applyFont="1"/>
    <xf numFmtId="165" fontId="20" fillId="0" borderId="0" xfId="5" applyFont="1" applyBorder="1">
      <alignment horizontal="right"/>
    </xf>
    <xf numFmtId="0" fontId="22" fillId="0" borderId="0" xfId="4" applyFont="1"/>
    <xf numFmtId="4" fontId="20" fillId="0" borderId="0" xfId="5" applyNumberFormat="1" applyFont="1" applyBorder="1">
      <alignment horizontal="right"/>
    </xf>
    <xf numFmtId="0" fontId="12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textRotation="90" wrapText="1"/>
    </xf>
    <xf numFmtId="15" fontId="12" fillId="0" borderId="0" xfId="1" applyNumberFormat="1" applyFont="1" applyBorder="1" applyAlignment="1">
      <alignment horizontal="center" vertical="center"/>
    </xf>
    <xf numFmtId="164" fontId="12" fillId="0" borderId="0" xfId="1" applyNumberFormat="1" applyFont="1" applyBorder="1" applyAlignment="1">
      <alignment horizontal="left" vertical="center" wrapText="1"/>
    </xf>
    <xf numFmtId="0" fontId="12" fillId="4" borderId="0" xfId="1" applyFont="1" applyFill="1" applyBorder="1" applyAlignment="1">
      <alignment horizontal="center" vertical="center" wrapText="1"/>
    </xf>
    <xf numFmtId="2" fontId="12" fillId="0" borderId="0" xfId="1" applyNumberFormat="1" applyFont="1" applyBorder="1" applyAlignment="1">
      <alignment horizontal="right" vertical="center"/>
    </xf>
    <xf numFmtId="2" fontId="12" fillId="0" borderId="0" xfId="1" applyNumberFormat="1" applyFont="1" applyBorder="1" applyAlignment="1">
      <alignment horizontal="center" vertical="center" textRotation="90" wrapText="1"/>
    </xf>
    <xf numFmtId="2" fontId="12" fillId="0" borderId="0" xfId="1" applyNumberFormat="1" applyFont="1" applyBorder="1" applyAlignment="1">
      <alignment horizontal="right" vertical="center" wrapText="1"/>
    </xf>
    <xf numFmtId="0" fontId="17" fillId="0" borderId="0" xfId="0" applyFont="1"/>
    <xf numFmtId="4" fontId="0" fillId="0" borderId="0" xfId="0" applyNumberFormat="1"/>
    <xf numFmtId="4" fontId="22" fillId="0" borderId="42" xfId="4" applyNumberFormat="1" applyFont="1" applyBorder="1"/>
    <xf numFmtId="4" fontId="22" fillId="0" borderId="0" xfId="5" applyNumberFormat="1" applyFont="1">
      <alignment horizontal="right"/>
    </xf>
    <xf numFmtId="4" fontId="17" fillId="0" borderId="0" xfId="0" applyNumberFormat="1" applyFont="1"/>
    <xf numFmtId="2" fontId="12" fillId="0" borderId="15" xfId="1" applyNumberFormat="1" applyFont="1" applyBorder="1" applyAlignment="1">
      <alignment horizontal="right" vertical="center" wrapText="1"/>
    </xf>
    <xf numFmtId="0" fontId="12" fillId="0" borderId="0" xfId="1" applyFont="1" applyBorder="1" applyAlignment="1">
      <alignment horizontal="right" vertical="center" wrapText="1"/>
    </xf>
    <xf numFmtId="2" fontId="24" fillId="0" borderId="0" xfId="6" applyNumberFormat="1" applyFont="1"/>
    <xf numFmtId="167" fontId="14" fillId="0" borderId="0" xfId="0" applyNumberFormat="1" applyFont="1" applyAlignment="1">
      <alignment horizontal="center"/>
    </xf>
    <xf numFmtId="167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0" fontId="14" fillId="0" borderId="0" xfId="0" applyNumberFormat="1" applyFont="1" applyAlignment="1">
      <alignment horizontal="center" vertical="center"/>
    </xf>
    <xf numFmtId="167" fontId="0" fillId="0" borderId="0" xfId="0" applyNumberFormat="1"/>
    <xf numFmtId="10" fontId="0" fillId="0" borderId="0" xfId="0" applyNumberFormat="1" applyAlignment="1">
      <alignment horizontal="center" vertical="center"/>
    </xf>
    <xf numFmtId="2" fontId="25" fillId="0" borderId="0" xfId="6" applyNumberFormat="1" applyFont="1"/>
    <xf numFmtId="167" fontId="1" fillId="0" borderId="0" xfId="0" applyNumberFormat="1" applyFont="1"/>
    <xf numFmtId="2" fontId="26" fillId="0" borderId="0" xfId="6" applyNumberFormat="1" applyFont="1"/>
    <xf numFmtId="0" fontId="27" fillId="0" borderId="0" xfId="0" applyFont="1"/>
    <xf numFmtId="0" fontId="27" fillId="0" borderId="0" xfId="0" applyFont="1" applyAlignment="1">
      <alignment wrapText="1"/>
    </xf>
    <xf numFmtId="2" fontId="25" fillId="4" borderId="0" xfId="6" applyNumberFormat="1" applyFont="1" applyFill="1"/>
    <xf numFmtId="0" fontId="0" fillId="4" borderId="0" xfId="0" applyFill="1"/>
    <xf numFmtId="167" fontId="0" fillId="4" borderId="0" xfId="0" applyNumberFormat="1" applyFill="1"/>
    <xf numFmtId="167" fontId="1" fillId="4" borderId="0" xfId="0" applyNumberFormat="1" applyFont="1" applyFill="1"/>
    <xf numFmtId="10" fontId="0" fillId="4" borderId="0" xfId="0" applyNumberFormat="1" applyFill="1" applyAlignment="1">
      <alignment horizontal="center" vertical="center"/>
    </xf>
    <xf numFmtId="2" fontId="25" fillId="4" borderId="0" xfId="6" applyNumberFormat="1" applyFont="1" applyFill="1" applyAlignment="1">
      <alignment vertical="top" wrapText="1"/>
    </xf>
    <xf numFmtId="0" fontId="27" fillId="4" borderId="0" xfId="0" applyFont="1" applyFill="1"/>
    <xf numFmtId="0" fontId="28" fillId="0" borderId="0" xfId="0" applyFont="1"/>
    <xf numFmtId="168" fontId="17" fillId="0" borderId="0" xfId="0" applyNumberFormat="1" applyFont="1" applyAlignment="1">
      <alignment horizontal="right"/>
    </xf>
    <xf numFmtId="168" fontId="17" fillId="0" borderId="0" xfId="0" applyNumberFormat="1" applyFont="1"/>
    <xf numFmtId="10" fontId="17" fillId="0" borderId="0" xfId="0" applyNumberFormat="1" applyFont="1" applyAlignment="1">
      <alignment horizontal="center" vertical="center"/>
    </xf>
    <xf numFmtId="8" fontId="29" fillId="0" borderId="0" xfId="0" applyNumberFormat="1" applyFont="1"/>
    <xf numFmtId="8" fontId="30" fillId="0" borderId="0" xfId="0" applyNumberFormat="1" applyFont="1"/>
    <xf numFmtId="2" fontId="10" fillId="0" borderId="0" xfId="0" applyNumberFormat="1" applyFont="1" applyFill="1" applyBorder="1" applyAlignment="1">
      <alignment vertical="center"/>
    </xf>
    <xf numFmtId="2" fontId="20" fillId="0" borderId="0" xfId="1" applyNumberFormat="1" applyFont="1" applyBorder="1" applyAlignment="1">
      <alignment horizontal="right" vertical="center" wrapText="1"/>
    </xf>
    <xf numFmtId="14" fontId="18" fillId="0" borderId="0" xfId="0" applyNumberFormat="1" applyFont="1" applyAlignment="1">
      <alignment horizontal="right"/>
    </xf>
    <xf numFmtId="4" fontId="30" fillId="0" borderId="0" xfId="0" applyNumberFormat="1" applyFont="1"/>
    <xf numFmtId="164" fontId="12" fillId="0" borderId="0" xfId="1" applyNumberFormat="1" applyFont="1" applyFill="1" applyBorder="1" applyAlignment="1">
      <alignment horizontal="left" vertical="center" wrapText="1"/>
    </xf>
    <xf numFmtId="164" fontId="12" fillId="5" borderId="0" xfId="1" applyNumberFormat="1" applyFont="1" applyFill="1" applyBorder="1" applyAlignment="1">
      <alignment horizontal="left" vertical="center" wrapText="1"/>
    </xf>
    <xf numFmtId="0" fontId="3" fillId="3" borderId="5" xfId="1" applyFont="1" applyFill="1" applyBorder="1" applyAlignment="1">
      <alignment horizontal="center"/>
    </xf>
    <xf numFmtId="0" fontId="3" fillId="3" borderId="6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</cellXfs>
  <cellStyles count="7">
    <cellStyle name="(#,##0.00)" xfId="5" xr:uid="{5A079821-4C4E-485B-AB29-A837066AAAC9}"/>
    <cellStyle name="Normal" xfId="0" builtinId="0"/>
    <cellStyle name="Normal 12" xfId="4" xr:uid="{9D7FF3B0-5B91-4CEE-8814-97CEA123D94C}"/>
    <cellStyle name="Normal 2" xfId="1" xr:uid="{44FC1FF5-A681-478A-8CBC-E2FEF2121963}"/>
    <cellStyle name="Normal 3" xfId="3" xr:uid="{29C50B0F-220E-4598-809E-E1B859FFF82A}"/>
    <cellStyle name="Normal_St Paul's Without Accounts" xfId="6" xr:uid="{91FD97AB-C360-49A5-A62D-E7F2B9475CB9}"/>
    <cellStyle name="Percent 2" xfId="2" xr:uid="{26F09504-8E89-4E06-9249-264A5F8BE7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-21%20Cashbook%2031.3.21%20(Revis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PTS  &amp; PAYMENTS"/>
      <sheetName val="RECEIPTS"/>
      <sheetName val="PAYMENTS"/>
      <sheetName val="Bank reconciliation 31.3.21"/>
    </sheetNames>
    <sheetDataSet>
      <sheetData sheetId="0"/>
      <sheetData sheetId="1">
        <row r="43">
          <cell r="C43"/>
        </row>
      </sheetData>
      <sheetData sheetId="2">
        <row r="174">
          <cell r="M174"/>
          <cell r="N174"/>
          <cell r="O174"/>
          <cell r="P174"/>
          <cell r="R174"/>
          <cell r="S174"/>
          <cell r="U174"/>
          <cell r="V174"/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BC2DD-FF3E-4F62-8B7C-11753A3DB0D8}">
  <dimension ref="A1:AD594"/>
  <sheetViews>
    <sheetView topLeftCell="A34" zoomScale="80" zoomScaleNormal="80" workbookViewId="0">
      <selection activeCell="B35" sqref="B35"/>
    </sheetView>
  </sheetViews>
  <sheetFormatPr defaultRowHeight="15" x14ac:dyDescent="0.25"/>
  <cols>
    <col min="1" max="1" width="47" style="47" customWidth="1"/>
    <col min="2" max="2" width="45.85546875" style="38" customWidth="1"/>
    <col min="3" max="3" width="22.140625" style="44" customWidth="1"/>
    <col min="4" max="4" width="21.28515625" style="45" customWidth="1"/>
    <col min="5" max="5" width="14.7109375" style="46" hidden="1" customWidth="1"/>
    <col min="6" max="6" width="16.7109375" style="46" bestFit="1" customWidth="1"/>
    <col min="7" max="7" width="19.28515625" style="46" customWidth="1"/>
    <col min="8" max="8" width="16.7109375" style="46" bestFit="1" customWidth="1"/>
    <col min="9" max="9" width="16.7109375" style="46" customWidth="1"/>
    <col min="10" max="10" width="12.42578125" style="46" customWidth="1"/>
    <col min="11" max="11" width="13.85546875" style="46" customWidth="1"/>
    <col min="12" max="12" width="15.28515625" style="46" customWidth="1"/>
    <col min="13" max="13" width="13.7109375" style="46" customWidth="1"/>
    <col min="14" max="15" width="14.5703125" style="46" customWidth="1"/>
    <col min="16" max="16" width="13.7109375" style="46" customWidth="1"/>
    <col min="17" max="17" width="19" style="46" bestFit="1" customWidth="1"/>
    <col min="18" max="20" width="15.85546875" style="46" customWidth="1"/>
    <col min="21" max="21" width="18.5703125" style="46" customWidth="1"/>
    <col min="22" max="22" width="18.7109375" style="46" customWidth="1"/>
    <col min="23" max="23" width="14.7109375" style="46" customWidth="1"/>
    <col min="24" max="24" width="13.7109375" style="46" customWidth="1"/>
    <col min="25" max="25" width="16.7109375" style="46" customWidth="1"/>
    <col min="26" max="29" width="16.42578125" style="46" customWidth="1"/>
    <col min="30" max="30" width="9.140625" style="46"/>
  </cols>
  <sheetData>
    <row r="1" spans="1:30" ht="24.75" thickTop="1" thickBot="1" x14ac:dyDescent="0.4">
      <c r="A1" s="48" t="s">
        <v>34</v>
      </c>
      <c r="B1" s="1" t="s">
        <v>35</v>
      </c>
      <c r="C1" s="2"/>
      <c r="D1" s="3" t="s">
        <v>1</v>
      </c>
      <c r="E1" s="4"/>
      <c r="F1" s="5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1"/>
      <c r="R1" s="172"/>
      <c r="S1" s="173"/>
      <c r="T1" s="173"/>
      <c r="U1" s="173"/>
      <c r="V1" s="173"/>
      <c r="W1" s="173"/>
      <c r="X1" s="173"/>
      <c r="Y1" s="173"/>
      <c r="Z1" s="173"/>
      <c r="AA1" s="6"/>
      <c r="AB1" s="6"/>
      <c r="AC1" s="6"/>
      <c r="AD1" s="7"/>
    </row>
    <row r="2" spans="1:30" ht="138" thickTop="1" thickBot="1" x14ac:dyDescent="0.3">
      <c r="A2" s="8" t="s">
        <v>2</v>
      </c>
      <c r="B2" s="9" t="s">
        <v>3</v>
      </c>
      <c r="C2" s="10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 t="s">
        <v>74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7" t="s">
        <v>15</v>
      </c>
      <c r="P2" s="17" t="s">
        <v>16</v>
      </c>
      <c r="Q2" s="18" t="s">
        <v>17</v>
      </c>
      <c r="R2" s="19" t="s">
        <v>18</v>
      </c>
      <c r="S2" s="19" t="s">
        <v>19</v>
      </c>
      <c r="T2" s="19" t="s">
        <v>150</v>
      </c>
      <c r="U2" s="19" t="s">
        <v>20</v>
      </c>
      <c r="V2" s="20" t="s">
        <v>21</v>
      </c>
      <c r="W2" s="20" t="s">
        <v>22</v>
      </c>
      <c r="X2" s="20" t="s">
        <v>23</v>
      </c>
      <c r="Y2" s="20" t="s">
        <v>24</v>
      </c>
      <c r="Z2" s="20" t="s">
        <v>25</v>
      </c>
      <c r="AA2" s="18" t="s">
        <v>26</v>
      </c>
      <c r="AB2" s="18" t="s">
        <v>27</v>
      </c>
      <c r="AC2" s="18" t="s">
        <v>28</v>
      </c>
      <c r="AD2" s="21"/>
    </row>
    <row r="3" spans="1:30" ht="27" x14ac:dyDescent="0.25">
      <c r="A3" s="83" t="s">
        <v>53</v>
      </c>
      <c r="B3" s="84" t="s">
        <v>36</v>
      </c>
      <c r="C3" s="85">
        <v>894</v>
      </c>
      <c r="D3" s="86">
        <v>180</v>
      </c>
      <c r="E3" s="87"/>
      <c r="F3" s="88">
        <v>30</v>
      </c>
      <c r="G3" s="89">
        <v>150</v>
      </c>
      <c r="H3" s="90"/>
      <c r="I3" s="90"/>
      <c r="J3" s="90"/>
      <c r="K3" s="90"/>
      <c r="L3" s="90"/>
      <c r="M3" s="90"/>
      <c r="N3" s="90"/>
      <c r="O3" s="90"/>
      <c r="P3" s="91"/>
      <c r="Q3" s="92"/>
      <c r="R3" s="93"/>
      <c r="S3" s="93"/>
      <c r="T3" s="93"/>
      <c r="U3" s="94"/>
      <c r="V3" s="95"/>
      <c r="W3" s="95"/>
      <c r="X3" s="95"/>
      <c r="Y3" s="95"/>
      <c r="Z3" s="95"/>
      <c r="AA3" s="95"/>
      <c r="AB3" s="95"/>
      <c r="AC3" s="91"/>
      <c r="AD3"/>
    </row>
    <row r="4" spans="1:30" ht="27" x14ac:dyDescent="0.25">
      <c r="A4" s="83" t="s">
        <v>53</v>
      </c>
      <c r="B4" s="104" t="s">
        <v>51</v>
      </c>
      <c r="C4" s="85">
        <v>895</v>
      </c>
      <c r="D4" s="86">
        <v>288</v>
      </c>
      <c r="E4" s="87"/>
      <c r="F4" s="96">
        <v>48</v>
      </c>
      <c r="G4" s="97"/>
      <c r="H4" s="90"/>
      <c r="I4" s="90"/>
      <c r="J4" s="90"/>
      <c r="K4" s="90">
        <v>240</v>
      </c>
      <c r="L4" s="90"/>
      <c r="M4" s="90"/>
      <c r="N4" s="90"/>
      <c r="O4" s="90"/>
      <c r="P4" s="91"/>
      <c r="Q4" s="92"/>
      <c r="R4" s="93"/>
      <c r="S4" s="93"/>
      <c r="T4" s="93"/>
      <c r="U4" s="94"/>
      <c r="V4" s="95"/>
      <c r="W4" s="95"/>
      <c r="X4" s="95"/>
      <c r="Y4" s="95"/>
      <c r="Z4" s="95"/>
      <c r="AA4" s="95"/>
      <c r="AB4" s="95"/>
      <c r="AC4" s="98"/>
      <c r="AD4" s="22"/>
    </row>
    <row r="5" spans="1:30" ht="43.5" x14ac:dyDescent="0.25">
      <c r="A5" s="83" t="s">
        <v>53</v>
      </c>
      <c r="B5" s="84" t="s">
        <v>52</v>
      </c>
      <c r="C5" s="85">
        <v>896</v>
      </c>
      <c r="D5" s="86">
        <v>108.81</v>
      </c>
      <c r="E5" s="87"/>
      <c r="F5" s="96"/>
      <c r="G5" s="97"/>
      <c r="H5" s="90">
        <v>108.81</v>
      </c>
      <c r="I5" s="90"/>
      <c r="J5" s="90"/>
      <c r="K5" s="90"/>
      <c r="L5" s="90"/>
      <c r="M5" s="90"/>
      <c r="N5" s="90"/>
      <c r="O5" s="90"/>
      <c r="P5" s="91"/>
      <c r="Q5" s="92"/>
      <c r="R5" s="93"/>
      <c r="S5" s="93"/>
      <c r="T5" s="93"/>
      <c r="U5" s="94"/>
      <c r="V5" s="95"/>
      <c r="W5" s="95"/>
      <c r="X5" s="95"/>
      <c r="Y5" s="95"/>
      <c r="Z5" s="95"/>
      <c r="AA5" s="95"/>
      <c r="AB5" s="95"/>
      <c r="AC5" s="98"/>
      <c r="AD5" s="22"/>
    </row>
    <row r="6" spans="1:30" ht="43.5" x14ac:dyDescent="0.25">
      <c r="A6" s="83" t="s">
        <v>61</v>
      </c>
      <c r="B6" s="84" t="s">
        <v>54</v>
      </c>
      <c r="C6" s="85">
        <v>897</v>
      </c>
      <c r="D6" s="86">
        <v>236.5</v>
      </c>
      <c r="E6" s="87"/>
      <c r="F6" s="96"/>
      <c r="G6" s="97"/>
      <c r="H6" s="105">
        <v>236.5</v>
      </c>
      <c r="I6" s="105"/>
      <c r="J6" s="90"/>
      <c r="K6" s="90"/>
      <c r="L6" s="90"/>
      <c r="M6" s="90"/>
      <c r="N6" s="90"/>
      <c r="O6" s="90"/>
      <c r="P6" s="91"/>
      <c r="Q6" s="92"/>
      <c r="R6" s="93"/>
      <c r="S6" s="93"/>
      <c r="T6" s="93"/>
      <c r="U6" s="94"/>
      <c r="V6" s="95"/>
      <c r="W6" s="95"/>
      <c r="X6" s="95"/>
      <c r="Y6" s="95"/>
      <c r="Z6" s="95"/>
      <c r="AA6" s="95"/>
      <c r="AB6" s="95"/>
      <c r="AC6" s="98"/>
      <c r="AD6" s="22"/>
    </row>
    <row r="7" spans="1:30" ht="43.5" x14ac:dyDescent="0.25">
      <c r="A7" s="83" t="s">
        <v>62</v>
      </c>
      <c r="B7" s="84" t="s">
        <v>54</v>
      </c>
      <c r="C7" s="85">
        <v>898</v>
      </c>
      <c r="D7" s="137">
        <v>279</v>
      </c>
      <c r="E7" s="87"/>
      <c r="F7" s="96"/>
      <c r="G7" s="97"/>
      <c r="H7" s="105">
        <v>279</v>
      </c>
      <c r="I7" s="105"/>
      <c r="J7" s="90"/>
      <c r="K7" s="90"/>
      <c r="L7" s="90"/>
      <c r="M7" s="90"/>
      <c r="N7" s="90"/>
      <c r="O7" s="90"/>
      <c r="P7" s="91"/>
      <c r="Q7" s="92"/>
      <c r="R7" s="93"/>
      <c r="S7" s="93"/>
      <c r="T7" s="93"/>
      <c r="U7" s="94"/>
      <c r="V7" s="95"/>
      <c r="W7" s="95"/>
      <c r="X7" s="95"/>
      <c r="Y7" s="95"/>
      <c r="Z7" s="95"/>
      <c r="AA7" s="95"/>
      <c r="AB7" s="95"/>
      <c r="AC7" s="98"/>
      <c r="AD7" s="22"/>
    </row>
    <row r="8" spans="1:30" ht="27" x14ac:dyDescent="0.25">
      <c r="A8" s="83" t="s">
        <v>62</v>
      </c>
      <c r="B8" s="84" t="s">
        <v>55</v>
      </c>
      <c r="C8" s="85">
        <v>899</v>
      </c>
      <c r="D8" s="86">
        <v>180</v>
      </c>
      <c r="E8" s="87"/>
      <c r="F8" s="96">
        <v>30</v>
      </c>
      <c r="G8" s="97"/>
      <c r="H8" s="105"/>
      <c r="I8" s="105"/>
      <c r="J8" s="90"/>
      <c r="K8" s="90">
        <v>150</v>
      </c>
      <c r="L8" s="90"/>
      <c r="M8" s="90"/>
      <c r="N8" s="90"/>
      <c r="O8" s="90"/>
      <c r="P8" s="91"/>
      <c r="Q8" s="92"/>
      <c r="R8" s="93"/>
      <c r="S8" s="93"/>
      <c r="T8" s="93"/>
      <c r="U8" s="94"/>
      <c r="V8" s="95"/>
      <c r="W8" s="95"/>
      <c r="X8" s="95"/>
      <c r="Y8" s="95"/>
      <c r="Z8" s="95"/>
      <c r="AA8" s="95"/>
      <c r="AB8" s="95"/>
      <c r="AC8" s="98"/>
      <c r="AD8" s="22"/>
    </row>
    <row r="9" spans="1:30" ht="36.75" x14ac:dyDescent="0.25">
      <c r="A9" s="126" t="s">
        <v>62</v>
      </c>
      <c r="B9" s="127" t="s">
        <v>52</v>
      </c>
      <c r="C9" s="128">
        <v>900</v>
      </c>
      <c r="D9" s="138">
        <v>61.94</v>
      </c>
      <c r="E9" s="124"/>
      <c r="F9" s="129"/>
      <c r="G9" s="125"/>
      <c r="H9" s="130">
        <v>61.94</v>
      </c>
      <c r="I9" s="130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4"/>
      <c r="V9" s="125"/>
      <c r="W9" s="125"/>
      <c r="X9" s="125"/>
      <c r="Y9" s="125"/>
      <c r="Z9" s="125"/>
      <c r="AA9" s="125"/>
      <c r="AB9" s="125"/>
      <c r="AC9" s="125"/>
      <c r="AD9" s="22"/>
    </row>
    <row r="10" spans="1:30" ht="27" x14ac:dyDescent="0.25">
      <c r="A10" s="126" t="s">
        <v>81</v>
      </c>
      <c r="B10" s="127">
        <v>5</v>
      </c>
      <c r="C10" s="128">
        <v>901</v>
      </c>
      <c r="D10" s="138">
        <v>360</v>
      </c>
      <c r="E10" s="124"/>
      <c r="F10" s="129">
        <v>60</v>
      </c>
      <c r="G10" s="125"/>
      <c r="H10" s="130"/>
      <c r="I10" s="130"/>
      <c r="J10" s="125"/>
      <c r="K10" s="125">
        <v>300</v>
      </c>
      <c r="L10" s="125"/>
      <c r="M10" s="125"/>
      <c r="N10" s="125"/>
      <c r="O10" s="125"/>
      <c r="P10" s="125"/>
      <c r="Q10" s="125"/>
      <c r="R10" s="125"/>
      <c r="S10" s="125"/>
      <c r="T10" s="125"/>
      <c r="U10" s="124"/>
      <c r="V10" s="125"/>
      <c r="W10" s="125"/>
      <c r="X10" s="125"/>
      <c r="Y10" s="125"/>
      <c r="Z10" s="125"/>
      <c r="AA10" s="125"/>
      <c r="AB10" s="125"/>
      <c r="AC10" s="125"/>
      <c r="AD10" s="22"/>
    </row>
    <row r="11" spans="1:30" ht="43.5" x14ac:dyDescent="0.25">
      <c r="A11" s="126" t="s">
        <v>75</v>
      </c>
      <c r="B11" s="127" t="s">
        <v>74</v>
      </c>
      <c r="C11" s="128">
        <v>902</v>
      </c>
      <c r="D11" s="131">
        <v>235.4</v>
      </c>
      <c r="E11" s="124"/>
      <c r="F11" s="129"/>
      <c r="G11" s="125"/>
      <c r="H11" s="130"/>
      <c r="I11" s="130">
        <v>235.4</v>
      </c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4"/>
      <c r="V11" s="125"/>
      <c r="W11" s="125"/>
      <c r="X11" s="125"/>
      <c r="Y11" s="125"/>
      <c r="Z11" s="125"/>
      <c r="AA11" s="125"/>
      <c r="AB11" s="125"/>
      <c r="AC11" s="125"/>
      <c r="AD11" s="22"/>
    </row>
    <row r="12" spans="1:30" ht="15.75" x14ac:dyDescent="0.25">
      <c r="A12" s="126" t="s">
        <v>81</v>
      </c>
      <c r="B12" s="127" t="s">
        <v>82</v>
      </c>
      <c r="C12" s="128">
        <v>903</v>
      </c>
      <c r="D12" s="131">
        <v>167.71</v>
      </c>
      <c r="E12" s="124"/>
      <c r="F12" s="129"/>
      <c r="G12" s="125"/>
      <c r="H12" s="130"/>
      <c r="I12" s="130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4">
        <v>167.71</v>
      </c>
      <c r="V12" s="125"/>
      <c r="W12" s="125"/>
      <c r="X12" s="125"/>
      <c r="Y12" s="125"/>
      <c r="Z12" s="125"/>
      <c r="AA12" s="125"/>
      <c r="AB12" s="125"/>
      <c r="AC12" s="125"/>
      <c r="AD12" s="22"/>
    </row>
    <row r="13" spans="1:30" ht="43.5" x14ac:dyDescent="0.25">
      <c r="A13" s="126" t="s">
        <v>81</v>
      </c>
      <c r="B13" s="127" t="s">
        <v>83</v>
      </c>
      <c r="C13" s="128">
        <v>904</v>
      </c>
      <c r="D13" s="131">
        <v>391.58</v>
      </c>
      <c r="E13" s="124"/>
      <c r="F13" s="129"/>
      <c r="G13" s="125"/>
      <c r="H13" s="130">
        <v>391.58</v>
      </c>
      <c r="I13" s="130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4"/>
      <c r="V13" s="125"/>
      <c r="W13" s="125"/>
      <c r="X13" s="125"/>
      <c r="Y13" s="125"/>
      <c r="Z13" s="125"/>
      <c r="AA13" s="125"/>
      <c r="AB13" s="125"/>
      <c r="AC13" s="125"/>
      <c r="AD13" s="22"/>
    </row>
    <row r="14" spans="1:30" ht="43.5" x14ac:dyDescent="0.25">
      <c r="A14" s="126" t="s">
        <v>84</v>
      </c>
      <c r="B14" s="127" t="s">
        <v>85</v>
      </c>
      <c r="C14" s="128">
        <v>905</v>
      </c>
      <c r="D14" s="131">
        <v>391.58</v>
      </c>
      <c r="E14" s="124"/>
      <c r="F14" s="129"/>
      <c r="G14" s="125"/>
      <c r="H14" s="130">
        <v>391.58</v>
      </c>
      <c r="I14" s="130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4"/>
      <c r="V14" s="125"/>
      <c r="W14" s="125"/>
      <c r="X14" s="125"/>
      <c r="Y14" s="125"/>
      <c r="Z14" s="125"/>
      <c r="AA14" s="125"/>
      <c r="AB14" s="125"/>
      <c r="AC14" s="125"/>
      <c r="AD14" s="22"/>
    </row>
    <row r="15" spans="1:30" ht="43.5" x14ac:dyDescent="0.25">
      <c r="A15" s="126" t="s">
        <v>86</v>
      </c>
      <c r="B15" s="127" t="s">
        <v>87</v>
      </c>
      <c r="C15" s="128">
        <v>906</v>
      </c>
      <c r="D15" s="131">
        <v>391.78</v>
      </c>
      <c r="E15" s="124"/>
      <c r="F15" s="129"/>
      <c r="G15" s="125"/>
      <c r="H15" s="130">
        <v>391.78</v>
      </c>
      <c r="I15" s="130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4"/>
      <c r="V15" s="125"/>
      <c r="W15" s="125"/>
      <c r="X15" s="125"/>
      <c r="Y15" s="125"/>
      <c r="Z15" s="125"/>
      <c r="AA15" s="125"/>
      <c r="AB15" s="125"/>
      <c r="AC15" s="125"/>
      <c r="AD15" s="22"/>
    </row>
    <row r="16" spans="1:30" ht="20.25" x14ac:dyDescent="0.25">
      <c r="A16" s="126" t="s">
        <v>142</v>
      </c>
      <c r="B16" s="127" t="s">
        <v>124</v>
      </c>
      <c r="C16" s="128">
        <v>907</v>
      </c>
      <c r="D16" s="131">
        <v>60</v>
      </c>
      <c r="E16" s="124"/>
      <c r="F16" s="129"/>
      <c r="G16" s="125"/>
      <c r="H16" s="130"/>
      <c r="I16" s="130"/>
      <c r="J16" s="125">
        <v>60</v>
      </c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4"/>
      <c r="V16" s="125"/>
      <c r="W16" s="125"/>
      <c r="X16" s="125"/>
      <c r="Y16" s="125"/>
      <c r="Z16" s="125"/>
      <c r="AA16" s="125"/>
      <c r="AB16" s="125"/>
      <c r="AC16" s="125"/>
      <c r="AD16" s="22"/>
    </row>
    <row r="17" spans="1:30" ht="27" x14ac:dyDescent="0.25">
      <c r="A17" s="126" t="s">
        <v>142</v>
      </c>
      <c r="B17" s="127" t="s">
        <v>125</v>
      </c>
      <c r="C17" s="128">
        <v>908</v>
      </c>
      <c r="D17" s="131">
        <v>180</v>
      </c>
      <c r="E17" s="124"/>
      <c r="F17" s="129">
        <v>30</v>
      </c>
      <c r="G17" s="125"/>
      <c r="H17" s="130"/>
      <c r="I17" s="130"/>
      <c r="J17" s="125"/>
      <c r="K17" s="125">
        <v>150</v>
      </c>
      <c r="L17" s="125"/>
      <c r="M17" s="125"/>
      <c r="N17" s="125"/>
      <c r="O17" s="125"/>
      <c r="P17" s="125"/>
      <c r="Q17" s="125"/>
      <c r="R17" s="125"/>
      <c r="S17" s="125"/>
      <c r="T17" s="125"/>
      <c r="U17" s="124"/>
      <c r="V17" s="125"/>
      <c r="W17" s="125"/>
      <c r="X17" s="125"/>
      <c r="Y17" s="125"/>
      <c r="Z17" s="125"/>
      <c r="AA17" s="125"/>
      <c r="AB17" s="125"/>
      <c r="AC17" s="125"/>
      <c r="AD17" s="22"/>
    </row>
    <row r="18" spans="1:30" ht="20.25" x14ac:dyDescent="0.25">
      <c r="A18" s="126" t="s">
        <v>142</v>
      </c>
      <c r="B18" s="127" t="s">
        <v>126</v>
      </c>
      <c r="C18" s="128">
        <v>909</v>
      </c>
      <c r="D18" s="131">
        <v>15</v>
      </c>
      <c r="E18" s="124"/>
      <c r="F18" s="129"/>
      <c r="G18" s="125"/>
      <c r="H18" s="130"/>
      <c r="I18" s="130"/>
      <c r="J18" s="125"/>
      <c r="K18" s="125"/>
      <c r="L18" s="125">
        <v>15</v>
      </c>
      <c r="M18" s="125"/>
      <c r="N18" s="125"/>
      <c r="O18" s="125"/>
      <c r="P18" s="125"/>
      <c r="Q18" s="125"/>
      <c r="R18" s="125"/>
      <c r="S18" s="125"/>
      <c r="T18" s="125"/>
      <c r="U18" s="124"/>
      <c r="V18" s="125"/>
      <c r="W18" s="125"/>
      <c r="X18" s="125"/>
      <c r="Y18" s="125"/>
      <c r="Z18" s="125"/>
      <c r="AA18" s="125"/>
      <c r="AB18" s="125"/>
      <c r="AC18" s="125"/>
      <c r="AD18" s="22"/>
    </row>
    <row r="19" spans="1:30" ht="43.5" x14ac:dyDescent="0.25">
      <c r="A19" s="126" t="s">
        <v>142</v>
      </c>
      <c r="B19" s="127" t="s">
        <v>127</v>
      </c>
      <c r="C19" s="128">
        <v>910</v>
      </c>
      <c r="D19" s="131">
        <v>847.95</v>
      </c>
      <c r="E19" s="124"/>
      <c r="F19" s="129"/>
      <c r="G19" s="125"/>
      <c r="H19" s="130"/>
      <c r="I19" s="130"/>
      <c r="J19" s="125"/>
      <c r="K19" s="125"/>
      <c r="L19" s="125"/>
      <c r="M19" s="130">
        <v>847.95</v>
      </c>
      <c r="N19" s="125"/>
      <c r="O19" s="125"/>
      <c r="P19" s="125"/>
      <c r="Q19" s="125"/>
      <c r="R19" s="125"/>
      <c r="S19" s="125"/>
      <c r="T19" s="125"/>
      <c r="U19" s="124"/>
      <c r="V19" s="125"/>
      <c r="W19" s="125"/>
      <c r="X19" s="125"/>
      <c r="Y19" s="125"/>
      <c r="Z19" s="125"/>
      <c r="AA19" s="125"/>
      <c r="AB19" s="125"/>
      <c r="AC19" s="125"/>
      <c r="AD19" s="22"/>
    </row>
    <row r="20" spans="1:30" ht="15.75" x14ac:dyDescent="0.25">
      <c r="A20" s="126" t="s">
        <v>129</v>
      </c>
      <c r="B20" s="127" t="s">
        <v>66</v>
      </c>
      <c r="C20" s="128" t="s">
        <v>130</v>
      </c>
      <c r="D20" s="131">
        <v>13549.26</v>
      </c>
      <c r="E20" s="124"/>
      <c r="F20" s="129"/>
      <c r="G20" s="125"/>
      <c r="H20" s="130"/>
      <c r="I20" s="130"/>
      <c r="J20" s="125"/>
      <c r="K20" s="125"/>
      <c r="L20" s="125"/>
      <c r="M20" s="130"/>
      <c r="N20" s="125"/>
      <c r="O20" s="125"/>
      <c r="P20" s="125"/>
      <c r="Q20" s="125"/>
      <c r="R20" s="125"/>
      <c r="S20" s="125"/>
      <c r="T20" s="125"/>
      <c r="U20" s="124"/>
      <c r="V20" s="125"/>
      <c r="W20" s="125"/>
      <c r="X20" s="125"/>
      <c r="Y20" s="125"/>
      <c r="Z20" s="162">
        <v>13549.26</v>
      </c>
      <c r="AA20" s="125"/>
      <c r="AB20" s="125"/>
      <c r="AC20" s="125"/>
      <c r="AD20" s="22"/>
    </row>
    <row r="21" spans="1:30" ht="43.5" x14ac:dyDescent="0.25">
      <c r="A21" s="126" t="s">
        <v>137</v>
      </c>
      <c r="B21" s="127" t="s">
        <v>138</v>
      </c>
      <c r="C21" s="128" t="s">
        <v>139</v>
      </c>
      <c r="D21" s="131">
        <v>391.58</v>
      </c>
      <c r="E21" s="124"/>
      <c r="F21" s="129"/>
      <c r="G21" s="125"/>
      <c r="H21" s="130">
        <v>391.58</v>
      </c>
      <c r="I21" s="130"/>
      <c r="J21" s="125"/>
      <c r="K21" s="125"/>
      <c r="L21" s="125"/>
      <c r="M21" s="130"/>
      <c r="N21" s="125"/>
      <c r="O21" s="125"/>
      <c r="P21" s="125"/>
      <c r="Q21" s="125"/>
      <c r="R21" s="125"/>
      <c r="S21" s="125"/>
      <c r="T21" s="125"/>
      <c r="U21" s="124"/>
      <c r="V21" s="125"/>
      <c r="W21" s="125"/>
      <c r="X21" s="125"/>
      <c r="Y21" s="125"/>
      <c r="Z21" s="162"/>
      <c r="AA21" s="125"/>
      <c r="AB21" s="125"/>
      <c r="AC21" s="125"/>
      <c r="AD21" s="22"/>
    </row>
    <row r="22" spans="1:30" ht="43.5" x14ac:dyDescent="0.25">
      <c r="A22" s="126" t="s">
        <v>134</v>
      </c>
      <c r="B22" s="127" t="s">
        <v>74</v>
      </c>
      <c r="C22" s="128">
        <v>911</v>
      </c>
      <c r="D22" s="131">
        <v>265.60000000000002</v>
      </c>
      <c r="E22" s="124"/>
      <c r="F22" s="129"/>
      <c r="G22" s="125"/>
      <c r="H22" s="130"/>
      <c r="I22" s="130">
        <v>265.60000000000002</v>
      </c>
      <c r="J22" s="125"/>
      <c r="K22" s="125"/>
      <c r="L22" s="125"/>
      <c r="M22" s="130"/>
      <c r="N22" s="125"/>
      <c r="O22" s="125"/>
      <c r="P22" s="125"/>
      <c r="Q22" s="125"/>
      <c r="R22" s="125"/>
      <c r="S22" s="125"/>
      <c r="T22" s="125"/>
      <c r="U22" s="124"/>
      <c r="V22" s="125"/>
      <c r="W22" s="125"/>
      <c r="X22" s="125"/>
      <c r="Y22" s="125"/>
      <c r="AA22" s="125"/>
      <c r="AB22" s="125"/>
      <c r="AC22" s="125"/>
      <c r="AD22" s="22"/>
    </row>
    <row r="23" spans="1:30" ht="20.25" x14ac:dyDescent="0.25">
      <c r="A23" s="126" t="s">
        <v>134</v>
      </c>
      <c r="B23" s="127" t="s">
        <v>177</v>
      </c>
      <c r="C23" s="128">
        <v>912</v>
      </c>
      <c r="D23" s="131">
        <v>15</v>
      </c>
      <c r="E23" s="124"/>
      <c r="F23" s="129"/>
      <c r="G23" s="125"/>
      <c r="H23" s="130"/>
      <c r="I23" s="130"/>
      <c r="J23" s="125"/>
      <c r="K23" s="125"/>
      <c r="L23" s="125">
        <v>15</v>
      </c>
      <c r="M23" s="130"/>
      <c r="N23" s="125"/>
      <c r="O23" s="125"/>
      <c r="P23" s="125"/>
      <c r="Q23" s="125"/>
      <c r="R23" s="125"/>
      <c r="S23" s="125"/>
      <c r="T23" s="125"/>
      <c r="U23" s="124"/>
      <c r="V23" s="125"/>
      <c r="W23" s="125"/>
      <c r="X23" s="125"/>
      <c r="Y23" s="125"/>
      <c r="AA23" s="125"/>
      <c r="AB23" s="125"/>
      <c r="AC23" s="125"/>
      <c r="AD23" s="22"/>
    </row>
    <row r="24" spans="1:30" ht="27" x14ac:dyDescent="0.25">
      <c r="A24" s="126" t="s">
        <v>134</v>
      </c>
      <c r="B24" s="127" t="s">
        <v>176</v>
      </c>
      <c r="C24" s="128">
        <v>913</v>
      </c>
      <c r="D24" s="131">
        <v>180</v>
      </c>
      <c r="E24" s="124"/>
      <c r="F24" s="129">
        <v>30</v>
      </c>
      <c r="G24" s="125"/>
      <c r="H24" s="130"/>
      <c r="I24" s="130"/>
      <c r="J24" s="125"/>
      <c r="K24" s="125">
        <v>150</v>
      </c>
      <c r="L24" s="125"/>
      <c r="M24" s="130"/>
      <c r="N24" s="125"/>
      <c r="O24" s="125"/>
      <c r="P24" s="125"/>
      <c r="Q24" s="125"/>
      <c r="R24" s="125"/>
      <c r="S24" s="125"/>
      <c r="T24" s="125"/>
      <c r="U24" s="124"/>
      <c r="V24" s="125"/>
      <c r="W24" s="125"/>
      <c r="X24" s="125"/>
      <c r="Y24" s="125"/>
      <c r="AA24" s="125"/>
      <c r="AB24" s="125"/>
      <c r="AC24" s="125"/>
      <c r="AD24" s="22"/>
    </row>
    <row r="25" spans="1:30" ht="43.5" x14ac:dyDescent="0.25">
      <c r="A25" s="126" t="s">
        <v>140</v>
      </c>
      <c r="B25" s="127" t="s">
        <v>141</v>
      </c>
      <c r="C25" s="128" t="s">
        <v>139</v>
      </c>
      <c r="D25" s="131">
        <v>391.58</v>
      </c>
      <c r="E25" s="124"/>
      <c r="F25" s="129"/>
      <c r="G25" s="125"/>
      <c r="H25" s="130">
        <v>391.58</v>
      </c>
      <c r="I25" s="130"/>
      <c r="J25" s="125"/>
      <c r="K25" s="125"/>
      <c r="L25" s="125"/>
      <c r="M25" s="130"/>
      <c r="N25" s="125"/>
      <c r="O25" s="125"/>
      <c r="P25" s="125"/>
      <c r="Q25" s="125"/>
      <c r="R25" s="125"/>
      <c r="S25" s="125"/>
      <c r="T25" s="125"/>
      <c r="U25" s="124"/>
      <c r="V25" s="125"/>
      <c r="W25" s="125"/>
      <c r="X25" s="125"/>
      <c r="Y25" s="125"/>
      <c r="AA25" s="125"/>
      <c r="AB25" s="125"/>
      <c r="AC25" s="125"/>
      <c r="AD25" s="22"/>
    </row>
    <row r="26" spans="1:30" ht="27" x14ac:dyDescent="0.25">
      <c r="A26" s="126" t="s">
        <v>143</v>
      </c>
      <c r="B26" s="168" t="s">
        <v>178</v>
      </c>
      <c r="C26" s="128">
        <v>914</v>
      </c>
      <c r="D26" s="131">
        <v>180</v>
      </c>
      <c r="E26" s="124"/>
      <c r="F26" s="129">
        <v>30</v>
      </c>
      <c r="G26" s="125"/>
      <c r="H26" s="130"/>
      <c r="I26" s="130"/>
      <c r="J26" s="125"/>
      <c r="K26" s="125">
        <v>150</v>
      </c>
      <c r="L26" s="125"/>
      <c r="M26" s="130"/>
      <c r="N26" s="125"/>
      <c r="O26" s="125"/>
      <c r="P26" s="125"/>
      <c r="Q26" s="125"/>
      <c r="R26" s="125"/>
      <c r="S26" s="125"/>
      <c r="T26" s="125"/>
      <c r="U26" s="124"/>
      <c r="V26" s="125"/>
      <c r="W26" s="125"/>
      <c r="X26" s="125"/>
      <c r="Y26" s="125"/>
      <c r="AA26" s="125"/>
      <c r="AB26" s="125"/>
      <c r="AC26" s="125"/>
      <c r="AD26" s="22"/>
    </row>
    <row r="27" spans="1:30" ht="43.5" x14ac:dyDescent="0.25">
      <c r="A27" s="126" t="s">
        <v>144</v>
      </c>
      <c r="B27" s="127" t="s">
        <v>145</v>
      </c>
      <c r="C27" s="128" t="s">
        <v>139</v>
      </c>
      <c r="D27" s="131">
        <v>391.58</v>
      </c>
      <c r="E27" s="124"/>
      <c r="F27" s="129"/>
      <c r="G27" s="125"/>
      <c r="H27" s="130">
        <v>391.58</v>
      </c>
      <c r="I27" s="130"/>
      <c r="J27" s="125"/>
      <c r="K27" s="125"/>
      <c r="L27" s="125"/>
      <c r="M27" s="130"/>
      <c r="N27" s="125"/>
      <c r="O27" s="125"/>
      <c r="P27" s="125"/>
      <c r="Q27" s="125"/>
      <c r="R27" s="125"/>
      <c r="S27" s="125"/>
      <c r="T27" s="125"/>
      <c r="U27" s="124"/>
      <c r="V27" s="125"/>
      <c r="W27" s="125"/>
      <c r="X27" s="125"/>
      <c r="Y27" s="125"/>
      <c r="AA27" s="125"/>
      <c r="AB27" s="125"/>
      <c r="AC27" s="125"/>
      <c r="AD27" s="22"/>
    </row>
    <row r="28" spans="1:30" ht="43.5" x14ac:dyDescent="0.25">
      <c r="A28" s="126" t="s">
        <v>146</v>
      </c>
      <c r="B28" s="169" t="s">
        <v>147</v>
      </c>
      <c r="C28" s="128" t="s">
        <v>130</v>
      </c>
      <c r="D28" s="131">
        <v>141.30000000000001</v>
      </c>
      <c r="E28" s="124"/>
      <c r="F28" s="129"/>
      <c r="G28" s="125"/>
      <c r="H28" s="130"/>
      <c r="I28" s="130"/>
      <c r="J28" s="125"/>
      <c r="K28" s="125"/>
      <c r="L28" s="125"/>
      <c r="M28" s="130"/>
      <c r="N28" s="130">
        <v>141.30000000000001</v>
      </c>
      <c r="O28" s="125"/>
      <c r="P28" s="125"/>
      <c r="Q28" s="125"/>
      <c r="R28" s="125"/>
      <c r="S28" s="125"/>
      <c r="T28" s="125"/>
      <c r="U28" s="124"/>
      <c r="V28" s="125"/>
      <c r="W28" s="125"/>
      <c r="X28" s="125"/>
      <c r="Y28" s="125"/>
      <c r="AA28" s="125"/>
      <c r="AB28" s="125"/>
      <c r="AC28" s="125"/>
      <c r="AD28" s="22"/>
    </row>
    <row r="29" spans="1:30" ht="43.5" x14ac:dyDescent="0.25">
      <c r="A29" s="126" t="s">
        <v>148</v>
      </c>
      <c r="B29" s="127" t="s">
        <v>149</v>
      </c>
      <c r="C29" s="128" t="s">
        <v>130</v>
      </c>
      <c r="D29" s="131">
        <v>231.99</v>
      </c>
      <c r="E29" s="124"/>
      <c r="F29" s="129"/>
      <c r="G29" s="125"/>
      <c r="H29" s="130"/>
      <c r="I29" s="130"/>
      <c r="J29" s="125"/>
      <c r="K29" s="125"/>
      <c r="L29" s="125"/>
      <c r="M29" s="130"/>
      <c r="N29" s="125"/>
      <c r="O29" s="125"/>
      <c r="P29" s="125"/>
      <c r="Q29" s="125"/>
      <c r="R29" s="125"/>
      <c r="S29" s="125"/>
      <c r="T29" s="130">
        <v>231.99</v>
      </c>
      <c r="U29" s="124"/>
      <c r="V29" s="125"/>
      <c r="W29" s="125"/>
      <c r="X29" s="125"/>
      <c r="Y29" s="125"/>
      <c r="AA29" s="125"/>
      <c r="AB29" s="125"/>
      <c r="AC29" s="125"/>
      <c r="AD29" s="22"/>
    </row>
    <row r="30" spans="1:30" ht="36.75" x14ac:dyDescent="0.25">
      <c r="A30" s="126" t="s">
        <v>148</v>
      </c>
      <c r="B30" s="127" t="s">
        <v>151</v>
      </c>
      <c r="C30" s="128" t="s">
        <v>130</v>
      </c>
      <c r="D30" s="131">
        <v>27.5</v>
      </c>
      <c r="E30" s="124"/>
      <c r="F30" s="129"/>
      <c r="G30" s="125"/>
      <c r="H30" s="130"/>
      <c r="I30" s="130"/>
      <c r="J30" s="125"/>
      <c r="K30" s="125"/>
      <c r="L30" s="130">
        <v>27.5</v>
      </c>
      <c r="M30" s="130"/>
      <c r="N30" s="125"/>
      <c r="O30" s="125"/>
      <c r="P30" s="125"/>
      <c r="Q30" s="125"/>
      <c r="R30" s="125"/>
      <c r="S30" s="125"/>
      <c r="T30" s="125"/>
      <c r="U30" s="124"/>
      <c r="V30" s="125"/>
      <c r="W30" s="125"/>
      <c r="X30" s="125"/>
      <c r="Y30" s="125"/>
      <c r="AA30" s="125"/>
      <c r="AB30" s="125"/>
      <c r="AC30" s="125"/>
      <c r="AD30" s="22"/>
    </row>
    <row r="31" spans="1:30" ht="20.25" x14ac:dyDescent="0.25">
      <c r="A31" s="126" t="s">
        <v>148</v>
      </c>
      <c r="B31" s="127" t="s">
        <v>152</v>
      </c>
      <c r="C31" s="128" t="s">
        <v>130</v>
      </c>
      <c r="D31" s="131">
        <v>78</v>
      </c>
      <c r="E31" s="124"/>
      <c r="F31" s="129"/>
      <c r="G31" s="125"/>
      <c r="H31" s="130"/>
      <c r="I31" s="130"/>
      <c r="J31" s="125"/>
      <c r="K31" s="125"/>
      <c r="L31" s="125"/>
      <c r="M31" s="130"/>
      <c r="N31" s="125"/>
      <c r="O31" s="125"/>
      <c r="P31" s="125"/>
      <c r="Q31" s="125"/>
      <c r="R31" s="125"/>
      <c r="S31" s="125"/>
      <c r="T31" s="125">
        <v>78</v>
      </c>
      <c r="U31" s="124"/>
      <c r="V31" s="125"/>
      <c r="W31" s="125"/>
      <c r="X31" s="125"/>
      <c r="Y31" s="125"/>
      <c r="AA31" s="125"/>
      <c r="AB31" s="125"/>
      <c r="AC31" s="125"/>
      <c r="AD31" s="22"/>
    </row>
    <row r="32" spans="1:30" ht="20.25" x14ac:dyDescent="0.25">
      <c r="A32" s="126" t="s">
        <v>148</v>
      </c>
      <c r="B32" s="169" t="s">
        <v>153</v>
      </c>
      <c r="C32" s="128" t="s">
        <v>130</v>
      </c>
      <c r="D32" s="131">
        <v>60</v>
      </c>
      <c r="E32" s="124"/>
      <c r="F32" s="129"/>
      <c r="G32" s="125"/>
      <c r="H32" s="130"/>
      <c r="I32" s="130"/>
      <c r="J32" s="125">
        <v>60</v>
      </c>
      <c r="K32" s="125"/>
      <c r="L32" s="125"/>
      <c r="M32" s="130"/>
      <c r="N32" s="125"/>
      <c r="O32" s="125"/>
      <c r="P32" s="125"/>
      <c r="Q32" s="125"/>
      <c r="R32" s="125"/>
      <c r="S32" s="125"/>
      <c r="T32" s="125"/>
      <c r="U32" s="124"/>
      <c r="V32" s="125"/>
      <c r="W32" s="125"/>
      <c r="X32" s="125"/>
      <c r="Y32" s="125"/>
      <c r="AA32" s="125"/>
      <c r="AB32" s="125"/>
      <c r="AC32" s="125"/>
      <c r="AD32" s="22"/>
    </row>
    <row r="33" spans="1:30" ht="43.5" x14ac:dyDescent="0.25">
      <c r="A33" s="126" t="s">
        <v>154</v>
      </c>
      <c r="B33" s="127" t="s">
        <v>155</v>
      </c>
      <c r="C33" s="128" t="s">
        <v>130</v>
      </c>
      <c r="D33" s="131">
        <v>391.58</v>
      </c>
      <c r="E33" s="124"/>
      <c r="F33" s="129"/>
      <c r="G33" s="125"/>
      <c r="H33" s="130">
        <v>391.58</v>
      </c>
      <c r="I33" s="130"/>
      <c r="J33" s="125"/>
      <c r="K33" s="125"/>
      <c r="L33" s="125"/>
      <c r="M33" s="130"/>
      <c r="N33" s="125"/>
      <c r="O33" s="125"/>
      <c r="P33" s="125"/>
      <c r="Q33" s="125"/>
      <c r="R33" s="125"/>
      <c r="S33" s="125"/>
      <c r="T33" s="125"/>
      <c r="U33" s="124"/>
      <c r="V33" s="125"/>
      <c r="W33" s="125"/>
      <c r="X33" s="125"/>
      <c r="Y33" s="125"/>
      <c r="AA33" s="125"/>
      <c r="AB33" s="125"/>
      <c r="AC33" s="125"/>
      <c r="AD33" s="22"/>
    </row>
    <row r="34" spans="1:30" ht="27" x14ac:dyDescent="0.25">
      <c r="A34" s="126" t="s">
        <v>169</v>
      </c>
      <c r="B34" s="127" t="s">
        <v>179</v>
      </c>
      <c r="C34" s="128" t="s">
        <v>130</v>
      </c>
      <c r="D34" s="131">
        <v>180</v>
      </c>
      <c r="E34" s="124"/>
      <c r="F34" s="129">
        <v>30</v>
      </c>
      <c r="G34" s="125"/>
      <c r="H34" s="130"/>
      <c r="I34" s="130"/>
      <c r="J34" s="125"/>
      <c r="K34" s="125">
        <v>150</v>
      </c>
      <c r="L34" s="125"/>
      <c r="M34" s="130"/>
      <c r="N34" s="125"/>
      <c r="O34" s="125"/>
      <c r="P34" s="125"/>
      <c r="Q34" s="125"/>
      <c r="R34" s="125"/>
      <c r="S34" s="125"/>
      <c r="T34" s="125"/>
      <c r="U34" s="124"/>
      <c r="V34" s="125"/>
      <c r="W34" s="125"/>
      <c r="X34" s="125"/>
      <c r="Y34" s="125"/>
      <c r="AA34" s="125"/>
      <c r="AB34" s="125"/>
      <c r="AC34" s="125"/>
      <c r="AD34" s="22"/>
    </row>
    <row r="35" spans="1:30" ht="43.5" x14ac:dyDescent="0.25">
      <c r="A35" s="126" t="s">
        <v>159</v>
      </c>
      <c r="B35" s="127" t="s">
        <v>74</v>
      </c>
      <c r="C35" s="128" t="s">
        <v>130</v>
      </c>
      <c r="D35" s="131">
        <v>265.60000000000002</v>
      </c>
      <c r="E35" s="124"/>
      <c r="F35" s="129"/>
      <c r="G35" s="125"/>
      <c r="H35" s="130"/>
      <c r="I35" s="130">
        <v>265.60000000000002</v>
      </c>
      <c r="J35" s="125"/>
      <c r="K35" s="125"/>
      <c r="L35" s="125"/>
      <c r="M35" s="130"/>
      <c r="N35" s="125"/>
      <c r="O35" s="125"/>
      <c r="P35" s="125"/>
      <c r="Q35" s="125"/>
      <c r="R35" s="125"/>
      <c r="S35" s="125"/>
      <c r="T35" s="125"/>
      <c r="U35" s="124"/>
      <c r="V35" s="125"/>
      <c r="W35" s="125"/>
      <c r="X35" s="125"/>
      <c r="Y35" s="125"/>
      <c r="AA35" s="125"/>
      <c r="AB35" s="125"/>
      <c r="AC35" s="125"/>
      <c r="AD35" s="22"/>
    </row>
    <row r="36" spans="1:30" ht="43.5" x14ac:dyDescent="0.25">
      <c r="A36" s="126" t="s">
        <v>160</v>
      </c>
      <c r="B36" s="127" t="s">
        <v>161</v>
      </c>
      <c r="C36" s="128" t="s">
        <v>139</v>
      </c>
      <c r="D36" s="131">
        <v>391.58</v>
      </c>
      <c r="E36" s="124"/>
      <c r="F36" s="129"/>
      <c r="G36" s="125"/>
      <c r="H36" s="130">
        <v>391.58</v>
      </c>
      <c r="I36" s="130"/>
      <c r="J36" s="125"/>
      <c r="K36" s="125"/>
      <c r="L36" s="125"/>
      <c r="M36" s="130"/>
      <c r="N36" s="125"/>
      <c r="O36" s="125"/>
      <c r="P36" s="125"/>
      <c r="Q36" s="125"/>
      <c r="R36" s="125"/>
      <c r="S36" s="125"/>
      <c r="T36" s="125"/>
      <c r="U36" s="124"/>
      <c r="V36" s="125"/>
      <c r="W36" s="125"/>
      <c r="X36" s="125"/>
      <c r="Y36" s="125"/>
      <c r="AA36" s="125"/>
      <c r="AB36" s="125"/>
      <c r="AC36" s="125"/>
      <c r="AD36" s="22"/>
    </row>
    <row r="37" spans="1:30" ht="20.25" x14ac:dyDescent="0.25">
      <c r="A37" s="126" t="s">
        <v>162</v>
      </c>
      <c r="B37" s="127" t="s">
        <v>163</v>
      </c>
      <c r="C37" s="128" t="s">
        <v>130</v>
      </c>
      <c r="D37" s="131">
        <v>20</v>
      </c>
      <c r="E37" s="124"/>
      <c r="F37" s="129"/>
      <c r="G37" s="125"/>
      <c r="H37" s="130"/>
      <c r="I37" s="130"/>
      <c r="J37" s="125"/>
      <c r="K37" s="125"/>
      <c r="L37" s="125">
        <v>20</v>
      </c>
      <c r="M37" s="130"/>
      <c r="N37" s="125"/>
      <c r="O37" s="125"/>
      <c r="P37" s="125"/>
      <c r="Q37" s="125"/>
      <c r="R37" s="125"/>
      <c r="S37" s="125"/>
      <c r="T37" s="125"/>
      <c r="U37" s="124"/>
      <c r="V37" s="125"/>
      <c r="W37" s="125"/>
      <c r="X37" s="125"/>
      <c r="Y37" s="125"/>
      <c r="AA37" s="125"/>
      <c r="AB37" s="125"/>
      <c r="AC37" s="125"/>
      <c r="AD37" s="22"/>
    </row>
    <row r="38" spans="1:30" ht="43.5" x14ac:dyDescent="0.25">
      <c r="A38" s="126" t="s">
        <v>164</v>
      </c>
      <c r="B38" s="127" t="s">
        <v>165</v>
      </c>
      <c r="C38" s="128" t="s">
        <v>139</v>
      </c>
      <c r="D38" s="131">
        <v>391.58</v>
      </c>
      <c r="E38" s="124"/>
      <c r="F38" s="129"/>
      <c r="G38" s="125"/>
      <c r="H38" s="130">
        <v>391.58</v>
      </c>
      <c r="I38" s="130"/>
      <c r="J38" s="125"/>
      <c r="K38" s="125"/>
      <c r="L38" s="125"/>
      <c r="M38" s="130"/>
      <c r="N38" s="125"/>
      <c r="O38" s="125"/>
      <c r="P38" s="125"/>
      <c r="Q38" s="125"/>
      <c r="R38" s="125"/>
      <c r="S38" s="125"/>
      <c r="T38" s="125"/>
      <c r="U38" s="124"/>
      <c r="V38" s="125"/>
      <c r="W38" s="125"/>
      <c r="X38" s="125"/>
      <c r="Y38" s="125"/>
      <c r="AA38" s="125"/>
      <c r="AB38" s="125"/>
      <c r="AC38" s="125"/>
      <c r="AD38" s="22"/>
    </row>
    <row r="39" spans="1:30" ht="43.5" x14ac:dyDescent="0.25">
      <c r="A39" s="126" t="s">
        <v>170</v>
      </c>
      <c r="B39" s="127" t="s">
        <v>74</v>
      </c>
      <c r="C39" s="128" t="s">
        <v>130</v>
      </c>
      <c r="D39" s="131">
        <v>282.2</v>
      </c>
      <c r="E39" s="124"/>
      <c r="F39" s="129"/>
      <c r="G39" s="125"/>
      <c r="H39" s="130"/>
      <c r="I39" s="130">
        <v>282.2</v>
      </c>
      <c r="J39" s="125"/>
      <c r="K39" s="125"/>
      <c r="L39" s="125"/>
      <c r="M39" s="130"/>
      <c r="N39" s="125"/>
      <c r="O39" s="125"/>
      <c r="P39" s="125"/>
      <c r="Q39" s="125"/>
      <c r="R39" s="125"/>
      <c r="S39" s="125"/>
      <c r="T39" s="125"/>
      <c r="U39" s="124"/>
      <c r="V39" s="125"/>
      <c r="W39" s="125"/>
      <c r="X39" s="125"/>
      <c r="Y39" s="125"/>
      <c r="AA39" s="125"/>
      <c r="AB39" s="125"/>
      <c r="AC39" s="125"/>
      <c r="AD39" s="22"/>
    </row>
    <row r="40" spans="1:30" ht="43.5" x14ac:dyDescent="0.25">
      <c r="A40" s="126" t="s">
        <v>171</v>
      </c>
      <c r="B40" s="127" t="s">
        <v>172</v>
      </c>
      <c r="C40" s="128" t="s">
        <v>139</v>
      </c>
      <c r="D40" s="131">
        <v>457.08</v>
      </c>
      <c r="E40" s="124"/>
      <c r="F40" s="129"/>
      <c r="G40" s="125"/>
      <c r="H40" s="130">
        <v>457.08</v>
      </c>
      <c r="I40" s="130"/>
      <c r="J40" s="125"/>
      <c r="K40" s="125"/>
      <c r="L40" s="125"/>
      <c r="M40" s="130"/>
      <c r="N40" s="125"/>
      <c r="O40" s="125"/>
      <c r="P40" s="125"/>
      <c r="Q40" s="125"/>
      <c r="R40" s="125"/>
      <c r="S40" s="125"/>
      <c r="T40" s="125"/>
      <c r="U40" s="124"/>
      <c r="V40" s="125"/>
      <c r="W40" s="125"/>
      <c r="X40" s="125"/>
      <c r="Y40" s="125"/>
      <c r="AA40" s="125"/>
      <c r="AB40" s="125"/>
      <c r="AC40" s="125"/>
      <c r="AD40" s="22"/>
    </row>
    <row r="41" spans="1:30" ht="20.25" x14ac:dyDescent="0.25">
      <c r="A41" s="126" t="s">
        <v>173</v>
      </c>
      <c r="B41" s="127" t="s">
        <v>174</v>
      </c>
      <c r="C41" s="128" t="s">
        <v>130</v>
      </c>
      <c r="D41" s="131">
        <v>15</v>
      </c>
      <c r="E41" s="124"/>
      <c r="F41" s="129"/>
      <c r="G41" s="125"/>
      <c r="H41" s="130"/>
      <c r="I41" s="130"/>
      <c r="J41" s="125"/>
      <c r="K41" s="125"/>
      <c r="L41" s="125">
        <v>15</v>
      </c>
      <c r="M41" s="130"/>
      <c r="N41" s="125"/>
      <c r="O41" s="125"/>
      <c r="P41" s="125"/>
      <c r="Q41" s="125"/>
      <c r="R41" s="125"/>
      <c r="S41" s="125"/>
      <c r="T41" s="125"/>
      <c r="U41" s="124"/>
      <c r="V41" s="125"/>
      <c r="W41" s="125"/>
      <c r="X41" s="125"/>
      <c r="Y41" s="125"/>
      <c r="AA41" s="125"/>
      <c r="AB41" s="125"/>
      <c r="AC41" s="125"/>
      <c r="AD41" s="22"/>
    </row>
    <row r="42" spans="1:30" ht="15.75" x14ac:dyDescent="0.25">
      <c r="A42" s="83">
        <v>95</v>
      </c>
      <c r="B42" s="99"/>
      <c r="C42" s="100"/>
      <c r="D42" s="101">
        <f>SUM(D3:D41)</f>
        <v>22673.260000000013</v>
      </c>
      <c r="E42" s="102" t="e">
        <f>SUM(#REF!)</f>
        <v>#REF!</v>
      </c>
      <c r="F42" s="101">
        <f>SUM(F3:F35)</f>
        <v>288</v>
      </c>
      <c r="G42" s="101">
        <f>SUM(G3:G33)</f>
        <v>150</v>
      </c>
      <c r="H42" s="101">
        <f>SUM(H3:H41)</f>
        <v>4667.75</v>
      </c>
      <c r="I42" s="101">
        <f>SUM(I3:I41)</f>
        <v>1048.8</v>
      </c>
      <c r="J42" s="101">
        <f>SUM(J3:J33)</f>
        <v>120</v>
      </c>
      <c r="K42" s="101">
        <f>SUM(K3:K35)</f>
        <v>1290</v>
      </c>
      <c r="L42" s="101">
        <f>SUM(L3:L41)</f>
        <v>92.5</v>
      </c>
      <c r="M42" s="101">
        <f>M19</f>
        <v>847.95</v>
      </c>
      <c r="N42" s="101">
        <f>SUM(N3:N33)</f>
        <v>141.30000000000001</v>
      </c>
      <c r="O42" s="101">
        <f>SUM(O3:O33)</f>
        <v>0</v>
      </c>
      <c r="P42" s="101">
        <f t="shared" ref="P42:S42" si="0">SUM(P3:P3)</f>
        <v>0</v>
      </c>
      <c r="Q42" s="101">
        <f t="shared" si="0"/>
        <v>0</v>
      </c>
      <c r="R42" s="101">
        <f t="shared" si="0"/>
        <v>0</v>
      </c>
      <c r="S42" s="101">
        <f t="shared" si="0"/>
        <v>0</v>
      </c>
      <c r="T42" s="101">
        <f>SUM(T3:T33)</f>
        <v>309.99</v>
      </c>
      <c r="U42" s="101">
        <f>SUM(U3:U14)</f>
        <v>167.71</v>
      </c>
      <c r="V42" s="101">
        <f t="shared" ref="V42:AB42" si="1">SUM(V3:V3)</f>
        <v>0</v>
      </c>
      <c r="W42" s="101">
        <f t="shared" si="1"/>
        <v>0</v>
      </c>
      <c r="X42" s="101">
        <f t="shared" si="1"/>
        <v>0</v>
      </c>
      <c r="Y42" s="101">
        <f t="shared" si="1"/>
        <v>0</v>
      </c>
      <c r="Z42" s="101">
        <f>Z20</f>
        <v>13549.26</v>
      </c>
      <c r="AA42" s="101">
        <f t="shared" si="1"/>
        <v>0</v>
      </c>
      <c r="AB42" s="101">
        <f t="shared" si="1"/>
        <v>0</v>
      </c>
      <c r="AC42" s="103">
        <v>0</v>
      </c>
      <c r="AD42" s="23"/>
    </row>
    <row r="43" spans="1:30" ht="27" x14ac:dyDescent="0.25">
      <c r="A43" s="24" t="s">
        <v>30</v>
      </c>
      <c r="B43" s="25"/>
      <c r="C43" s="26">
        <f>SUM(D42)</f>
        <v>22673.260000000013</v>
      </c>
      <c r="D43" s="27"/>
      <c r="E43" s="28"/>
      <c r="F43" s="22"/>
      <c r="G43" s="29"/>
      <c r="H43" s="30"/>
      <c r="I43" s="30"/>
      <c r="J43" s="30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</row>
    <row r="44" spans="1:30" ht="30" x14ac:dyDescent="0.25">
      <c r="A44" s="31" t="s">
        <v>31</v>
      </c>
      <c r="B44" s="32"/>
      <c r="C44" s="33">
        <f>SUM(G42:AB42)</f>
        <v>22385.26</v>
      </c>
      <c r="D44" s="27"/>
      <c r="E44" s="34"/>
      <c r="F44" s="22"/>
      <c r="G44" s="35"/>
      <c r="H44" s="22"/>
      <c r="I44" s="22"/>
      <c r="J44" s="30"/>
      <c r="K44" s="22"/>
      <c r="L44" s="22"/>
      <c r="M44" s="36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</row>
    <row r="45" spans="1:30" ht="30" x14ac:dyDescent="0.25">
      <c r="A45" s="31" t="s">
        <v>32</v>
      </c>
      <c r="B45" s="32"/>
      <c r="C45" s="33">
        <f>+F42</f>
        <v>288</v>
      </c>
      <c r="D45" s="27"/>
      <c r="E45" s="34"/>
      <c r="F45" s="22"/>
      <c r="G45" s="35"/>
      <c r="H45" s="22"/>
      <c r="I45" s="22"/>
      <c r="J45" s="30"/>
      <c r="K45" s="22"/>
      <c r="L45" s="22"/>
      <c r="M45" s="35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</row>
    <row r="46" spans="1:30" ht="30" x14ac:dyDescent="0.25">
      <c r="A46" s="31" t="s">
        <v>33</v>
      </c>
      <c r="B46" s="32"/>
      <c r="C46" s="33">
        <f>+C44+C45</f>
        <v>22673.26</v>
      </c>
      <c r="D46" s="27"/>
      <c r="E46" s="34"/>
      <c r="F46" s="22"/>
      <c r="G46" s="22"/>
      <c r="H46" s="22"/>
      <c r="I46" s="22"/>
      <c r="J46" s="30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</row>
    <row r="47" spans="1:30" ht="18.75" x14ac:dyDescent="0.25">
      <c r="A47" s="37"/>
      <c r="C47" s="37"/>
      <c r="D47" s="39"/>
      <c r="E47" s="30"/>
      <c r="F47" s="30"/>
      <c r="G47" s="30"/>
      <c r="H47" s="30"/>
      <c r="I47" s="30"/>
      <c r="J47" s="30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</row>
    <row r="48" spans="1:30" ht="18.75" x14ac:dyDescent="0.25">
      <c r="A48" s="37"/>
      <c r="C48" s="37"/>
      <c r="D48" s="39"/>
      <c r="E48" s="30"/>
      <c r="F48" s="30"/>
      <c r="G48" s="30"/>
      <c r="H48" s="30"/>
      <c r="I48" s="30"/>
      <c r="J48" s="30"/>
      <c r="K48" s="22"/>
      <c r="L48" s="22"/>
      <c r="M48" s="22"/>
      <c r="N48" s="22"/>
      <c r="O48" s="22"/>
      <c r="P48" s="40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</row>
    <row r="49" spans="1:30" x14ac:dyDescent="0.25">
      <c r="A49" s="41"/>
      <c r="C49" s="37"/>
      <c r="D49" s="27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</row>
    <row r="50" spans="1:30" x14ac:dyDescent="0.25">
      <c r="A50" s="41"/>
      <c r="C50" s="37"/>
      <c r="D50" s="27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</row>
    <row r="51" spans="1:30" x14ac:dyDescent="0.25">
      <c r="A51" s="41"/>
      <c r="C51" s="37"/>
      <c r="D51" s="27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</row>
    <row r="52" spans="1:30" x14ac:dyDescent="0.25">
      <c r="A52" s="41"/>
      <c r="C52" s="37"/>
      <c r="D52" s="27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</row>
    <row r="53" spans="1:30" x14ac:dyDescent="0.25">
      <c r="A53" s="41"/>
      <c r="C53" s="37"/>
      <c r="D53" s="27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</row>
    <row r="54" spans="1:30" x14ac:dyDescent="0.25">
      <c r="A54" s="41"/>
      <c r="C54" s="37"/>
      <c r="D54" s="27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</row>
    <row r="55" spans="1:30" x14ac:dyDescent="0.25">
      <c r="A55" s="41"/>
      <c r="C55" s="37"/>
      <c r="D55" s="27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</row>
    <row r="56" spans="1:30" x14ac:dyDescent="0.25">
      <c r="A56" s="41"/>
      <c r="C56" s="37"/>
      <c r="D56" s="27"/>
      <c r="E56" s="22"/>
      <c r="F56" s="22"/>
      <c r="G56" s="22"/>
      <c r="H56" s="22"/>
      <c r="I56" s="22"/>
      <c r="J56" s="4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</row>
    <row r="57" spans="1:30" x14ac:dyDescent="0.25">
      <c r="A57" s="41"/>
      <c r="C57" s="37"/>
      <c r="D57" s="27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</row>
    <row r="58" spans="1:30" x14ac:dyDescent="0.25">
      <c r="A58" s="41"/>
      <c r="C58" s="37"/>
      <c r="D58" s="27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</row>
    <row r="59" spans="1:30" x14ac:dyDescent="0.25">
      <c r="A59" s="41"/>
      <c r="C59" s="37"/>
      <c r="D59" s="27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</row>
    <row r="60" spans="1:30" x14ac:dyDescent="0.25">
      <c r="A60" s="41"/>
      <c r="C60" s="37"/>
      <c r="D60" s="27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</row>
    <row r="61" spans="1:30" x14ac:dyDescent="0.25">
      <c r="A61" s="41"/>
      <c r="C61" s="37"/>
      <c r="D61" s="27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</row>
    <row r="62" spans="1:30" x14ac:dyDescent="0.25">
      <c r="A62" s="41"/>
      <c r="C62" s="37"/>
      <c r="D62" s="27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</row>
    <row r="63" spans="1:30" x14ac:dyDescent="0.25">
      <c r="A63" s="41"/>
      <c r="C63" s="37"/>
      <c r="D63" s="27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</row>
    <row r="64" spans="1:30" x14ac:dyDescent="0.25">
      <c r="A64" s="41"/>
      <c r="C64" s="37"/>
      <c r="D64" s="27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</row>
    <row r="65" spans="1:30" x14ac:dyDescent="0.25">
      <c r="A65" s="41"/>
      <c r="C65" s="37"/>
      <c r="D65" s="27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</row>
    <row r="66" spans="1:30" x14ac:dyDescent="0.25">
      <c r="A66" s="41"/>
      <c r="C66" s="37"/>
      <c r="D66" s="27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</row>
    <row r="67" spans="1:30" x14ac:dyDescent="0.25">
      <c r="A67" s="41"/>
      <c r="C67" s="37"/>
      <c r="D67" s="27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</row>
    <row r="68" spans="1:30" x14ac:dyDescent="0.25">
      <c r="A68" s="41"/>
      <c r="C68" s="37"/>
      <c r="D68" s="27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</row>
    <row r="69" spans="1:30" x14ac:dyDescent="0.25">
      <c r="A69" s="41"/>
      <c r="C69" s="37"/>
      <c r="D69" s="27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</row>
    <row r="70" spans="1:30" x14ac:dyDescent="0.25">
      <c r="A70" s="41"/>
      <c r="C70" s="37"/>
      <c r="D70" s="27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</row>
    <row r="71" spans="1:30" x14ac:dyDescent="0.25">
      <c r="A71" s="41"/>
      <c r="C71" s="37"/>
      <c r="D71" s="27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</row>
    <row r="72" spans="1:30" x14ac:dyDescent="0.25">
      <c r="A72" s="41"/>
      <c r="C72" s="37"/>
      <c r="D72" s="27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</row>
    <row r="73" spans="1:30" x14ac:dyDescent="0.25">
      <c r="A73" s="41"/>
      <c r="C73" s="37"/>
      <c r="D73" s="27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</row>
    <row r="74" spans="1:30" x14ac:dyDescent="0.25">
      <c r="A74" s="41"/>
      <c r="C74" s="37"/>
      <c r="D74" s="27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</row>
    <row r="75" spans="1:30" x14ac:dyDescent="0.25">
      <c r="A75" s="41"/>
      <c r="C75" s="37"/>
      <c r="D75" s="27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</row>
    <row r="76" spans="1:30" x14ac:dyDescent="0.25">
      <c r="A76" s="41"/>
      <c r="C76" s="37"/>
      <c r="D76" s="27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</row>
    <row r="77" spans="1:30" x14ac:dyDescent="0.25">
      <c r="A77" s="41"/>
      <c r="C77" s="37"/>
      <c r="D77" s="27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</row>
    <row r="78" spans="1:30" x14ac:dyDescent="0.25">
      <c r="A78" s="41"/>
      <c r="C78" s="37"/>
      <c r="D78" s="27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</row>
    <row r="79" spans="1:30" x14ac:dyDescent="0.25">
      <c r="A79" s="41"/>
      <c r="C79" s="37"/>
      <c r="D79" s="27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</row>
    <row r="80" spans="1:30" x14ac:dyDescent="0.25">
      <c r="A80" s="41"/>
      <c r="C80" s="37"/>
      <c r="D80" s="27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</row>
    <row r="81" spans="1:30" x14ac:dyDescent="0.25">
      <c r="A81" s="41"/>
      <c r="C81" s="37"/>
      <c r="D81" s="27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</row>
    <row r="82" spans="1:30" x14ac:dyDescent="0.25">
      <c r="A82" s="41"/>
      <c r="C82" s="37"/>
      <c r="D82" s="27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</row>
    <row r="83" spans="1:30" x14ac:dyDescent="0.25">
      <c r="A83" s="41"/>
      <c r="C83" s="37"/>
      <c r="D83" s="27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</row>
    <row r="84" spans="1:30" x14ac:dyDescent="0.25">
      <c r="A84" s="41"/>
      <c r="C84" s="37"/>
      <c r="D84" s="27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</row>
    <row r="85" spans="1:30" x14ac:dyDescent="0.25">
      <c r="A85" s="41"/>
      <c r="C85" s="37"/>
      <c r="D85" s="27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</row>
    <row r="86" spans="1:30" x14ac:dyDescent="0.25">
      <c r="A86" s="41"/>
      <c r="C86" s="37"/>
      <c r="D86" s="27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</row>
    <row r="87" spans="1:30" x14ac:dyDescent="0.25">
      <c r="A87" s="41"/>
      <c r="C87" s="37"/>
      <c r="D87" s="27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</row>
    <row r="88" spans="1:30" x14ac:dyDescent="0.25">
      <c r="A88" s="41"/>
      <c r="C88" s="37"/>
      <c r="D88" s="27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</row>
    <row r="89" spans="1:30" x14ac:dyDescent="0.25">
      <c r="A89" s="41"/>
      <c r="C89" s="37"/>
      <c r="D89" s="27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</row>
    <row r="90" spans="1:30" x14ac:dyDescent="0.25">
      <c r="A90" s="41"/>
      <c r="C90" s="37"/>
      <c r="D90" s="27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</row>
    <row r="91" spans="1:30" x14ac:dyDescent="0.25">
      <c r="A91" s="41"/>
      <c r="C91" s="37"/>
      <c r="D91" s="27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</row>
    <row r="92" spans="1:30" x14ac:dyDescent="0.25">
      <c r="A92" s="41"/>
      <c r="C92" s="37"/>
      <c r="D92" s="27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</row>
    <row r="93" spans="1:30" x14ac:dyDescent="0.25">
      <c r="A93" s="41"/>
      <c r="C93" s="37"/>
      <c r="D93" s="27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</row>
    <row r="94" spans="1:30" x14ac:dyDescent="0.25">
      <c r="A94" s="41"/>
      <c r="C94" s="37"/>
      <c r="D94" s="27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</row>
    <row r="95" spans="1:30" x14ac:dyDescent="0.25">
      <c r="A95" s="41"/>
      <c r="C95" s="37"/>
      <c r="D95" s="27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</row>
    <row r="96" spans="1:30" x14ac:dyDescent="0.25">
      <c r="A96" s="41"/>
      <c r="C96" s="37"/>
      <c r="D96" s="27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</row>
    <row r="97" spans="1:30" x14ac:dyDescent="0.25">
      <c r="A97" s="41"/>
      <c r="C97" s="37"/>
      <c r="D97" s="27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</row>
    <row r="98" spans="1:30" x14ac:dyDescent="0.25">
      <c r="A98" s="41"/>
      <c r="C98" s="37"/>
      <c r="D98" s="27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</row>
    <row r="99" spans="1:30" x14ac:dyDescent="0.25">
      <c r="A99" s="41"/>
      <c r="C99" s="37"/>
      <c r="D99" s="27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</row>
    <row r="100" spans="1:30" x14ac:dyDescent="0.25">
      <c r="A100" s="41"/>
      <c r="C100" s="37"/>
      <c r="D100" s="27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</row>
    <row r="101" spans="1:30" x14ac:dyDescent="0.25">
      <c r="A101" s="41"/>
      <c r="C101" s="37"/>
      <c r="D101" s="27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</row>
    <row r="102" spans="1:30" x14ac:dyDescent="0.25">
      <c r="A102" s="41"/>
      <c r="C102" s="37"/>
      <c r="D102" s="27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</row>
    <row r="103" spans="1:30" x14ac:dyDescent="0.25">
      <c r="A103" s="41"/>
      <c r="C103" s="37"/>
      <c r="D103" s="27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</row>
    <row r="104" spans="1:30" x14ac:dyDescent="0.25">
      <c r="A104" s="41"/>
      <c r="C104" s="37"/>
      <c r="D104" s="27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</row>
    <row r="105" spans="1:30" x14ac:dyDescent="0.25">
      <c r="A105" s="41"/>
      <c r="C105" s="37"/>
      <c r="D105" s="27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</row>
    <row r="106" spans="1:30" x14ac:dyDescent="0.25">
      <c r="A106" s="41"/>
      <c r="C106" s="37"/>
      <c r="D106" s="27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</row>
    <row r="107" spans="1:30" x14ac:dyDescent="0.25">
      <c r="A107" s="41"/>
      <c r="C107" s="37"/>
      <c r="D107" s="27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</row>
    <row r="108" spans="1:30" x14ac:dyDescent="0.25">
      <c r="A108" s="41"/>
      <c r="C108" s="37"/>
      <c r="D108" s="27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</row>
    <row r="109" spans="1:30" x14ac:dyDescent="0.25">
      <c r="A109" s="41"/>
      <c r="C109" s="37"/>
      <c r="D109" s="27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</row>
    <row r="110" spans="1:30" x14ac:dyDescent="0.25">
      <c r="A110" s="41"/>
      <c r="C110" s="37"/>
      <c r="D110" s="27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</row>
    <row r="111" spans="1:30" x14ac:dyDescent="0.25">
      <c r="A111" s="41"/>
      <c r="C111" s="37"/>
      <c r="D111" s="27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</row>
    <row r="112" spans="1:30" x14ac:dyDescent="0.25">
      <c r="A112" s="41"/>
      <c r="C112" s="37"/>
      <c r="D112" s="27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</row>
    <row r="113" spans="1:30" x14ac:dyDescent="0.25">
      <c r="A113" s="41"/>
      <c r="C113" s="37"/>
      <c r="D113" s="27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</row>
    <row r="114" spans="1:30" x14ac:dyDescent="0.25">
      <c r="A114" s="41"/>
      <c r="C114" s="37"/>
      <c r="D114" s="27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</row>
    <row r="115" spans="1:30" x14ac:dyDescent="0.25">
      <c r="A115" s="41"/>
      <c r="C115" s="37"/>
      <c r="D115" s="27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</row>
    <row r="116" spans="1:30" x14ac:dyDescent="0.25">
      <c r="A116" s="41"/>
      <c r="C116" s="37"/>
      <c r="D116" s="27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</row>
    <row r="117" spans="1:30" x14ac:dyDescent="0.25">
      <c r="A117" s="41"/>
      <c r="C117" s="37"/>
      <c r="D117" s="27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</row>
    <row r="118" spans="1:30" x14ac:dyDescent="0.25">
      <c r="A118" s="41"/>
      <c r="C118" s="37"/>
      <c r="D118" s="27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</row>
    <row r="119" spans="1:30" x14ac:dyDescent="0.25">
      <c r="A119" s="41"/>
      <c r="C119" s="37"/>
      <c r="D119" s="27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</row>
    <row r="120" spans="1:30" x14ac:dyDescent="0.25">
      <c r="A120" s="41"/>
      <c r="C120" s="37"/>
      <c r="D120" s="27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</row>
    <row r="121" spans="1:30" x14ac:dyDescent="0.25">
      <c r="A121" s="41"/>
      <c r="C121" s="37"/>
      <c r="D121" s="27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</row>
    <row r="122" spans="1:30" x14ac:dyDescent="0.25">
      <c r="A122" s="41"/>
      <c r="C122" s="37"/>
      <c r="D122" s="27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</row>
    <row r="123" spans="1:30" x14ac:dyDescent="0.25">
      <c r="A123" s="41"/>
      <c r="C123" s="37"/>
      <c r="D123" s="27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</row>
    <row r="124" spans="1:30" x14ac:dyDescent="0.25">
      <c r="A124" s="41"/>
      <c r="C124" s="37"/>
      <c r="D124" s="27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</row>
    <row r="125" spans="1:30" x14ac:dyDescent="0.25">
      <c r="A125" s="41"/>
      <c r="C125" s="37"/>
      <c r="D125" s="27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</row>
    <row r="126" spans="1:30" x14ac:dyDescent="0.25">
      <c r="A126" s="41"/>
      <c r="C126" s="37"/>
      <c r="D126" s="27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</row>
    <row r="127" spans="1:30" x14ac:dyDescent="0.25">
      <c r="A127" s="41"/>
      <c r="C127" s="37"/>
      <c r="D127" s="27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</row>
    <row r="128" spans="1:30" x14ac:dyDescent="0.25">
      <c r="A128" s="41"/>
      <c r="C128" s="37"/>
      <c r="D128" s="27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</row>
    <row r="129" spans="1:30" x14ac:dyDescent="0.25">
      <c r="A129" s="41"/>
      <c r="C129" s="37"/>
      <c r="D129" s="27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</row>
    <row r="130" spans="1:30" x14ac:dyDescent="0.25">
      <c r="A130" s="41"/>
      <c r="C130" s="37"/>
      <c r="D130" s="27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</row>
    <row r="131" spans="1:30" x14ac:dyDescent="0.25">
      <c r="A131" s="41"/>
      <c r="C131" s="37"/>
      <c r="D131" s="27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</row>
    <row r="132" spans="1:30" x14ac:dyDescent="0.25">
      <c r="A132" s="41"/>
      <c r="C132" s="37"/>
      <c r="D132" s="27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</row>
    <row r="133" spans="1:30" x14ac:dyDescent="0.25">
      <c r="A133" s="41"/>
      <c r="C133" s="37"/>
      <c r="D133" s="27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</row>
    <row r="134" spans="1:30" x14ac:dyDescent="0.25">
      <c r="A134" s="41"/>
      <c r="C134" s="37"/>
      <c r="D134" s="27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</row>
    <row r="135" spans="1:30" x14ac:dyDescent="0.25">
      <c r="A135" s="41"/>
      <c r="C135" s="37"/>
      <c r="D135" s="27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</row>
    <row r="136" spans="1:30" x14ac:dyDescent="0.25">
      <c r="A136" s="41"/>
      <c r="C136" s="37"/>
      <c r="D136" s="27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</row>
    <row r="137" spans="1:30" x14ac:dyDescent="0.25">
      <c r="A137" s="41"/>
      <c r="C137" s="37"/>
      <c r="D137" s="27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</row>
    <row r="138" spans="1:30" x14ac:dyDescent="0.25">
      <c r="A138" s="41"/>
      <c r="C138" s="37"/>
      <c r="D138" s="27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</row>
    <row r="139" spans="1:30" x14ac:dyDescent="0.25">
      <c r="A139" s="41"/>
      <c r="C139" s="37"/>
      <c r="D139" s="27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</row>
    <row r="140" spans="1:30" x14ac:dyDescent="0.25">
      <c r="A140" s="41"/>
      <c r="C140" s="37"/>
      <c r="D140" s="27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</row>
    <row r="141" spans="1:30" x14ac:dyDescent="0.25">
      <c r="A141" s="41"/>
      <c r="C141" s="37"/>
      <c r="D141" s="27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</row>
    <row r="142" spans="1:30" x14ac:dyDescent="0.25">
      <c r="A142" s="41"/>
      <c r="C142" s="37"/>
      <c r="D142" s="27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</row>
    <row r="143" spans="1:30" x14ac:dyDescent="0.25">
      <c r="A143" s="41"/>
      <c r="C143" s="37"/>
      <c r="D143" s="27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</row>
    <row r="144" spans="1:30" x14ac:dyDescent="0.25">
      <c r="A144" s="41"/>
      <c r="C144" s="37"/>
      <c r="D144" s="27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</row>
    <row r="145" spans="1:30" x14ac:dyDescent="0.25">
      <c r="A145" s="41"/>
      <c r="C145" s="37"/>
      <c r="D145" s="27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</row>
    <row r="146" spans="1:30" x14ac:dyDescent="0.25">
      <c r="A146" s="41"/>
      <c r="C146" s="37"/>
      <c r="D146" s="27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</row>
    <row r="147" spans="1:30" x14ac:dyDescent="0.25">
      <c r="A147" s="41"/>
      <c r="C147" s="37"/>
      <c r="D147" s="27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</row>
    <row r="148" spans="1:30" x14ac:dyDescent="0.25">
      <c r="A148" s="41"/>
      <c r="C148" s="37"/>
      <c r="D148" s="27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</row>
    <row r="149" spans="1:30" x14ac:dyDescent="0.25">
      <c r="A149" s="41"/>
      <c r="C149" s="37"/>
      <c r="D149" s="27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</row>
    <row r="150" spans="1:30" x14ac:dyDescent="0.25">
      <c r="A150" s="41"/>
      <c r="C150" s="37"/>
      <c r="D150" s="27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</row>
    <row r="151" spans="1:30" x14ac:dyDescent="0.25">
      <c r="A151" s="41"/>
      <c r="C151" s="37"/>
      <c r="D151" s="27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</row>
    <row r="152" spans="1:30" x14ac:dyDescent="0.25">
      <c r="A152" s="41"/>
      <c r="C152" s="37"/>
      <c r="D152" s="27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</row>
    <row r="153" spans="1:30" x14ac:dyDescent="0.25">
      <c r="A153" s="41"/>
      <c r="C153" s="37"/>
      <c r="D153" s="27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</row>
    <row r="154" spans="1:30" x14ac:dyDescent="0.25">
      <c r="A154" s="41"/>
      <c r="C154" s="37"/>
      <c r="D154" s="27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</row>
    <row r="155" spans="1:30" x14ac:dyDescent="0.25">
      <c r="A155" s="41"/>
      <c r="C155" s="37"/>
      <c r="D155" s="27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</row>
    <row r="156" spans="1:30" x14ac:dyDescent="0.25">
      <c r="A156" s="41"/>
      <c r="C156" s="37"/>
      <c r="D156" s="27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</row>
    <row r="157" spans="1:30" x14ac:dyDescent="0.25">
      <c r="A157" s="41"/>
      <c r="C157" s="37"/>
      <c r="D157" s="27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</row>
    <row r="158" spans="1:30" x14ac:dyDescent="0.25">
      <c r="A158" s="41"/>
      <c r="C158" s="37"/>
      <c r="D158" s="27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</row>
    <row r="159" spans="1:30" x14ac:dyDescent="0.25">
      <c r="A159" s="41"/>
      <c r="C159" s="37"/>
      <c r="D159" s="27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</row>
    <row r="160" spans="1:30" x14ac:dyDescent="0.25">
      <c r="A160" s="41"/>
      <c r="C160" s="37"/>
      <c r="D160" s="27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</row>
    <row r="161" spans="1:30" x14ac:dyDescent="0.25">
      <c r="A161" s="41"/>
      <c r="C161" s="37"/>
      <c r="D161" s="27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</row>
    <row r="162" spans="1:30" x14ac:dyDescent="0.25">
      <c r="A162" s="41"/>
      <c r="C162" s="37"/>
      <c r="D162" s="27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</row>
    <row r="163" spans="1:30" x14ac:dyDescent="0.25">
      <c r="A163" s="41"/>
      <c r="C163" s="37"/>
      <c r="D163" s="27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</row>
    <row r="164" spans="1:30" x14ac:dyDescent="0.25">
      <c r="A164" s="41"/>
      <c r="C164" s="37"/>
      <c r="D164" s="27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</row>
    <row r="165" spans="1:30" x14ac:dyDescent="0.25">
      <c r="A165" s="41"/>
      <c r="C165" s="37"/>
      <c r="D165" s="27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</row>
    <row r="166" spans="1:30" x14ac:dyDescent="0.25">
      <c r="A166" s="41"/>
      <c r="C166" s="37"/>
      <c r="D166" s="27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</row>
    <row r="167" spans="1:30" x14ac:dyDescent="0.25">
      <c r="A167" s="41"/>
      <c r="C167" s="37"/>
      <c r="D167" s="27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</row>
    <row r="168" spans="1:30" x14ac:dyDescent="0.25">
      <c r="A168" s="41"/>
      <c r="C168" s="37"/>
      <c r="D168" s="27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</row>
    <row r="169" spans="1:30" x14ac:dyDescent="0.25">
      <c r="A169" s="41"/>
      <c r="C169" s="37"/>
      <c r="D169" s="27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</row>
    <row r="170" spans="1:30" x14ac:dyDescent="0.25">
      <c r="A170" s="41"/>
      <c r="C170" s="37"/>
      <c r="D170" s="27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</row>
    <row r="171" spans="1:30" x14ac:dyDescent="0.25">
      <c r="A171" s="41"/>
      <c r="C171" s="37"/>
      <c r="D171" s="27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</row>
    <row r="172" spans="1:30" x14ac:dyDescent="0.25">
      <c r="A172" s="41"/>
      <c r="C172" s="37"/>
      <c r="D172" s="27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</row>
    <row r="173" spans="1:30" x14ac:dyDescent="0.25">
      <c r="A173" s="41"/>
      <c r="C173" s="37"/>
      <c r="D173" s="27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</row>
    <row r="174" spans="1:30" x14ac:dyDescent="0.25">
      <c r="A174" s="41"/>
      <c r="C174" s="37"/>
      <c r="D174" s="27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</row>
    <row r="175" spans="1:30" x14ac:dyDescent="0.25">
      <c r="A175" s="41"/>
      <c r="C175" s="37"/>
      <c r="D175" s="27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</row>
    <row r="176" spans="1:30" x14ac:dyDescent="0.25">
      <c r="A176" s="41"/>
      <c r="C176" s="37"/>
      <c r="D176" s="27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</row>
    <row r="177" spans="1:30" x14ac:dyDescent="0.25">
      <c r="A177" s="41"/>
      <c r="C177" s="37"/>
      <c r="D177" s="27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</row>
    <row r="178" spans="1:30" x14ac:dyDescent="0.25">
      <c r="A178" s="41"/>
      <c r="C178" s="37"/>
      <c r="D178" s="27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</row>
    <row r="179" spans="1:30" x14ac:dyDescent="0.25">
      <c r="A179" s="41"/>
      <c r="C179" s="37"/>
      <c r="D179" s="27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</row>
    <row r="180" spans="1:30" x14ac:dyDescent="0.25">
      <c r="A180" s="41"/>
      <c r="C180" s="37"/>
      <c r="D180" s="27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</row>
    <row r="181" spans="1:30" x14ac:dyDescent="0.25">
      <c r="A181" s="41"/>
      <c r="C181" s="37"/>
      <c r="D181" s="27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</row>
    <row r="182" spans="1:30" x14ac:dyDescent="0.25">
      <c r="A182" s="41"/>
      <c r="C182" s="37"/>
      <c r="D182" s="27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</row>
    <row r="183" spans="1:30" x14ac:dyDescent="0.25">
      <c r="A183" s="41"/>
      <c r="C183" s="37"/>
      <c r="D183" s="27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</row>
    <row r="184" spans="1:30" x14ac:dyDescent="0.25">
      <c r="A184" s="41"/>
      <c r="C184" s="37"/>
      <c r="D184" s="27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</row>
    <row r="185" spans="1:30" x14ac:dyDescent="0.25">
      <c r="A185" s="41"/>
      <c r="C185" s="37"/>
      <c r="D185" s="27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</row>
    <row r="186" spans="1:30" x14ac:dyDescent="0.25">
      <c r="A186" s="41"/>
      <c r="C186" s="37"/>
      <c r="D186" s="27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</row>
    <row r="187" spans="1:30" x14ac:dyDescent="0.25">
      <c r="A187" s="41"/>
      <c r="C187" s="37"/>
      <c r="D187" s="27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</row>
    <row r="188" spans="1:30" x14ac:dyDescent="0.25">
      <c r="A188" s="41"/>
      <c r="C188" s="37"/>
      <c r="D188" s="27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</row>
    <row r="189" spans="1:30" x14ac:dyDescent="0.25">
      <c r="A189" s="41"/>
      <c r="C189" s="37"/>
      <c r="D189" s="27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</row>
    <row r="190" spans="1:30" x14ac:dyDescent="0.25">
      <c r="A190" s="41"/>
      <c r="C190" s="37"/>
      <c r="D190" s="27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</row>
    <row r="191" spans="1:30" x14ac:dyDescent="0.25">
      <c r="A191" s="41"/>
      <c r="C191" s="37"/>
      <c r="D191" s="27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</row>
    <row r="192" spans="1:30" x14ac:dyDescent="0.25">
      <c r="A192" s="41"/>
      <c r="C192" s="37"/>
      <c r="D192" s="27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</row>
    <row r="193" spans="1:30" x14ac:dyDescent="0.25">
      <c r="A193" s="41"/>
      <c r="C193" s="37"/>
      <c r="D193" s="27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</row>
    <row r="194" spans="1:30" x14ac:dyDescent="0.25">
      <c r="A194" s="41"/>
      <c r="C194" s="37"/>
      <c r="D194" s="27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</row>
    <row r="195" spans="1:30" x14ac:dyDescent="0.25">
      <c r="A195" s="41"/>
      <c r="C195" s="37"/>
      <c r="D195" s="27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</row>
    <row r="196" spans="1:30" x14ac:dyDescent="0.25">
      <c r="A196" s="41"/>
      <c r="C196" s="37"/>
      <c r="D196" s="27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</row>
    <row r="197" spans="1:30" x14ac:dyDescent="0.25">
      <c r="A197" s="41"/>
      <c r="C197" s="37"/>
      <c r="D197" s="27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</row>
    <row r="198" spans="1:30" x14ac:dyDescent="0.25">
      <c r="A198" s="41"/>
      <c r="C198" s="37"/>
      <c r="D198" s="27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</row>
    <row r="199" spans="1:30" x14ac:dyDescent="0.25">
      <c r="A199" s="41"/>
      <c r="C199" s="37"/>
      <c r="D199" s="27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</row>
    <row r="200" spans="1:30" x14ac:dyDescent="0.25">
      <c r="A200" s="41"/>
      <c r="C200" s="37"/>
      <c r="D200" s="27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</row>
    <row r="201" spans="1:30" x14ac:dyDescent="0.25">
      <c r="A201" s="41"/>
      <c r="C201" s="37"/>
      <c r="D201" s="27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</row>
    <row r="202" spans="1:30" x14ac:dyDescent="0.25">
      <c r="A202" s="41"/>
      <c r="C202" s="37"/>
      <c r="D202" s="27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</row>
    <row r="203" spans="1:30" x14ac:dyDescent="0.25">
      <c r="A203" s="41"/>
      <c r="C203" s="37"/>
      <c r="D203" s="27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</row>
    <row r="204" spans="1:30" x14ac:dyDescent="0.25">
      <c r="A204" s="41"/>
      <c r="C204" s="37"/>
      <c r="D204" s="27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</row>
    <row r="205" spans="1:30" x14ac:dyDescent="0.25">
      <c r="A205" s="41"/>
      <c r="C205" s="37"/>
      <c r="D205" s="27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</row>
    <row r="206" spans="1:30" x14ac:dyDescent="0.25">
      <c r="A206" s="41"/>
      <c r="C206" s="37"/>
      <c r="D206" s="27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</row>
    <row r="207" spans="1:30" x14ac:dyDescent="0.25">
      <c r="A207" s="41"/>
      <c r="C207" s="37"/>
      <c r="D207" s="27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</row>
    <row r="208" spans="1:30" x14ac:dyDescent="0.25">
      <c r="A208" s="41"/>
      <c r="C208" s="37"/>
      <c r="D208" s="27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</row>
    <row r="209" spans="1:30" x14ac:dyDescent="0.25">
      <c r="A209" s="41"/>
      <c r="C209" s="37"/>
      <c r="D209" s="27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</row>
    <row r="210" spans="1:30" x14ac:dyDescent="0.25">
      <c r="A210" s="41"/>
      <c r="C210" s="37"/>
      <c r="D210" s="27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</row>
    <row r="211" spans="1:30" x14ac:dyDescent="0.25">
      <c r="A211" s="41"/>
      <c r="C211" s="37"/>
      <c r="D211" s="27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</row>
    <row r="212" spans="1:30" x14ac:dyDescent="0.25">
      <c r="A212" s="41"/>
      <c r="C212" s="37"/>
      <c r="D212" s="27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</row>
    <row r="213" spans="1:30" x14ac:dyDescent="0.25">
      <c r="A213" s="41"/>
      <c r="C213" s="37"/>
      <c r="D213" s="27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</row>
    <row r="214" spans="1:30" x14ac:dyDescent="0.25">
      <c r="A214" s="41"/>
      <c r="C214" s="37"/>
      <c r="D214" s="27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</row>
    <row r="215" spans="1:30" x14ac:dyDescent="0.25">
      <c r="A215" s="41"/>
      <c r="C215" s="37"/>
      <c r="D215" s="27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</row>
    <row r="216" spans="1:30" x14ac:dyDescent="0.25">
      <c r="A216" s="41"/>
      <c r="C216" s="37"/>
      <c r="D216" s="27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</row>
    <row r="217" spans="1:30" x14ac:dyDescent="0.25">
      <c r="A217" s="41"/>
      <c r="C217" s="37"/>
      <c r="D217" s="27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</row>
    <row r="218" spans="1:30" x14ac:dyDescent="0.25">
      <c r="A218" s="41"/>
      <c r="C218" s="37"/>
      <c r="D218" s="27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</row>
    <row r="219" spans="1:30" x14ac:dyDescent="0.25">
      <c r="A219" s="41"/>
      <c r="C219" s="37"/>
      <c r="D219" s="27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</row>
    <row r="220" spans="1:30" x14ac:dyDescent="0.25">
      <c r="A220" s="41"/>
      <c r="C220" s="37"/>
      <c r="D220" s="27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</row>
    <row r="221" spans="1:30" x14ac:dyDescent="0.25">
      <c r="A221" s="41"/>
      <c r="C221" s="37"/>
      <c r="D221" s="27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</row>
    <row r="222" spans="1:30" x14ac:dyDescent="0.25">
      <c r="A222" s="41"/>
      <c r="C222" s="37"/>
      <c r="D222" s="27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</row>
    <row r="223" spans="1:30" x14ac:dyDescent="0.25">
      <c r="A223" s="41"/>
      <c r="C223" s="37"/>
      <c r="D223" s="27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</row>
    <row r="224" spans="1:30" x14ac:dyDescent="0.25">
      <c r="A224" s="41"/>
      <c r="C224" s="37"/>
      <c r="D224" s="27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</row>
    <row r="225" spans="1:30" x14ac:dyDescent="0.25">
      <c r="A225" s="41"/>
      <c r="C225" s="37"/>
      <c r="D225" s="27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</row>
    <row r="226" spans="1:30" x14ac:dyDescent="0.25">
      <c r="A226" s="41"/>
      <c r="C226" s="37"/>
      <c r="D226" s="27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</row>
    <row r="227" spans="1:30" x14ac:dyDescent="0.25">
      <c r="A227" s="41"/>
      <c r="C227" s="37"/>
      <c r="D227" s="27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</row>
    <row r="228" spans="1:30" x14ac:dyDescent="0.25">
      <c r="A228" s="41"/>
      <c r="C228" s="37"/>
      <c r="D228" s="27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</row>
    <row r="229" spans="1:30" x14ac:dyDescent="0.25">
      <c r="A229" s="41"/>
      <c r="C229" s="37"/>
      <c r="D229" s="27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</row>
    <row r="230" spans="1:30" x14ac:dyDescent="0.25">
      <c r="A230" s="41"/>
      <c r="C230" s="37"/>
      <c r="D230" s="27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</row>
    <row r="231" spans="1:30" x14ac:dyDescent="0.25">
      <c r="A231" s="41"/>
      <c r="C231" s="37"/>
      <c r="D231" s="27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</row>
    <row r="232" spans="1:30" x14ac:dyDescent="0.25">
      <c r="A232" s="41"/>
      <c r="C232" s="37"/>
      <c r="D232" s="27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</row>
    <row r="233" spans="1:30" x14ac:dyDescent="0.25">
      <c r="A233" s="41"/>
      <c r="C233" s="37"/>
      <c r="D233" s="27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</row>
    <row r="234" spans="1:30" x14ac:dyDescent="0.25">
      <c r="A234" s="41"/>
      <c r="C234" s="37"/>
      <c r="D234" s="27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</row>
    <row r="235" spans="1:30" x14ac:dyDescent="0.25">
      <c r="A235" s="41"/>
      <c r="C235" s="37"/>
      <c r="D235" s="27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</row>
    <row r="236" spans="1:30" x14ac:dyDescent="0.25">
      <c r="A236" s="41"/>
      <c r="C236" s="37"/>
      <c r="D236" s="27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</row>
    <row r="237" spans="1:30" x14ac:dyDescent="0.25">
      <c r="A237" s="41"/>
      <c r="C237" s="37"/>
      <c r="D237" s="27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</row>
    <row r="238" spans="1:30" x14ac:dyDescent="0.25">
      <c r="A238" s="41"/>
      <c r="C238" s="37"/>
      <c r="D238" s="27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</row>
    <row r="239" spans="1:30" x14ac:dyDescent="0.25">
      <c r="A239" s="41"/>
      <c r="C239" s="37"/>
      <c r="D239" s="27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</row>
    <row r="240" spans="1:30" x14ac:dyDescent="0.25">
      <c r="A240" s="41"/>
      <c r="C240" s="37"/>
      <c r="D240" s="27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</row>
    <row r="241" spans="1:30" x14ac:dyDescent="0.25">
      <c r="A241" s="41"/>
      <c r="C241" s="37"/>
      <c r="D241" s="27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</row>
    <row r="242" spans="1:30" x14ac:dyDescent="0.25">
      <c r="A242" s="41"/>
      <c r="C242" s="37"/>
      <c r="D242" s="27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</row>
    <row r="243" spans="1:30" x14ac:dyDescent="0.25">
      <c r="A243" s="41"/>
      <c r="C243" s="37"/>
      <c r="D243" s="27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</row>
    <row r="244" spans="1:30" x14ac:dyDescent="0.25">
      <c r="A244" s="41"/>
      <c r="C244" s="37"/>
      <c r="D244" s="27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</row>
    <row r="245" spans="1:30" x14ac:dyDescent="0.25">
      <c r="A245" s="41"/>
      <c r="C245" s="37"/>
      <c r="D245" s="27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</row>
    <row r="246" spans="1:30" x14ac:dyDescent="0.25">
      <c r="A246" s="41"/>
      <c r="C246" s="37"/>
      <c r="D246" s="27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</row>
    <row r="247" spans="1:30" x14ac:dyDescent="0.25">
      <c r="A247" s="41"/>
      <c r="C247" s="37"/>
      <c r="D247" s="27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</row>
    <row r="248" spans="1:30" x14ac:dyDescent="0.25">
      <c r="A248" s="41"/>
      <c r="C248" s="37"/>
      <c r="D248" s="27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</row>
    <row r="249" spans="1:30" x14ac:dyDescent="0.25">
      <c r="A249" s="41"/>
      <c r="C249" s="37"/>
      <c r="D249" s="27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</row>
    <row r="250" spans="1:30" x14ac:dyDescent="0.25">
      <c r="A250" s="41"/>
      <c r="C250" s="37"/>
      <c r="D250" s="27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</row>
    <row r="251" spans="1:30" x14ac:dyDescent="0.25">
      <c r="A251" s="41"/>
      <c r="C251" s="37"/>
      <c r="D251" s="27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</row>
    <row r="252" spans="1:30" x14ac:dyDescent="0.25">
      <c r="A252" s="41"/>
      <c r="C252" s="37"/>
      <c r="D252" s="27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</row>
    <row r="253" spans="1:30" x14ac:dyDescent="0.25">
      <c r="A253" s="41"/>
      <c r="C253" s="37"/>
      <c r="D253" s="27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</row>
    <row r="254" spans="1:30" x14ac:dyDescent="0.25">
      <c r="A254" s="41"/>
      <c r="C254" s="37"/>
      <c r="D254" s="27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</row>
    <row r="255" spans="1:30" x14ac:dyDescent="0.25">
      <c r="A255" s="41"/>
      <c r="C255" s="37"/>
      <c r="D255" s="27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</row>
    <row r="256" spans="1:30" x14ac:dyDescent="0.25">
      <c r="A256" s="41"/>
      <c r="C256" s="37"/>
      <c r="D256" s="27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</row>
    <row r="257" spans="1:30" x14ac:dyDescent="0.25">
      <c r="A257" s="41"/>
      <c r="C257" s="37"/>
      <c r="D257" s="27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</row>
    <row r="258" spans="1:30" x14ac:dyDescent="0.25">
      <c r="A258" s="41"/>
      <c r="C258" s="37"/>
      <c r="D258" s="27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</row>
    <row r="259" spans="1:30" x14ac:dyDescent="0.25">
      <c r="A259" s="41"/>
      <c r="C259" s="37"/>
      <c r="D259" s="27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</row>
    <row r="260" spans="1:30" x14ac:dyDescent="0.25">
      <c r="A260" s="41"/>
      <c r="C260" s="37"/>
      <c r="D260" s="27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</row>
    <row r="261" spans="1:30" x14ac:dyDescent="0.25">
      <c r="A261" s="41"/>
      <c r="C261" s="37"/>
      <c r="D261" s="27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</row>
    <row r="262" spans="1:30" x14ac:dyDescent="0.25">
      <c r="A262" s="41"/>
      <c r="C262" s="37"/>
      <c r="D262" s="27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</row>
    <row r="263" spans="1:30" x14ac:dyDescent="0.25">
      <c r="A263" s="41"/>
      <c r="C263" s="37"/>
      <c r="D263" s="27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</row>
    <row r="264" spans="1:30" x14ac:dyDescent="0.25">
      <c r="A264" s="41"/>
      <c r="C264" s="37"/>
      <c r="D264" s="27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</row>
    <row r="265" spans="1:30" x14ac:dyDescent="0.25">
      <c r="A265" s="41"/>
      <c r="C265" s="37"/>
      <c r="D265" s="27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</row>
    <row r="266" spans="1:30" x14ac:dyDescent="0.25">
      <c r="A266" s="41"/>
      <c r="C266" s="37"/>
      <c r="D266" s="27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</row>
    <row r="267" spans="1:30" x14ac:dyDescent="0.25">
      <c r="A267" s="41"/>
      <c r="C267" s="37"/>
      <c r="D267" s="27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</row>
    <row r="268" spans="1:30" x14ac:dyDescent="0.25">
      <c r="A268" s="41"/>
      <c r="C268" s="37"/>
      <c r="D268" s="27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</row>
    <row r="269" spans="1:30" x14ac:dyDescent="0.25">
      <c r="A269" s="41"/>
      <c r="C269" s="37"/>
      <c r="D269" s="27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</row>
    <row r="270" spans="1:30" x14ac:dyDescent="0.25">
      <c r="A270" s="41"/>
      <c r="C270" s="37"/>
      <c r="D270" s="27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</row>
    <row r="271" spans="1:30" x14ac:dyDescent="0.25">
      <c r="A271" s="41"/>
      <c r="C271" s="37"/>
      <c r="D271" s="27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</row>
    <row r="272" spans="1:30" x14ac:dyDescent="0.25">
      <c r="A272" s="41"/>
      <c r="C272" s="37"/>
      <c r="D272" s="27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</row>
    <row r="273" spans="1:30" x14ac:dyDescent="0.25">
      <c r="A273" s="41"/>
      <c r="C273" s="37"/>
      <c r="D273" s="27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</row>
    <row r="274" spans="1:30" x14ac:dyDescent="0.25">
      <c r="A274" s="41"/>
      <c r="C274" s="37"/>
      <c r="D274" s="27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</row>
    <row r="275" spans="1:30" x14ac:dyDescent="0.25">
      <c r="A275" s="41"/>
      <c r="C275" s="37"/>
      <c r="D275" s="27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</row>
    <row r="276" spans="1:30" x14ac:dyDescent="0.25">
      <c r="A276" s="41"/>
      <c r="C276" s="37"/>
      <c r="D276" s="27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</row>
    <row r="277" spans="1:30" x14ac:dyDescent="0.25">
      <c r="A277" s="41"/>
      <c r="C277" s="37"/>
      <c r="D277" s="27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</row>
    <row r="278" spans="1:30" x14ac:dyDescent="0.25">
      <c r="A278" s="41"/>
      <c r="C278" s="37"/>
      <c r="D278" s="27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</row>
    <row r="279" spans="1:30" x14ac:dyDescent="0.25">
      <c r="A279" s="41"/>
      <c r="C279" s="37"/>
      <c r="D279" s="27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</row>
    <row r="280" spans="1:30" x14ac:dyDescent="0.25">
      <c r="A280" s="41"/>
      <c r="C280" s="37"/>
      <c r="D280" s="27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</row>
    <row r="281" spans="1:30" x14ac:dyDescent="0.25">
      <c r="A281" s="41"/>
      <c r="C281" s="37"/>
      <c r="D281" s="27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</row>
    <row r="282" spans="1:30" x14ac:dyDescent="0.25">
      <c r="A282" s="41"/>
      <c r="C282" s="37"/>
      <c r="D282" s="27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</row>
    <row r="283" spans="1:30" x14ac:dyDescent="0.25">
      <c r="A283" s="41"/>
      <c r="C283" s="37"/>
      <c r="D283" s="27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</row>
    <row r="284" spans="1:30" x14ac:dyDescent="0.25">
      <c r="A284" s="41"/>
      <c r="C284" s="37"/>
      <c r="D284" s="27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</row>
    <row r="285" spans="1:30" x14ac:dyDescent="0.25">
      <c r="A285" s="41"/>
      <c r="C285" s="37"/>
      <c r="D285" s="27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</row>
    <row r="286" spans="1:30" x14ac:dyDescent="0.25">
      <c r="A286" s="41"/>
      <c r="C286" s="37"/>
      <c r="D286" s="27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</row>
    <row r="287" spans="1:30" x14ac:dyDescent="0.25">
      <c r="A287" s="41"/>
      <c r="C287" s="37"/>
      <c r="D287" s="27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</row>
    <row r="288" spans="1:30" x14ac:dyDescent="0.25">
      <c r="A288" s="41"/>
      <c r="C288" s="37"/>
      <c r="D288" s="27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</row>
    <row r="289" spans="1:30" x14ac:dyDescent="0.25">
      <c r="A289" s="41"/>
      <c r="C289" s="37"/>
      <c r="D289" s="27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</row>
    <row r="290" spans="1:30" x14ac:dyDescent="0.25">
      <c r="A290" s="41"/>
      <c r="C290" s="37"/>
      <c r="D290" s="27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</row>
    <row r="291" spans="1:30" x14ac:dyDescent="0.25">
      <c r="A291" s="41"/>
      <c r="C291" s="37"/>
      <c r="D291" s="27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</row>
    <row r="292" spans="1:30" x14ac:dyDescent="0.25">
      <c r="A292" s="41"/>
      <c r="C292" s="37"/>
      <c r="D292" s="27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</row>
    <row r="293" spans="1:30" x14ac:dyDescent="0.25">
      <c r="A293" s="41"/>
      <c r="C293" s="37"/>
      <c r="D293" s="27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</row>
    <row r="294" spans="1:30" x14ac:dyDescent="0.25">
      <c r="A294" s="41"/>
      <c r="C294" s="37"/>
      <c r="D294" s="27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</row>
    <row r="295" spans="1:30" x14ac:dyDescent="0.25">
      <c r="A295" s="41"/>
      <c r="C295" s="37"/>
      <c r="D295" s="27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</row>
    <row r="296" spans="1:30" x14ac:dyDescent="0.25">
      <c r="A296" s="41"/>
      <c r="C296" s="37"/>
      <c r="D296" s="27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</row>
    <row r="297" spans="1:30" x14ac:dyDescent="0.25">
      <c r="A297" s="41"/>
      <c r="C297" s="37"/>
      <c r="D297" s="27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</row>
    <row r="298" spans="1:30" x14ac:dyDescent="0.25">
      <c r="A298" s="41"/>
      <c r="C298" s="37"/>
      <c r="D298" s="27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</row>
    <row r="299" spans="1:30" x14ac:dyDescent="0.25">
      <c r="A299" s="41"/>
      <c r="C299" s="37"/>
      <c r="D299" s="27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</row>
    <row r="300" spans="1:30" x14ac:dyDescent="0.25">
      <c r="A300" s="41"/>
      <c r="C300" s="37"/>
      <c r="D300" s="27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</row>
    <row r="301" spans="1:30" x14ac:dyDescent="0.25">
      <c r="A301" s="41"/>
      <c r="C301" s="37"/>
      <c r="D301" s="27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</row>
    <row r="302" spans="1:30" x14ac:dyDescent="0.25">
      <c r="A302" s="41"/>
      <c r="C302" s="37"/>
      <c r="D302" s="27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</row>
    <row r="303" spans="1:30" x14ac:dyDescent="0.25">
      <c r="A303" s="41"/>
      <c r="C303" s="37"/>
      <c r="D303" s="27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</row>
    <row r="304" spans="1:30" x14ac:dyDescent="0.25">
      <c r="A304" s="41"/>
      <c r="C304" s="37"/>
      <c r="D304" s="27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</row>
    <row r="305" spans="1:30" x14ac:dyDescent="0.25">
      <c r="A305" s="41"/>
      <c r="C305" s="37"/>
      <c r="D305" s="27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</row>
    <row r="306" spans="1:30" x14ac:dyDescent="0.25">
      <c r="A306" s="41"/>
      <c r="C306" s="37"/>
      <c r="D306" s="27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</row>
    <row r="307" spans="1:30" x14ac:dyDescent="0.25">
      <c r="A307" s="41"/>
      <c r="C307" s="37"/>
      <c r="D307" s="27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</row>
    <row r="308" spans="1:30" x14ac:dyDescent="0.25">
      <c r="A308" s="41"/>
      <c r="C308" s="37"/>
      <c r="D308" s="27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</row>
    <row r="309" spans="1:30" x14ac:dyDescent="0.25">
      <c r="A309" s="41"/>
      <c r="C309" s="37"/>
      <c r="D309" s="27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</row>
    <row r="310" spans="1:30" x14ac:dyDescent="0.25">
      <c r="A310" s="41"/>
      <c r="C310" s="37"/>
      <c r="D310" s="27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</row>
    <row r="311" spans="1:30" x14ac:dyDescent="0.25">
      <c r="A311" s="41"/>
      <c r="C311" s="37"/>
      <c r="D311" s="27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</row>
    <row r="312" spans="1:30" x14ac:dyDescent="0.25">
      <c r="A312" s="41"/>
      <c r="C312" s="37"/>
      <c r="D312" s="27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</row>
    <row r="313" spans="1:30" x14ac:dyDescent="0.25">
      <c r="A313" s="41"/>
      <c r="C313" s="37"/>
      <c r="D313" s="27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</row>
    <row r="314" spans="1:30" x14ac:dyDescent="0.25">
      <c r="A314" s="41"/>
      <c r="C314" s="37"/>
      <c r="D314" s="27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</row>
    <row r="315" spans="1:30" x14ac:dyDescent="0.25">
      <c r="A315" s="41"/>
      <c r="C315" s="37"/>
      <c r="D315" s="27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</row>
    <row r="316" spans="1:30" x14ac:dyDescent="0.25">
      <c r="A316" s="41"/>
      <c r="C316" s="37"/>
      <c r="D316" s="27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</row>
    <row r="317" spans="1:30" x14ac:dyDescent="0.25">
      <c r="A317" s="41"/>
      <c r="C317" s="37"/>
      <c r="D317" s="27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</row>
    <row r="318" spans="1:30" x14ac:dyDescent="0.25">
      <c r="A318" s="41"/>
      <c r="C318" s="37"/>
      <c r="D318" s="27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</row>
    <row r="319" spans="1:30" x14ac:dyDescent="0.25">
      <c r="A319" s="41"/>
      <c r="C319" s="37"/>
      <c r="D319" s="27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</row>
    <row r="320" spans="1:30" x14ac:dyDescent="0.25">
      <c r="A320" s="41"/>
      <c r="C320" s="37"/>
      <c r="D320" s="27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</row>
    <row r="321" spans="1:30" x14ac:dyDescent="0.25">
      <c r="A321" s="41"/>
      <c r="C321" s="37"/>
      <c r="D321" s="27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</row>
    <row r="322" spans="1:30" x14ac:dyDescent="0.25">
      <c r="A322" s="41"/>
      <c r="C322" s="37"/>
      <c r="D322" s="27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</row>
    <row r="323" spans="1:30" x14ac:dyDescent="0.25">
      <c r="A323" s="41"/>
      <c r="C323" s="37"/>
      <c r="D323" s="27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</row>
    <row r="324" spans="1:30" x14ac:dyDescent="0.25">
      <c r="A324" s="41"/>
      <c r="C324" s="37"/>
      <c r="D324" s="27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</row>
    <row r="325" spans="1:30" x14ac:dyDescent="0.25">
      <c r="A325" s="41"/>
      <c r="C325" s="37"/>
      <c r="D325" s="27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</row>
    <row r="326" spans="1:30" x14ac:dyDescent="0.25">
      <c r="A326" s="41"/>
      <c r="C326" s="37"/>
      <c r="D326" s="27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</row>
    <row r="327" spans="1:30" x14ac:dyDescent="0.25">
      <c r="A327" s="41"/>
      <c r="C327" s="37"/>
      <c r="D327" s="27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</row>
    <row r="328" spans="1:30" x14ac:dyDescent="0.25">
      <c r="A328" s="41"/>
      <c r="C328" s="37"/>
      <c r="D328" s="27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</row>
    <row r="329" spans="1:30" x14ac:dyDescent="0.25">
      <c r="A329" s="41"/>
      <c r="C329" s="37"/>
      <c r="D329" s="27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</row>
    <row r="330" spans="1:30" x14ac:dyDescent="0.25">
      <c r="A330" s="41"/>
      <c r="C330" s="37"/>
      <c r="D330" s="27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</row>
    <row r="331" spans="1:30" x14ac:dyDescent="0.25">
      <c r="A331" s="41"/>
      <c r="C331" s="37"/>
      <c r="D331" s="27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</row>
    <row r="332" spans="1:30" x14ac:dyDescent="0.25">
      <c r="A332" s="41"/>
      <c r="C332" s="37"/>
      <c r="D332" s="27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</row>
    <row r="333" spans="1:30" x14ac:dyDescent="0.25">
      <c r="A333" s="41"/>
      <c r="C333" s="37"/>
      <c r="D333" s="27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</row>
    <row r="334" spans="1:30" x14ac:dyDescent="0.25">
      <c r="A334" s="41"/>
      <c r="C334" s="37"/>
      <c r="D334" s="27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</row>
    <row r="335" spans="1:30" x14ac:dyDescent="0.25">
      <c r="A335" s="41"/>
      <c r="C335" s="37"/>
      <c r="D335" s="27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</row>
    <row r="336" spans="1:30" x14ac:dyDescent="0.25">
      <c r="A336" s="41"/>
      <c r="C336" s="37"/>
      <c r="D336" s="27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</row>
    <row r="337" spans="1:30" x14ac:dyDescent="0.25">
      <c r="A337" s="41"/>
      <c r="C337" s="37"/>
      <c r="D337" s="27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</row>
    <row r="338" spans="1:30" x14ac:dyDescent="0.25">
      <c r="A338" s="41"/>
      <c r="C338" s="37"/>
      <c r="D338" s="27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</row>
    <row r="339" spans="1:30" x14ac:dyDescent="0.25">
      <c r="A339" s="41"/>
      <c r="C339" s="37"/>
      <c r="D339" s="27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</row>
    <row r="340" spans="1:30" x14ac:dyDescent="0.25">
      <c r="A340" s="41"/>
      <c r="C340" s="37"/>
      <c r="D340" s="27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</row>
    <row r="341" spans="1:30" x14ac:dyDescent="0.25">
      <c r="A341" s="41"/>
      <c r="C341" s="37"/>
      <c r="D341" s="27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</row>
    <row r="342" spans="1:30" x14ac:dyDescent="0.25">
      <c r="A342" s="41"/>
      <c r="C342" s="37"/>
      <c r="D342" s="27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</row>
    <row r="343" spans="1:30" x14ac:dyDescent="0.25">
      <c r="A343" s="41"/>
      <c r="C343" s="37"/>
      <c r="D343" s="27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</row>
    <row r="344" spans="1:30" x14ac:dyDescent="0.25">
      <c r="A344" s="41"/>
      <c r="C344" s="37"/>
      <c r="D344" s="27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</row>
    <row r="345" spans="1:30" x14ac:dyDescent="0.25">
      <c r="A345" s="41"/>
      <c r="C345" s="37"/>
      <c r="D345" s="27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</row>
    <row r="346" spans="1:30" x14ac:dyDescent="0.25">
      <c r="A346" s="41"/>
      <c r="C346" s="37"/>
      <c r="D346" s="27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</row>
    <row r="347" spans="1:30" x14ac:dyDescent="0.25">
      <c r="A347" s="41"/>
      <c r="C347" s="37"/>
      <c r="D347" s="27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</row>
    <row r="348" spans="1:30" x14ac:dyDescent="0.25">
      <c r="A348" s="41"/>
      <c r="C348" s="37"/>
      <c r="D348" s="27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</row>
    <row r="349" spans="1:30" x14ac:dyDescent="0.25">
      <c r="A349" s="41"/>
      <c r="C349" s="37"/>
      <c r="D349" s="27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</row>
    <row r="350" spans="1:30" x14ac:dyDescent="0.25">
      <c r="A350" s="41"/>
      <c r="C350" s="37"/>
      <c r="D350" s="27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</row>
    <row r="351" spans="1:30" x14ac:dyDescent="0.25">
      <c r="A351" s="41"/>
      <c r="C351" s="37"/>
      <c r="D351" s="27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</row>
    <row r="352" spans="1:30" x14ac:dyDescent="0.25">
      <c r="A352" s="41"/>
      <c r="C352" s="37"/>
      <c r="D352" s="27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</row>
    <row r="353" spans="1:30" x14ac:dyDescent="0.25">
      <c r="A353" s="41"/>
      <c r="C353" s="37"/>
      <c r="D353" s="27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</row>
    <row r="354" spans="1:30" x14ac:dyDescent="0.25">
      <c r="A354" s="41"/>
      <c r="C354" s="37"/>
      <c r="D354" s="27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</row>
    <row r="355" spans="1:30" x14ac:dyDescent="0.25">
      <c r="A355" s="41"/>
      <c r="C355" s="37"/>
      <c r="D355" s="27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</row>
    <row r="356" spans="1:30" x14ac:dyDescent="0.25">
      <c r="A356" s="41"/>
      <c r="C356" s="37"/>
      <c r="D356" s="27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</row>
    <row r="357" spans="1:30" x14ac:dyDescent="0.25">
      <c r="A357" s="41"/>
      <c r="C357" s="37"/>
      <c r="D357" s="27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</row>
    <row r="358" spans="1:30" x14ac:dyDescent="0.25">
      <c r="A358" s="41"/>
      <c r="C358" s="37"/>
      <c r="D358" s="27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</row>
    <row r="359" spans="1:30" x14ac:dyDescent="0.25">
      <c r="A359" s="41"/>
      <c r="C359" s="37"/>
      <c r="D359" s="27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</row>
    <row r="360" spans="1:30" x14ac:dyDescent="0.25">
      <c r="A360" s="41"/>
      <c r="C360" s="37"/>
      <c r="D360" s="27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</row>
    <row r="361" spans="1:30" x14ac:dyDescent="0.25">
      <c r="A361" s="41"/>
      <c r="C361" s="37"/>
      <c r="D361" s="27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</row>
    <row r="362" spans="1:30" x14ac:dyDescent="0.25">
      <c r="A362" s="41"/>
      <c r="C362" s="37"/>
      <c r="D362" s="27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</row>
    <row r="363" spans="1:30" x14ac:dyDescent="0.25">
      <c r="A363" s="41"/>
      <c r="C363" s="37"/>
      <c r="D363" s="27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</row>
    <row r="364" spans="1:30" x14ac:dyDescent="0.25">
      <c r="A364" s="41"/>
      <c r="C364" s="37"/>
      <c r="D364" s="27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</row>
    <row r="365" spans="1:30" x14ac:dyDescent="0.25">
      <c r="A365" s="41"/>
      <c r="C365" s="37"/>
      <c r="D365" s="27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</row>
    <row r="366" spans="1:30" x14ac:dyDescent="0.25">
      <c r="A366" s="41"/>
      <c r="C366" s="37"/>
      <c r="D366" s="27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</row>
    <row r="367" spans="1:30" x14ac:dyDescent="0.25">
      <c r="A367" s="41"/>
      <c r="C367" s="37"/>
      <c r="D367" s="27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</row>
    <row r="368" spans="1:30" x14ac:dyDescent="0.25">
      <c r="A368" s="41"/>
      <c r="C368" s="37"/>
      <c r="D368" s="27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</row>
    <row r="369" spans="1:1" x14ac:dyDescent="0.25">
      <c r="A369" s="43"/>
    </row>
    <row r="370" spans="1:1" x14ac:dyDescent="0.25">
      <c r="A370" s="43"/>
    </row>
    <row r="371" spans="1:1" x14ac:dyDescent="0.25">
      <c r="A371" s="43"/>
    </row>
    <row r="372" spans="1:1" x14ac:dyDescent="0.25">
      <c r="A372" s="43"/>
    </row>
    <row r="373" spans="1:1" x14ac:dyDescent="0.25">
      <c r="A373" s="43"/>
    </row>
    <row r="374" spans="1:1" x14ac:dyDescent="0.25">
      <c r="A374" s="43"/>
    </row>
    <row r="375" spans="1:1" x14ac:dyDescent="0.25">
      <c r="A375" s="43"/>
    </row>
    <row r="376" spans="1:1" x14ac:dyDescent="0.25">
      <c r="A376" s="43"/>
    </row>
    <row r="377" spans="1:1" x14ac:dyDescent="0.25">
      <c r="A377" s="43"/>
    </row>
    <row r="378" spans="1:1" x14ac:dyDescent="0.25">
      <c r="A378" s="43"/>
    </row>
    <row r="379" spans="1:1" x14ac:dyDescent="0.25">
      <c r="A379" s="43"/>
    </row>
    <row r="380" spans="1:1" x14ac:dyDescent="0.25">
      <c r="A380" s="43"/>
    </row>
    <row r="381" spans="1:1" x14ac:dyDescent="0.25">
      <c r="A381" s="43"/>
    </row>
    <row r="382" spans="1:1" x14ac:dyDescent="0.25">
      <c r="A382" s="43"/>
    </row>
    <row r="383" spans="1:1" x14ac:dyDescent="0.25">
      <c r="A383" s="43"/>
    </row>
    <row r="384" spans="1:1" x14ac:dyDescent="0.25">
      <c r="A384" s="43"/>
    </row>
    <row r="385" spans="1:1" x14ac:dyDescent="0.25">
      <c r="A385" s="43"/>
    </row>
    <row r="386" spans="1:1" x14ac:dyDescent="0.25">
      <c r="A386" s="43"/>
    </row>
    <row r="387" spans="1:1" x14ac:dyDescent="0.25">
      <c r="A387" s="43"/>
    </row>
    <row r="388" spans="1:1" x14ac:dyDescent="0.25">
      <c r="A388" s="43"/>
    </row>
    <row r="389" spans="1:1" x14ac:dyDescent="0.25">
      <c r="A389" s="43"/>
    </row>
    <row r="390" spans="1:1" x14ac:dyDescent="0.25">
      <c r="A390" s="43"/>
    </row>
    <row r="391" spans="1:1" x14ac:dyDescent="0.25">
      <c r="A391" s="43"/>
    </row>
    <row r="392" spans="1:1" x14ac:dyDescent="0.25">
      <c r="A392" s="43"/>
    </row>
    <row r="393" spans="1:1" x14ac:dyDescent="0.25">
      <c r="A393" s="43"/>
    </row>
    <row r="394" spans="1:1" x14ac:dyDescent="0.25">
      <c r="A394" s="43"/>
    </row>
    <row r="395" spans="1:1" x14ac:dyDescent="0.25">
      <c r="A395" s="43"/>
    </row>
    <row r="396" spans="1:1" x14ac:dyDescent="0.25">
      <c r="A396" s="43"/>
    </row>
    <row r="397" spans="1:1" x14ac:dyDescent="0.25">
      <c r="A397" s="43"/>
    </row>
    <row r="398" spans="1:1" x14ac:dyDescent="0.25">
      <c r="A398" s="43"/>
    </row>
    <row r="399" spans="1:1" x14ac:dyDescent="0.25">
      <c r="A399" s="43"/>
    </row>
    <row r="400" spans="1:1" x14ac:dyDescent="0.25">
      <c r="A400" s="43"/>
    </row>
    <row r="401" spans="1:1" x14ac:dyDescent="0.25">
      <c r="A401" s="43"/>
    </row>
    <row r="402" spans="1:1" x14ac:dyDescent="0.25">
      <c r="A402" s="43"/>
    </row>
    <row r="403" spans="1:1" x14ac:dyDescent="0.25">
      <c r="A403" s="43"/>
    </row>
    <row r="404" spans="1:1" x14ac:dyDescent="0.25">
      <c r="A404" s="43"/>
    </row>
    <row r="405" spans="1:1" x14ac:dyDescent="0.25">
      <c r="A405" s="43"/>
    </row>
    <row r="406" spans="1:1" x14ac:dyDescent="0.25">
      <c r="A406" s="43"/>
    </row>
    <row r="407" spans="1:1" x14ac:dyDescent="0.25">
      <c r="A407" s="43"/>
    </row>
    <row r="408" spans="1:1" x14ac:dyDescent="0.25">
      <c r="A408" s="43"/>
    </row>
    <row r="409" spans="1:1" x14ac:dyDescent="0.25">
      <c r="A409" s="43"/>
    </row>
    <row r="410" spans="1:1" x14ac:dyDescent="0.25">
      <c r="A410" s="43"/>
    </row>
    <row r="411" spans="1:1" x14ac:dyDescent="0.25">
      <c r="A411" s="43"/>
    </row>
    <row r="412" spans="1:1" x14ac:dyDescent="0.25">
      <c r="A412" s="43"/>
    </row>
    <row r="413" spans="1:1" x14ac:dyDescent="0.25">
      <c r="A413" s="43"/>
    </row>
    <row r="414" spans="1:1" x14ac:dyDescent="0.25">
      <c r="A414" s="43"/>
    </row>
    <row r="415" spans="1:1" x14ac:dyDescent="0.25">
      <c r="A415" s="43"/>
    </row>
    <row r="416" spans="1:1" x14ac:dyDescent="0.25">
      <c r="A416" s="43"/>
    </row>
    <row r="417" spans="1:1" x14ac:dyDescent="0.25">
      <c r="A417" s="43"/>
    </row>
    <row r="418" spans="1:1" x14ac:dyDescent="0.25">
      <c r="A418" s="43"/>
    </row>
    <row r="419" spans="1:1" x14ac:dyDescent="0.25">
      <c r="A419" s="43"/>
    </row>
    <row r="420" spans="1:1" x14ac:dyDescent="0.25">
      <c r="A420" s="43"/>
    </row>
    <row r="421" spans="1:1" x14ac:dyDescent="0.25">
      <c r="A421" s="43"/>
    </row>
    <row r="422" spans="1:1" x14ac:dyDescent="0.25">
      <c r="A422" s="43"/>
    </row>
    <row r="423" spans="1:1" x14ac:dyDescent="0.25">
      <c r="A423" s="43"/>
    </row>
    <row r="424" spans="1:1" x14ac:dyDescent="0.25">
      <c r="A424" s="43"/>
    </row>
    <row r="425" spans="1:1" x14ac:dyDescent="0.25">
      <c r="A425" s="43"/>
    </row>
    <row r="426" spans="1:1" x14ac:dyDescent="0.25">
      <c r="A426" s="43"/>
    </row>
    <row r="427" spans="1:1" x14ac:dyDescent="0.25">
      <c r="A427" s="43"/>
    </row>
    <row r="428" spans="1:1" x14ac:dyDescent="0.25">
      <c r="A428" s="43"/>
    </row>
    <row r="429" spans="1:1" x14ac:dyDescent="0.25">
      <c r="A429" s="43"/>
    </row>
    <row r="430" spans="1:1" x14ac:dyDescent="0.25">
      <c r="A430" s="43"/>
    </row>
    <row r="431" spans="1:1" x14ac:dyDescent="0.25">
      <c r="A431" s="43"/>
    </row>
    <row r="432" spans="1:1" x14ac:dyDescent="0.25">
      <c r="A432" s="43"/>
    </row>
    <row r="433" spans="1:1" x14ac:dyDescent="0.25">
      <c r="A433" s="43"/>
    </row>
    <row r="434" spans="1:1" x14ac:dyDescent="0.25">
      <c r="A434" s="43"/>
    </row>
    <row r="435" spans="1:1" x14ac:dyDescent="0.25">
      <c r="A435" s="43"/>
    </row>
    <row r="436" spans="1:1" x14ac:dyDescent="0.25">
      <c r="A436" s="43"/>
    </row>
    <row r="437" spans="1:1" x14ac:dyDescent="0.25">
      <c r="A437" s="43"/>
    </row>
    <row r="438" spans="1:1" x14ac:dyDescent="0.25">
      <c r="A438" s="43"/>
    </row>
    <row r="439" spans="1:1" x14ac:dyDescent="0.25">
      <c r="A439" s="43"/>
    </row>
    <row r="440" spans="1:1" x14ac:dyDescent="0.25">
      <c r="A440" s="43"/>
    </row>
    <row r="441" spans="1:1" x14ac:dyDescent="0.25">
      <c r="A441" s="43"/>
    </row>
    <row r="442" spans="1:1" x14ac:dyDescent="0.25">
      <c r="A442" s="43"/>
    </row>
    <row r="443" spans="1:1" x14ac:dyDescent="0.25">
      <c r="A443" s="43"/>
    </row>
    <row r="444" spans="1:1" x14ac:dyDescent="0.25">
      <c r="A444" s="43"/>
    </row>
    <row r="445" spans="1:1" x14ac:dyDescent="0.25">
      <c r="A445" s="43"/>
    </row>
    <row r="446" spans="1:1" x14ac:dyDescent="0.25">
      <c r="A446" s="43"/>
    </row>
    <row r="447" spans="1:1" x14ac:dyDescent="0.25">
      <c r="A447" s="43"/>
    </row>
    <row r="448" spans="1:1" x14ac:dyDescent="0.25">
      <c r="A448" s="43"/>
    </row>
    <row r="449" spans="1:1" x14ac:dyDescent="0.25">
      <c r="A449" s="43"/>
    </row>
    <row r="450" spans="1:1" x14ac:dyDescent="0.25">
      <c r="A450" s="43"/>
    </row>
    <row r="451" spans="1:1" x14ac:dyDescent="0.25">
      <c r="A451" s="43"/>
    </row>
    <row r="452" spans="1:1" x14ac:dyDescent="0.25">
      <c r="A452" s="43"/>
    </row>
    <row r="453" spans="1:1" x14ac:dyDescent="0.25">
      <c r="A453" s="43"/>
    </row>
    <row r="454" spans="1:1" x14ac:dyDescent="0.25">
      <c r="A454" s="43"/>
    </row>
    <row r="455" spans="1:1" x14ac:dyDescent="0.25">
      <c r="A455" s="43"/>
    </row>
    <row r="456" spans="1:1" x14ac:dyDescent="0.25">
      <c r="A456" s="43"/>
    </row>
    <row r="457" spans="1:1" x14ac:dyDescent="0.25">
      <c r="A457" s="43"/>
    </row>
    <row r="458" spans="1:1" x14ac:dyDescent="0.25">
      <c r="A458" s="43"/>
    </row>
    <row r="459" spans="1:1" x14ac:dyDescent="0.25">
      <c r="A459" s="43"/>
    </row>
    <row r="460" spans="1:1" x14ac:dyDescent="0.25">
      <c r="A460" s="43"/>
    </row>
    <row r="461" spans="1:1" x14ac:dyDescent="0.25">
      <c r="A461" s="43"/>
    </row>
    <row r="462" spans="1:1" x14ac:dyDescent="0.25">
      <c r="A462" s="43"/>
    </row>
    <row r="463" spans="1:1" x14ac:dyDescent="0.25">
      <c r="A463" s="43"/>
    </row>
    <row r="464" spans="1:1" x14ac:dyDescent="0.25">
      <c r="A464" s="43"/>
    </row>
    <row r="465" spans="1:1" x14ac:dyDescent="0.25">
      <c r="A465" s="43"/>
    </row>
    <row r="466" spans="1:1" x14ac:dyDescent="0.25">
      <c r="A466" s="43"/>
    </row>
    <row r="467" spans="1:1" x14ac:dyDescent="0.25">
      <c r="A467" s="43"/>
    </row>
    <row r="468" spans="1:1" x14ac:dyDescent="0.25">
      <c r="A468" s="43"/>
    </row>
    <row r="469" spans="1:1" x14ac:dyDescent="0.25">
      <c r="A469" s="43"/>
    </row>
    <row r="470" spans="1:1" x14ac:dyDescent="0.25">
      <c r="A470" s="43"/>
    </row>
    <row r="471" spans="1:1" x14ac:dyDescent="0.25">
      <c r="A471" s="43"/>
    </row>
    <row r="472" spans="1:1" x14ac:dyDescent="0.25">
      <c r="A472" s="43"/>
    </row>
    <row r="473" spans="1:1" x14ac:dyDescent="0.25">
      <c r="A473" s="43"/>
    </row>
    <row r="474" spans="1:1" x14ac:dyDescent="0.25">
      <c r="A474" s="43"/>
    </row>
    <row r="475" spans="1:1" x14ac:dyDescent="0.25">
      <c r="A475" s="43"/>
    </row>
    <row r="476" spans="1:1" x14ac:dyDescent="0.25">
      <c r="A476" s="43"/>
    </row>
    <row r="477" spans="1:1" x14ac:dyDescent="0.25">
      <c r="A477" s="43"/>
    </row>
    <row r="478" spans="1:1" x14ac:dyDescent="0.25">
      <c r="A478" s="43"/>
    </row>
    <row r="479" spans="1:1" x14ac:dyDescent="0.25">
      <c r="A479" s="43"/>
    </row>
    <row r="480" spans="1:1" x14ac:dyDescent="0.25">
      <c r="A480" s="43"/>
    </row>
    <row r="481" spans="1:1" x14ac:dyDescent="0.25">
      <c r="A481" s="43"/>
    </row>
    <row r="482" spans="1:1" x14ac:dyDescent="0.25">
      <c r="A482" s="43"/>
    </row>
    <row r="483" spans="1:1" x14ac:dyDescent="0.25">
      <c r="A483" s="43"/>
    </row>
    <row r="484" spans="1:1" x14ac:dyDescent="0.25">
      <c r="A484" s="43"/>
    </row>
    <row r="485" spans="1:1" x14ac:dyDescent="0.25">
      <c r="A485" s="43"/>
    </row>
    <row r="486" spans="1:1" x14ac:dyDescent="0.25">
      <c r="A486" s="43"/>
    </row>
    <row r="487" spans="1:1" x14ac:dyDescent="0.25">
      <c r="A487" s="43"/>
    </row>
    <row r="488" spans="1:1" x14ac:dyDescent="0.25">
      <c r="A488" s="43"/>
    </row>
    <row r="489" spans="1:1" x14ac:dyDescent="0.25">
      <c r="A489" s="43"/>
    </row>
    <row r="490" spans="1:1" x14ac:dyDescent="0.25">
      <c r="A490" s="43"/>
    </row>
    <row r="491" spans="1:1" x14ac:dyDescent="0.25">
      <c r="A491" s="43"/>
    </row>
    <row r="492" spans="1:1" x14ac:dyDescent="0.25">
      <c r="A492" s="43"/>
    </row>
    <row r="493" spans="1:1" x14ac:dyDescent="0.25">
      <c r="A493" s="43"/>
    </row>
    <row r="494" spans="1:1" x14ac:dyDescent="0.25">
      <c r="A494" s="43"/>
    </row>
    <row r="495" spans="1:1" x14ac:dyDescent="0.25">
      <c r="A495" s="43"/>
    </row>
    <row r="496" spans="1:1" x14ac:dyDescent="0.25">
      <c r="A496" s="43"/>
    </row>
    <row r="497" spans="1:1" x14ac:dyDescent="0.25">
      <c r="A497" s="43"/>
    </row>
    <row r="498" spans="1:1" x14ac:dyDescent="0.25">
      <c r="A498" s="43"/>
    </row>
    <row r="499" spans="1:1" x14ac:dyDescent="0.25">
      <c r="A499" s="43"/>
    </row>
    <row r="500" spans="1:1" x14ac:dyDescent="0.25">
      <c r="A500" s="43"/>
    </row>
    <row r="501" spans="1:1" x14ac:dyDescent="0.25">
      <c r="A501" s="43"/>
    </row>
    <row r="502" spans="1:1" x14ac:dyDescent="0.25">
      <c r="A502" s="43"/>
    </row>
    <row r="503" spans="1:1" x14ac:dyDescent="0.25">
      <c r="A503" s="43"/>
    </row>
    <row r="504" spans="1:1" x14ac:dyDescent="0.25">
      <c r="A504" s="43"/>
    </row>
    <row r="505" spans="1:1" x14ac:dyDescent="0.25">
      <c r="A505" s="43"/>
    </row>
    <row r="506" spans="1:1" x14ac:dyDescent="0.25">
      <c r="A506" s="43"/>
    </row>
    <row r="507" spans="1:1" x14ac:dyDescent="0.25">
      <c r="A507" s="43"/>
    </row>
    <row r="508" spans="1:1" x14ac:dyDescent="0.25">
      <c r="A508" s="43"/>
    </row>
    <row r="509" spans="1:1" x14ac:dyDescent="0.25">
      <c r="A509" s="43"/>
    </row>
    <row r="510" spans="1:1" x14ac:dyDescent="0.25">
      <c r="A510" s="43"/>
    </row>
    <row r="511" spans="1:1" x14ac:dyDescent="0.25">
      <c r="A511" s="43"/>
    </row>
    <row r="512" spans="1:1" x14ac:dyDescent="0.25">
      <c r="A512" s="43"/>
    </row>
    <row r="513" spans="1:1" x14ac:dyDescent="0.25">
      <c r="A513" s="43"/>
    </row>
    <row r="514" spans="1:1" x14ac:dyDescent="0.25">
      <c r="A514" s="43"/>
    </row>
    <row r="515" spans="1:1" x14ac:dyDescent="0.25">
      <c r="A515" s="43"/>
    </row>
    <row r="516" spans="1:1" x14ac:dyDescent="0.25">
      <c r="A516" s="43"/>
    </row>
    <row r="517" spans="1:1" x14ac:dyDescent="0.25">
      <c r="A517" s="43"/>
    </row>
    <row r="518" spans="1:1" x14ac:dyDescent="0.25">
      <c r="A518" s="43"/>
    </row>
    <row r="519" spans="1:1" x14ac:dyDescent="0.25">
      <c r="A519" s="43"/>
    </row>
    <row r="520" spans="1:1" x14ac:dyDescent="0.25">
      <c r="A520" s="43"/>
    </row>
    <row r="521" spans="1:1" x14ac:dyDescent="0.25">
      <c r="A521" s="43"/>
    </row>
    <row r="522" spans="1:1" x14ac:dyDescent="0.25">
      <c r="A522" s="43"/>
    </row>
    <row r="523" spans="1:1" x14ac:dyDescent="0.25">
      <c r="A523" s="43"/>
    </row>
    <row r="524" spans="1:1" x14ac:dyDescent="0.25">
      <c r="A524" s="43"/>
    </row>
    <row r="525" spans="1:1" x14ac:dyDescent="0.25">
      <c r="A525" s="43"/>
    </row>
    <row r="526" spans="1:1" x14ac:dyDescent="0.25">
      <c r="A526" s="43"/>
    </row>
    <row r="527" spans="1:1" x14ac:dyDescent="0.25">
      <c r="A527" s="43"/>
    </row>
    <row r="528" spans="1:1" x14ac:dyDescent="0.25">
      <c r="A528" s="43"/>
    </row>
    <row r="529" spans="1:1" x14ac:dyDescent="0.25">
      <c r="A529" s="43"/>
    </row>
    <row r="530" spans="1:1" x14ac:dyDescent="0.25">
      <c r="A530" s="43"/>
    </row>
    <row r="531" spans="1:1" x14ac:dyDescent="0.25">
      <c r="A531" s="43"/>
    </row>
    <row r="532" spans="1:1" x14ac:dyDescent="0.25">
      <c r="A532" s="43"/>
    </row>
    <row r="533" spans="1:1" x14ac:dyDescent="0.25">
      <c r="A533" s="43"/>
    </row>
    <row r="534" spans="1:1" x14ac:dyDescent="0.25">
      <c r="A534" s="43"/>
    </row>
    <row r="535" spans="1:1" x14ac:dyDescent="0.25">
      <c r="A535" s="43"/>
    </row>
    <row r="536" spans="1:1" x14ac:dyDescent="0.25">
      <c r="A536" s="43"/>
    </row>
    <row r="537" spans="1:1" x14ac:dyDescent="0.25">
      <c r="A537" s="43"/>
    </row>
    <row r="538" spans="1:1" x14ac:dyDescent="0.25">
      <c r="A538" s="43"/>
    </row>
    <row r="539" spans="1:1" x14ac:dyDescent="0.25">
      <c r="A539" s="43"/>
    </row>
    <row r="540" spans="1:1" x14ac:dyDescent="0.25">
      <c r="A540" s="43"/>
    </row>
    <row r="541" spans="1:1" x14ac:dyDescent="0.25">
      <c r="A541" s="43"/>
    </row>
    <row r="542" spans="1:1" x14ac:dyDescent="0.25">
      <c r="A542" s="43"/>
    </row>
    <row r="543" spans="1:1" x14ac:dyDescent="0.25">
      <c r="A543" s="43"/>
    </row>
    <row r="544" spans="1:1" x14ac:dyDescent="0.25">
      <c r="A544" s="43"/>
    </row>
    <row r="545" spans="1:1" x14ac:dyDescent="0.25">
      <c r="A545" s="43"/>
    </row>
    <row r="546" spans="1:1" x14ac:dyDescent="0.25">
      <c r="A546" s="43"/>
    </row>
    <row r="547" spans="1:1" x14ac:dyDescent="0.25">
      <c r="A547" s="43"/>
    </row>
    <row r="548" spans="1:1" x14ac:dyDescent="0.25">
      <c r="A548" s="43"/>
    </row>
    <row r="549" spans="1:1" x14ac:dyDescent="0.25">
      <c r="A549" s="43"/>
    </row>
    <row r="550" spans="1:1" x14ac:dyDescent="0.25">
      <c r="A550" s="43"/>
    </row>
    <row r="551" spans="1:1" x14ac:dyDescent="0.25">
      <c r="A551" s="43"/>
    </row>
    <row r="552" spans="1:1" x14ac:dyDescent="0.25">
      <c r="A552" s="43"/>
    </row>
    <row r="553" spans="1:1" x14ac:dyDescent="0.25">
      <c r="A553" s="43"/>
    </row>
    <row r="554" spans="1:1" x14ac:dyDescent="0.25">
      <c r="A554" s="43"/>
    </row>
    <row r="555" spans="1:1" x14ac:dyDescent="0.25">
      <c r="A555" s="43"/>
    </row>
    <row r="556" spans="1:1" x14ac:dyDescent="0.25">
      <c r="A556" s="43"/>
    </row>
    <row r="557" spans="1:1" x14ac:dyDescent="0.25">
      <c r="A557" s="43"/>
    </row>
    <row r="558" spans="1:1" x14ac:dyDescent="0.25">
      <c r="A558" s="43"/>
    </row>
    <row r="559" spans="1:1" x14ac:dyDescent="0.25">
      <c r="A559" s="43"/>
    </row>
    <row r="560" spans="1:1" x14ac:dyDescent="0.25">
      <c r="A560" s="43"/>
    </row>
    <row r="561" spans="1:1" x14ac:dyDescent="0.25">
      <c r="A561" s="43"/>
    </row>
    <row r="562" spans="1:1" x14ac:dyDescent="0.25">
      <c r="A562" s="43"/>
    </row>
    <row r="563" spans="1:1" x14ac:dyDescent="0.25">
      <c r="A563" s="43"/>
    </row>
    <row r="564" spans="1:1" x14ac:dyDescent="0.25">
      <c r="A564" s="43"/>
    </row>
    <row r="565" spans="1:1" x14ac:dyDescent="0.25">
      <c r="A565" s="43"/>
    </row>
    <row r="566" spans="1:1" x14ac:dyDescent="0.25">
      <c r="A566" s="43"/>
    </row>
    <row r="567" spans="1:1" x14ac:dyDescent="0.25">
      <c r="A567" s="43"/>
    </row>
    <row r="568" spans="1:1" x14ac:dyDescent="0.25">
      <c r="A568" s="43"/>
    </row>
    <row r="569" spans="1:1" x14ac:dyDescent="0.25">
      <c r="A569" s="43"/>
    </row>
    <row r="570" spans="1:1" x14ac:dyDescent="0.25">
      <c r="A570" s="43"/>
    </row>
    <row r="571" spans="1:1" x14ac:dyDescent="0.25">
      <c r="A571" s="43"/>
    </row>
    <row r="572" spans="1:1" x14ac:dyDescent="0.25">
      <c r="A572" s="43"/>
    </row>
    <row r="573" spans="1:1" x14ac:dyDescent="0.25">
      <c r="A573" s="43"/>
    </row>
    <row r="574" spans="1:1" x14ac:dyDescent="0.25">
      <c r="A574" s="43"/>
    </row>
    <row r="575" spans="1:1" x14ac:dyDescent="0.25">
      <c r="A575" s="43"/>
    </row>
    <row r="576" spans="1:1" x14ac:dyDescent="0.25">
      <c r="A576" s="43"/>
    </row>
    <row r="577" spans="1:1" x14ac:dyDescent="0.25">
      <c r="A577" s="43"/>
    </row>
    <row r="578" spans="1:1" x14ac:dyDescent="0.25">
      <c r="A578" s="43"/>
    </row>
    <row r="579" spans="1:1" x14ac:dyDescent="0.25">
      <c r="A579" s="43"/>
    </row>
    <row r="580" spans="1:1" x14ac:dyDescent="0.25">
      <c r="A580" s="43"/>
    </row>
    <row r="581" spans="1:1" x14ac:dyDescent="0.25">
      <c r="A581" s="43"/>
    </row>
    <row r="582" spans="1:1" x14ac:dyDescent="0.25">
      <c r="A582" s="43"/>
    </row>
    <row r="583" spans="1:1" x14ac:dyDescent="0.25">
      <c r="A583" s="43"/>
    </row>
    <row r="584" spans="1:1" x14ac:dyDescent="0.25">
      <c r="A584" s="43"/>
    </row>
    <row r="585" spans="1:1" x14ac:dyDescent="0.25">
      <c r="A585" s="43"/>
    </row>
    <row r="586" spans="1:1" x14ac:dyDescent="0.25">
      <c r="A586" s="43"/>
    </row>
    <row r="587" spans="1:1" x14ac:dyDescent="0.25">
      <c r="A587" s="43"/>
    </row>
    <row r="588" spans="1:1" x14ac:dyDescent="0.25">
      <c r="A588" s="43"/>
    </row>
    <row r="589" spans="1:1" x14ac:dyDescent="0.25">
      <c r="A589" s="43"/>
    </row>
    <row r="590" spans="1:1" x14ac:dyDescent="0.25">
      <c r="A590" s="43"/>
    </row>
    <row r="591" spans="1:1" x14ac:dyDescent="0.25">
      <c r="A591" s="43"/>
    </row>
    <row r="592" spans="1:1" x14ac:dyDescent="0.25">
      <c r="A592" s="43"/>
    </row>
    <row r="593" spans="1:1" x14ac:dyDescent="0.25">
      <c r="A593" s="43"/>
    </row>
    <row r="594" spans="1:1" x14ac:dyDescent="0.25">
      <c r="A594" s="43"/>
    </row>
  </sheetData>
  <mergeCells count="2">
    <mergeCell ref="G1:Q1"/>
    <mergeCell ref="R1:Z1"/>
  </mergeCells>
  <phoneticPr fontId="23" type="noConversion"/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C3B94-F022-41C0-B027-99385F42536C}">
  <dimension ref="A1:D16"/>
  <sheetViews>
    <sheetView workbookViewId="0">
      <selection activeCell="D16" sqref="D16"/>
    </sheetView>
  </sheetViews>
  <sheetFormatPr defaultRowHeight="15" x14ac:dyDescent="0.25"/>
  <cols>
    <col min="1" max="1" width="43.42578125" bestFit="1" customWidth="1"/>
    <col min="4" max="4" width="10.140625" bestFit="1" customWidth="1"/>
  </cols>
  <sheetData>
    <row r="1" spans="1:4" x14ac:dyDescent="0.25">
      <c r="A1" s="115" t="s">
        <v>128</v>
      </c>
      <c r="B1" s="115"/>
      <c r="C1" s="120"/>
      <c r="D1" s="119"/>
    </row>
    <row r="2" spans="1:4" x14ac:dyDescent="0.25">
      <c r="A2" s="114" t="s">
        <v>65</v>
      </c>
      <c r="B2" s="114"/>
      <c r="C2" s="120"/>
      <c r="D2" s="163">
        <v>18532.61</v>
      </c>
    </row>
    <row r="3" spans="1:4" x14ac:dyDescent="0.25">
      <c r="A3" s="122" t="s">
        <v>66</v>
      </c>
      <c r="B3" s="122"/>
      <c r="C3" s="117"/>
      <c r="D3" s="119">
        <v>14674.3</v>
      </c>
    </row>
    <row r="4" spans="1:4" x14ac:dyDescent="0.25">
      <c r="A4" s="122" t="s">
        <v>48</v>
      </c>
      <c r="B4" s="122"/>
      <c r="C4" s="117"/>
      <c r="D4" s="135">
        <f>SUM(D2:D3)</f>
        <v>33206.910000000003</v>
      </c>
    </row>
    <row r="5" spans="1:4" x14ac:dyDescent="0.25">
      <c r="A5" s="117"/>
      <c r="B5" s="117"/>
      <c r="C5" s="117"/>
      <c r="D5" s="119"/>
    </row>
    <row r="6" spans="1:4" x14ac:dyDescent="0.25">
      <c r="A6" s="117" t="s">
        <v>67</v>
      </c>
      <c r="B6" s="117"/>
      <c r="C6" s="117"/>
      <c r="D6" s="123">
        <v>0</v>
      </c>
    </row>
    <row r="7" spans="1:4" x14ac:dyDescent="0.25">
      <c r="A7" s="117"/>
      <c r="B7" s="117"/>
      <c r="C7" s="117" t="s">
        <v>48</v>
      </c>
      <c r="D7" s="121"/>
    </row>
    <row r="8" spans="1:4" x14ac:dyDescent="0.25">
      <c r="A8" s="117" t="s">
        <v>68</v>
      </c>
      <c r="B8" s="117"/>
      <c r="C8" s="117"/>
      <c r="D8" s="123"/>
    </row>
    <row r="9" spans="1:4" x14ac:dyDescent="0.25">
      <c r="A9" s="115"/>
      <c r="B9" s="115"/>
      <c r="C9" s="115" t="s">
        <v>48</v>
      </c>
      <c r="D9" s="115">
        <v>0</v>
      </c>
    </row>
    <row r="10" spans="1:4" ht="15.75" thickBot="1" x14ac:dyDescent="0.3">
      <c r="A10" s="122" t="s">
        <v>76</v>
      </c>
      <c r="B10" s="122"/>
      <c r="C10" s="122"/>
      <c r="D10" s="134">
        <f>D4-D8</f>
        <v>33206.910000000003</v>
      </c>
    </row>
    <row r="11" spans="1:4" ht="15.75" thickTop="1" x14ac:dyDescent="0.25"/>
    <row r="12" spans="1:4" x14ac:dyDescent="0.25">
      <c r="A12" t="s">
        <v>77</v>
      </c>
    </row>
    <row r="13" spans="1:4" x14ac:dyDescent="0.25">
      <c r="A13" t="s">
        <v>80</v>
      </c>
      <c r="D13" s="133">
        <v>13602.34</v>
      </c>
    </row>
    <row r="14" spans="1:4" x14ac:dyDescent="0.25">
      <c r="A14" t="s">
        <v>78</v>
      </c>
      <c r="D14" s="133">
        <v>37529.08</v>
      </c>
    </row>
    <row r="15" spans="1:4" x14ac:dyDescent="0.25">
      <c r="A15" t="s">
        <v>79</v>
      </c>
      <c r="D15" s="133">
        <v>-17924.509999999998</v>
      </c>
    </row>
    <row r="16" spans="1:4" x14ac:dyDescent="0.25">
      <c r="D16" s="136">
        <f>SUM(D13:D14:D15)</f>
        <v>33206.910000000003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78ED0-A174-453A-92F5-F52B1C2679FD}">
  <dimension ref="A1:E16"/>
  <sheetViews>
    <sheetView workbookViewId="0">
      <selection sqref="A1:D16"/>
    </sheetView>
  </sheetViews>
  <sheetFormatPr defaultRowHeight="15" x14ac:dyDescent="0.25"/>
  <cols>
    <col min="1" max="1" width="43.42578125" bestFit="1" customWidth="1"/>
    <col min="4" max="4" width="12.42578125" customWidth="1"/>
  </cols>
  <sheetData>
    <row r="1" spans="1:5" x14ac:dyDescent="0.25">
      <c r="A1" s="115" t="s">
        <v>135</v>
      </c>
      <c r="B1" s="115"/>
      <c r="C1" s="120"/>
      <c r="D1" s="119"/>
    </row>
    <row r="2" spans="1:5" x14ac:dyDescent="0.25">
      <c r="A2" s="114" t="s">
        <v>65</v>
      </c>
      <c r="B2" s="114"/>
      <c r="C2" s="120"/>
      <c r="D2" s="163">
        <v>18058.43</v>
      </c>
    </row>
    <row r="3" spans="1:5" x14ac:dyDescent="0.25">
      <c r="A3" s="122" t="s">
        <v>66</v>
      </c>
      <c r="B3" s="122"/>
      <c r="C3" s="117"/>
      <c r="D3" s="119">
        <v>14674.42</v>
      </c>
    </row>
    <row r="4" spans="1:5" x14ac:dyDescent="0.25">
      <c r="A4" s="122" t="s">
        <v>48</v>
      </c>
      <c r="B4" s="122"/>
      <c r="C4" s="117"/>
      <c r="D4" s="135">
        <f>SUM(D2:D3)</f>
        <v>32732.85</v>
      </c>
    </row>
    <row r="5" spans="1:5" x14ac:dyDescent="0.25">
      <c r="A5" s="117"/>
      <c r="B5" s="117"/>
      <c r="C5" s="117"/>
      <c r="D5" s="119"/>
    </row>
    <row r="6" spans="1:5" x14ac:dyDescent="0.25">
      <c r="A6" s="117" t="s">
        <v>67</v>
      </c>
      <c r="B6" s="117"/>
      <c r="C6" s="117"/>
      <c r="D6" s="123">
        <v>0</v>
      </c>
    </row>
    <row r="7" spans="1:5" x14ac:dyDescent="0.25">
      <c r="A7" s="117"/>
      <c r="B7" s="117"/>
      <c r="C7" s="117" t="s">
        <v>48</v>
      </c>
      <c r="D7" s="121"/>
    </row>
    <row r="8" spans="1:5" x14ac:dyDescent="0.25">
      <c r="A8" s="117" t="s">
        <v>68</v>
      </c>
      <c r="B8" s="117"/>
      <c r="C8" s="117"/>
      <c r="D8" s="123">
        <v>180</v>
      </c>
      <c r="E8" t="s">
        <v>136</v>
      </c>
    </row>
    <row r="9" spans="1:5" x14ac:dyDescent="0.25">
      <c r="A9" s="115"/>
      <c r="B9" s="115"/>
      <c r="C9" s="115" t="s">
        <v>48</v>
      </c>
      <c r="D9" s="115">
        <v>180</v>
      </c>
    </row>
    <row r="10" spans="1:5" ht="15.75" thickBot="1" x14ac:dyDescent="0.3">
      <c r="A10" s="122" t="s">
        <v>76</v>
      </c>
      <c r="B10" s="122"/>
      <c r="C10" s="122"/>
      <c r="D10" s="134">
        <f>D4-D9</f>
        <v>32552.85</v>
      </c>
    </row>
    <row r="11" spans="1:5" ht="15.75" thickTop="1" x14ac:dyDescent="0.25"/>
    <row r="12" spans="1:5" x14ac:dyDescent="0.25">
      <c r="A12" t="s">
        <v>77</v>
      </c>
    </row>
    <row r="13" spans="1:5" x14ac:dyDescent="0.25">
      <c r="A13" t="s">
        <v>80</v>
      </c>
      <c r="D13" s="133">
        <v>13602.34</v>
      </c>
    </row>
    <row r="14" spans="1:5" x14ac:dyDescent="0.25">
      <c r="A14" t="s">
        <v>78</v>
      </c>
      <c r="D14" s="133">
        <v>37727.199999999997</v>
      </c>
    </row>
    <row r="15" spans="1:5" x14ac:dyDescent="0.25">
      <c r="A15" t="s">
        <v>79</v>
      </c>
      <c r="D15" s="133">
        <v>-18776.689999999999</v>
      </c>
    </row>
    <row r="16" spans="1:5" x14ac:dyDescent="0.25">
      <c r="C16" t="s">
        <v>48</v>
      </c>
      <c r="D16" s="133">
        <f>SUM(D13:D14:D15)</f>
        <v>32552.849999999995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A39B4-6638-4C6B-8446-95BC143A0046}">
  <dimension ref="A1:D16"/>
  <sheetViews>
    <sheetView workbookViewId="0">
      <selection sqref="A1:D16"/>
    </sheetView>
  </sheetViews>
  <sheetFormatPr defaultRowHeight="15" x14ac:dyDescent="0.25"/>
  <cols>
    <col min="1" max="1" width="43.85546875" bestFit="1" customWidth="1"/>
    <col min="4" max="4" width="10.140625" bestFit="1" customWidth="1"/>
  </cols>
  <sheetData>
    <row r="1" spans="1:4" x14ac:dyDescent="0.25">
      <c r="A1" s="115" t="s">
        <v>158</v>
      </c>
      <c r="B1" s="115"/>
      <c r="C1" s="120"/>
      <c r="D1" s="119"/>
    </row>
    <row r="2" spans="1:4" x14ac:dyDescent="0.25">
      <c r="A2" s="114" t="s">
        <v>65</v>
      </c>
      <c r="B2" s="114"/>
      <c r="C2" s="120"/>
      <c r="D2" s="163">
        <v>17306.849999999999</v>
      </c>
    </row>
    <row r="3" spans="1:4" x14ac:dyDescent="0.25">
      <c r="A3" s="122" t="s">
        <v>66</v>
      </c>
      <c r="B3" s="122"/>
      <c r="C3" s="117"/>
      <c r="D3" s="167">
        <v>14674.55</v>
      </c>
    </row>
    <row r="4" spans="1:4" x14ac:dyDescent="0.25">
      <c r="A4" s="122" t="s">
        <v>48</v>
      </c>
      <c r="B4" s="122"/>
      <c r="C4" s="117"/>
      <c r="D4" s="135">
        <f>SUM(D2:D3)</f>
        <v>31981.399999999998</v>
      </c>
    </row>
    <row r="5" spans="1:4" x14ac:dyDescent="0.25">
      <c r="A5" s="117"/>
      <c r="B5" s="117"/>
      <c r="C5" s="117"/>
      <c r="D5" s="119"/>
    </row>
    <row r="6" spans="1:4" x14ac:dyDescent="0.25">
      <c r="A6" s="117" t="s">
        <v>67</v>
      </c>
      <c r="B6" s="117"/>
      <c r="C6" s="117"/>
      <c r="D6" s="123">
        <v>0</v>
      </c>
    </row>
    <row r="7" spans="1:4" x14ac:dyDescent="0.25">
      <c r="A7" s="117"/>
      <c r="B7" s="117"/>
      <c r="C7" s="117" t="s">
        <v>48</v>
      </c>
      <c r="D7" s="121"/>
    </row>
    <row r="8" spans="1:4" x14ac:dyDescent="0.25">
      <c r="A8" s="117" t="s">
        <v>68</v>
      </c>
      <c r="B8" s="117"/>
      <c r="C8" s="117"/>
      <c r="D8" s="123"/>
    </row>
    <row r="9" spans="1:4" x14ac:dyDescent="0.25">
      <c r="A9" s="115"/>
      <c r="B9" s="115"/>
      <c r="C9" s="115" t="s">
        <v>48</v>
      </c>
      <c r="D9" s="115"/>
    </row>
    <row r="10" spans="1:4" ht="15.75" thickBot="1" x14ac:dyDescent="0.3">
      <c r="A10" s="122" t="s">
        <v>76</v>
      </c>
      <c r="B10" s="122"/>
      <c r="C10" s="122"/>
      <c r="D10" s="134">
        <f>D4-D9</f>
        <v>31981.399999999998</v>
      </c>
    </row>
    <row r="11" spans="1:4" ht="15.75" thickTop="1" x14ac:dyDescent="0.25"/>
    <row r="12" spans="1:4" x14ac:dyDescent="0.25">
      <c r="A12" t="s">
        <v>77</v>
      </c>
    </row>
    <row r="13" spans="1:4" x14ac:dyDescent="0.25">
      <c r="A13" t="s">
        <v>80</v>
      </c>
      <c r="D13" s="133">
        <v>13602.34</v>
      </c>
    </row>
    <row r="14" spans="1:4" x14ac:dyDescent="0.25">
      <c r="A14" t="s">
        <v>78</v>
      </c>
      <c r="D14" s="133">
        <v>37727.33</v>
      </c>
    </row>
    <row r="15" spans="1:4" x14ac:dyDescent="0.25">
      <c r="A15" t="s">
        <v>79</v>
      </c>
      <c r="D15" s="133">
        <v>-19348.27</v>
      </c>
    </row>
    <row r="16" spans="1:4" x14ac:dyDescent="0.25">
      <c r="C16" t="s">
        <v>48</v>
      </c>
      <c r="D16" s="133">
        <f>SUM(D13:D14:D15)</f>
        <v>31981.399999999998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15F72-D296-4D45-9D59-A2C4D2FEB735}">
  <dimension ref="A1:D16"/>
  <sheetViews>
    <sheetView workbookViewId="0">
      <selection sqref="A1:D16"/>
    </sheetView>
  </sheetViews>
  <sheetFormatPr defaultRowHeight="15" x14ac:dyDescent="0.25"/>
  <cols>
    <col min="1" max="1" width="43.85546875" bestFit="1" customWidth="1"/>
    <col min="3" max="3" width="5.42578125" bestFit="1" customWidth="1"/>
    <col min="4" max="4" width="10.140625" bestFit="1" customWidth="1"/>
  </cols>
  <sheetData>
    <row r="1" spans="1:4" x14ac:dyDescent="0.25">
      <c r="A1" s="115" t="s">
        <v>157</v>
      </c>
      <c r="B1" s="115"/>
      <c r="C1" s="120"/>
      <c r="D1" s="119"/>
    </row>
    <row r="2" spans="1:4" x14ac:dyDescent="0.25">
      <c r="A2" s="114" t="s">
        <v>65</v>
      </c>
      <c r="B2" s="114"/>
      <c r="C2" s="120"/>
      <c r="D2" s="163">
        <v>16376.48</v>
      </c>
    </row>
    <row r="3" spans="1:4" x14ac:dyDescent="0.25">
      <c r="A3" s="122" t="s">
        <v>66</v>
      </c>
      <c r="B3" s="122"/>
      <c r="C3" s="117"/>
      <c r="D3" s="167">
        <v>14674.67</v>
      </c>
    </row>
    <row r="4" spans="1:4" x14ac:dyDescent="0.25">
      <c r="A4" s="122" t="s">
        <v>48</v>
      </c>
      <c r="B4" s="122"/>
      <c r="C4" s="117"/>
      <c r="D4" s="135">
        <f>SUM(D2:D3)</f>
        <v>31051.15</v>
      </c>
    </row>
    <row r="5" spans="1:4" x14ac:dyDescent="0.25">
      <c r="A5" s="117"/>
      <c r="B5" s="117"/>
      <c r="C5" s="117"/>
      <c r="D5" s="119"/>
    </row>
    <row r="6" spans="1:4" x14ac:dyDescent="0.25">
      <c r="A6" s="117" t="s">
        <v>67</v>
      </c>
      <c r="B6" s="117"/>
      <c r="C6" s="117"/>
      <c r="D6" s="123">
        <v>0</v>
      </c>
    </row>
    <row r="7" spans="1:4" x14ac:dyDescent="0.25">
      <c r="A7" s="117"/>
      <c r="B7" s="117"/>
      <c r="C7" s="117" t="s">
        <v>48</v>
      </c>
      <c r="D7" s="121"/>
    </row>
    <row r="8" spans="1:4" x14ac:dyDescent="0.25">
      <c r="A8" s="117" t="s">
        <v>68</v>
      </c>
      <c r="B8" s="117"/>
      <c r="C8" s="117"/>
      <c r="D8" s="123"/>
    </row>
    <row r="9" spans="1:4" x14ac:dyDescent="0.25">
      <c r="A9" s="115"/>
      <c r="B9" s="115"/>
      <c r="C9" s="115" t="s">
        <v>48</v>
      </c>
      <c r="D9" s="115"/>
    </row>
    <row r="10" spans="1:4" ht="15.75" thickBot="1" x14ac:dyDescent="0.3">
      <c r="A10" s="122" t="s">
        <v>76</v>
      </c>
      <c r="B10" s="122"/>
      <c r="C10" s="122"/>
      <c r="D10" s="134">
        <f>D4-D9</f>
        <v>31051.15</v>
      </c>
    </row>
    <row r="11" spans="1:4" ht="15.75" thickTop="1" x14ac:dyDescent="0.25"/>
    <row r="12" spans="1:4" x14ac:dyDescent="0.25">
      <c r="A12" t="s">
        <v>77</v>
      </c>
    </row>
    <row r="13" spans="1:4" x14ac:dyDescent="0.25">
      <c r="A13" t="s">
        <v>80</v>
      </c>
      <c r="D13" s="133">
        <v>13602.34</v>
      </c>
    </row>
    <row r="14" spans="1:4" x14ac:dyDescent="0.25">
      <c r="A14" t="s">
        <v>78</v>
      </c>
      <c r="D14" s="133">
        <v>37727.449999999997</v>
      </c>
    </row>
    <row r="15" spans="1:4" x14ac:dyDescent="0.25">
      <c r="A15" t="s">
        <v>79</v>
      </c>
      <c r="D15" s="133">
        <v>-20278.64</v>
      </c>
    </row>
    <row r="16" spans="1:4" x14ac:dyDescent="0.25">
      <c r="C16" t="s">
        <v>48</v>
      </c>
      <c r="D16" s="133">
        <f>SUM(D13:D14:D15)</f>
        <v>31051.149999999994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B6FF3-0D15-40F6-AE33-BAF481B58089}">
  <dimension ref="A1:D16"/>
  <sheetViews>
    <sheetView workbookViewId="0">
      <selection activeCell="F12" sqref="F12"/>
    </sheetView>
  </sheetViews>
  <sheetFormatPr defaultRowHeight="15" x14ac:dyDescent="0.25"/>
  <cols>
    <col min="1" max="1" width="43.28515625" bestFit="1" customWidth="1"/>
    <col min="4" max="4" width="10.140625" bestFit="1" customWidth="1"/>
  </cols>
  <sheetData>
    <row r="1" spans="1:4" x14ac:dyDescent="0.25">
      <c r="A1" s="115" t="s">
        <v>167</v>
      </c>
      <c r="B1" s="115"/>
      <c r="C1" s="120"/>
      <c r="D1" s="119"/>
    </row>
    <row r="2" spans="1:4" x14ac:dyDescent="0.25">
      <c r="A2" s="114" t="s">
        <v>65</v>
      </c>
      <c r="B2" s="114"/>
      <c r="C2" s="120"/>
      <c r="D2" s="163">
        <v>15609.95</v>
      </c>
    </row>
    <row r="3" spans="1:4" x14ac:dyDescent="0.25">
      <c r="A3" s="122" t="s">
        <v>66</v>
      </c>
      <c r="B3" s="122"/>
      <c r="C3" s="117"/>
      <c r="D3" s="167">
        <v>14674.79</v>
      </c>
    </row>
    <row r="4" spans="1:4" x14ac:dyDescent="0.25">
      <c r="A4" s="122" t="s">
        <v>48</v>
      </c>
      <c r="B4" s="122"/>
      <c r="C4" s="117"/>
      <c r="D4" s="135">
        <f>SUM(D2:D3)</f>
        <v>30284.74</v>
      </c>
    </row>
    <row r="5" spans="1:4" x14ac:dyDescent="0.25">
      <c r="A5" s="117"/>
      <c r="B5" s="117"/>
      <c r="C5" s="117"/>
      <c r="D5" s="119"/>
    </row>
    <row r="6" spans="1:4" x14ac:dyDescent="0.25">
      <c r="A6" s="117" t="s">
        <v>67</v>
      </c>
      <c r="B6" s="117"/>
      <c r="C6" s="117"/>
      <c r="D6" s="123">
        <v>0</v>
      </c>
    </row>
    <row r="7" spans="1:4" x14ac:dyDescent="0.25">
      <c r="A7" s="117"/>
      <c r="B7" s="117"/>
      <c r="C7" s="117" t="s">
        <v>48</v>
      </c>
      <c r="D7" s="121"/>
    </row>
    <row r="8" spans="1:4" x14ac:dyDescent="0.25">
      <c r="A8" s="117" t="s">
        <v>68</v>
      </c>
      <c r="B8" s="117"/>
      <c r="C8" s="117"/>
      <c r="D8" s="123"/>
    </row>
    <row r="9" spans="1:4" x14ac:dyDescent="0.25">
      <c r="A9" s="115"/>
      <c r="B9" s="115"/>
      <c r="C9" s="115" t="s">
        <v>48</v>
      </c>
      <c r="D9" s="115"/>
    </row>
    <row r="10" spans="1:4" ht="15.75" thickBot="1" x14ac:dyDescent="0.3">
      <c r="A10" s="122" t="s">
        <v>76</v>
      </c>
      <c r="B10" s="122"/>
      <c r="C10" s="122"/>
      <c r="D10" s="134">
        <f>D4-D9</f>
        <v>30284.74</v>
      </c>
    </row>
    <row r="11" spans="1:4" ht="15.75" thickTop="1" x14ac:dyDescent="0.25"/>
    <row r="12" spans="1:4" x14ac:dyDescent="0.25">
      <c r="A12" t="s">
        <v>77</v>
      </c>
    </row>
    <row r="13" spans="1:4" x14ac:dyDescent="0.25">
      <c r="A13" t="s">
        <v>80</v>
      </c>
      <c r="D13" s="133">
        <v>13602.34</v>
      </c>
    </row>
    <row r="14" spans="1:4" x14ac:dyDescent="0.25">
      <c r="A14" t="s">
        <v>78</v>
      </c>
      <c r="D14" s="133">
        <v>37798.22</v>
      </c>
    </row>
    <row r="15" spans="1:4" x14ac:dyDescent="0.25">
      <c r="A15" t="s">
        <v>79</v>
      </c>
      <c r="D15" s="133">
        <v>-21115.82</v>
      </c>
    </row>
    <row r="16" spans="1:4" x14ac:dyDescent="0.25">
      <c r="C16" t="s">
        <v>48</v>
      </c>
      <c r="D16" s="133">
        <f>SUM(D13:D14:D15)</f>
        <v>30284.739999999998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1B97C-A445-4147-9055-8C85C53C201A}">
  <dimension ref="A1:D16"/>
  <sheetViews>
    <sheetView workbookViewId="0">
      <selection sqref="A1:D16"/>
    </sheetView>
  </sheetViews>
  <sheetFormatPr defaultRowHeight="15" x14ac:dyDescent="0.25"/>
  <cols>
    <col min="1" max="1" width="39.85546875" bestFit="1" customWidth="1"/>
    <col min="4" max="4" width="10.140625" bestFit="1" customWidth="1"/>
  </cols>
  <sheetData>
    <row r="1" spans="1:4" x14ac:dyDescent="0.25">
      <c r="A1" s="115" t="s">
        <v>168</v>
      </c>
      <c r="B1" s="115"/>
      <c r="C1" s="120"/>
      <c r="D1" s="119"/>
    </row>
    <row r="2" spans="1:4" x14ac:dyDescent="0.25">
      <c r="A2" s="114" t="s">
        <v>65</v>
      </c>
      <c r="B2" s="114"/>
      <c r="C2" s="120"/>
      <c r="D2" s="163">
        <v>14806.79</v>
      </c>
    </row>
    <row r="3" spans="1:4" x14ac:dyDescent="0.25">
      <c r="A3" s="122" t="s">
        <v>66</v>
      </c>
      <c r="B3" s="122"/>
      <c r="C3" s="117"/>
      <c r="D3" s="167">
        <v>14674.9</v>
      </c>
    </row>
    <row r="4" spans="1:4" x14ac:dyDescent="0.25">
      <c r="A4" s="122" t="s">
        <v>48</v>
      </c>
      <c r="B4" s="122"/>
      <c r="C4" s="117"/>
      <c r="D4" s="135">
        <f>SUM(D2:D3)</f>
        <v>29481.690000000002</v>
      </c>
    </row>
    <row r="5" spans="1:4" x14ac:dyDescent="0.25">
      <c r="A5" s="117"/>
      <c r="B5" s="117"/>
      <c r="C5" s="117"/>
      <c r="D5" s="119"/>
    </row>
    <row r="6" spans="1:4" x14ac:dyDescent="0.25">
      <c r="A6" s="117" t="s">
        <v>67</v>
      </c>
      <c r="B6" s="117"/>
      <c r="C6" s="117"/>
      <c r="D6" s="123">
        <v>0</v>
      </c>
    </row>
    <row r="7" spans="1:4" x14ac:dyDescent="0.25">
      <c r="A7" s="117"/>
      <c r="B7" s="117"/>
      <c r="C7" s="117" t="s">
        <v>48</v>
      </c>
      <c r="D7" s="121"/>
    </row>
    <row r="8" spans="1:4" x14ac:dyDescent="0.25">
      <c r="A8" s="117" t="s">
        <v>68</v>
      </c>
      <c r="B8" s="117"/>
      <c r="C8" s="117"/>
      <c r="D8" s="123"/>
    </row>
    <row r="9" spans="1:4" x14ac:dyDescent="0.25">
      <c r="A9" s="115"/>
      <c r="B9" s="115"/>
      <c r="C9" s="115" t="s">
        <v>48</v>
      </c>
      <c r="D9" s="115"/>
    </row>
    <row r="10" spans="1:4" ht="15.75" thickBot="1" x14ac:dyDescent="0.3">
      <c r="A10" s="122" t="s">
        <v>76</v>
      </c>
      <c r="B10" s="122"/>
      <c r="C10" s="122"/>
      <c r="D10" s="134">
        <f>D4-D9</f>
        <v>29481.690000000002</v>
      </c>
    </row>
    <row r="11" spans="1:4" ht="15.75" thickTop="1" x14ac:dyDescent="0.25"/>
    <row r="12" spans="1:4" x14ac:dyDescent="0.25">
      <c r="A12" t="s">
        <v>77</v>
      </c>
    </row>
    <row r="13" spans="1:4" x14ac:dyDescent="0.25">
      <c r="A13" t="s">
        <v>80</v>
      </c>
      <c r="D13" s="133">
        <v>13602.34</v>
      </c>
    </row>
    <row r="14" spans="1:4" x14ac:dyDescent="0.25">
      <c r="A14" t="s">
        <v>78</v>
      </c>
      <c r="D14" s="133">
        <v>37798.33</v>
      </c>
    </row>
    <row r="15" spans="1:4" x14ac:dyDescent="0.25">
      <c r="A15" t="s">
        <v>79</v>
      </c>
      <c r="D15" s="133">
        <v>-21918.98</v>
      </c>
    </row>
    <row r="16" spans="1:4" x14ac:dyDescent="0.25">
      <c r="C16" t="s">
        <v>48</v>
      </c>
      <c r="D16" s="133">
        <f>SUM(D13:D14:D15)</f>
        <v>29481.69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40D44-34B9-4882-A088-E3FA3387FBCE}">
  <dimension ref="A1:D18"/>
  <sheetViews>
    <sheetView workbookViewId="0">
      <selection activeCell="F17" sqref="F17"/>
    </sheetView>
  </sheetViews>
  <sheetFormatPr defaultRowHeight="15" x14ac:dyDescent="0.25"/>
  <cols>
    <col min="1" max="1" width="43.140625" bestFit="1" customWidth="1"/>
    <col min="4" max="4" width="10.140625" bestFit="1" customWidth="1"/>
  </cols>
  <sheetData>
    <row r="1" spans="1:4" x14ac:dyDescent="0.25">
      <c r="A1" s="115" t="s">
        <v>175</v>
      </c>
      <c r="B1" s="115"/>
      <c r="C1" s="120"/>
      <c r="D1" s="119"/>
    </row>
    <row r="2" spans="1:4" x14ac:dyDescent="0.25">
      <c r="A2" s="114" t="s">
        <v>65</v>
      </c>
      <c r="B2" s="114"/>
      <c r="C2" s="120"/>
      <c r="D2" s="163">
        <v>14052.51</v>
      </c>
    </row>
    <row r="3" spans="1:4" x14ac:dyDescent="0.25">
      <c r="A3" s="122" t="s">
        <v>66</v>
      </c>
      <c r="B3" s="122"/>
      <c r="C3" s="117"/>
      <c r="D3" s="167">
        <v>14675.02</v>
      </c>
    </row>
    <row r="4" spans="1:4" x14ac:dyDescent="0.25">
      <c r="A4" s="122" t="s">
        <v>48</v>
      </c>
      <c r="B4" s="122"/>
      <c r="C4" s="117"/>
      <c r="D4" s="135">
        <f>SUM(D2:D3)</f>
        <v>28727.53</v>
      </c>
    </row>
    <row r="5" spans="1:4" x14ac:dyDescent="0.25">
      <c r="A5" s="117"/>
      <c r="B5" s="117"/>
      <c r="C5" s="117"/>
      <c r="D5" s="119"/>
    </row>
    <row r="6" spans="1:4" x14ac:dyDescent="0.25">
      <c r="A6" s="117" t="s">
        <v>67</v>
      </c>
      <c r="B6" s="117"/>
      <c r="C6" s="117"/>
      <c r="D6" s="123">
        <v>0</v>
      </c>
    </row>
    <row r="7" spans="1:4" x14ac:dyDescent="0.25">
      <c r="A7" s="117"/>
      <c r="B7" s="117"/>
      <c r="C7" s="117" t="s">
        <v>48</v>
      </c>
      <c r="D7" s="121"/>
    </row>
    <row r="8" spans="1:4" x14ac:dyDescent="0.25">
      <c r="A8" s="117" t="s">
        <v>68</v>
      </c>
      <c r="B8" s="117"/>
      <c r="C8" s="117"/>
      <c r="D8" s="123"/>
    </row>
    <row r="9" spans="1:4" x14ac:dyDescent="0.25">
      <c r="A9" s="115"/>
      <c r="B9" s="115"/>
      <c r="C9" s="115" t="s">
        <v>48</v>
      </c>
      <c r="D9" s="115"/>
    </row>
    <row r="10" spans="1:4" ht="15.75" thickBot="1" x14ac:dyDescent="0.3">
      <c r="A10" s="122" t="s">
        <v>76</v>
      </c>
      <c r="B10" s="122"/>
      <c r="C10" s="122"/>
      <c r="D10" s="134">
        <f>D4-D9</f>
        <v>28727.53</v>
      </c>
    </row>
    <row r="11" spans="1:4" ht="15.75" thickTop="1" x14ac:dyDescent="0.25"/>
    <row r="12" spans="1:4" x14ac:dyDescent="0.25">
      <c r="A12" t="s">
        <v>77</v>
      </c>
    </row>
    <row r="13" spans="1:4" x14ac:dyDescent="0.25">
      <c r="A13" t="s">
        <v>80</v>
      </c>
      <c r="D13" s="133">
        <v>13602.34</v>
      </c>
    </row>
    <row r="14" spans="1:4" x14ac:dyDescent="0.25">
      <c r="A14" t="s">
        <v>78</v>
      </c>
      <c r="D14" s="133">
        <v>37798.449999999997</v>
      </c>
    </row>
    <row r="15" spans="1:4" x14ac:dyDescent="0.25">
      <c r="A15" t="s">
        <v>79</v>
      </c>
      <c r="D15" s="133">
        <v>-22673.26</v>
      </c>
    </row>
    <row r="16" spans="1:4" x14ac:dyDescent="0.25">
      <c r="C16" t="s">
        <v>48</v>
      </c>
      <c r="D16" s="133">
        <f>SUM(D13:D14:D15)</f>
        <v>28727.529999999995</v>
      </c>
    </row>
    <row r="18" spans="4:4" x14ac:dyDescent="0.25">
      <c r="D18" s="13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7CD44-F3DA-4693-B3D6-ECA49CFE8BB6}">
  <dimension ref="A1:N24"/>
  <sheetViews>
    <sheetView tabSelected="1" topLeftCell="A4" zoomScale="73" zoomScaleNormal="73" workbookViewId="0">
      <selection activeCell="L22" sqref="L22"/>
    </sheetView>
  </sheetViews>
  <sheetFormatPr defaultRowHeight="15" x14ac:dyDescent="0.25"/>
  <cols>
    <col min="1" max="1" width="37.42578125" bestFit="1" customWidth="1"/>
    <col min="2" max="2" width="21.7109375" bestFit="1" customWidth="1"/>
    <col min="3" max="3" width="39.42578125" bestFit="1" customWidth="1"/>
    <col min="4" max="4" width="13" bestFit="1" customWidth="1"/>
    <col min="5" max="5" width="11.42578125" bestFit="1" customWidth="1"/>
    <col min="7" max="7" width="12.140625" customWidth="1"/>
    <col min="9" max="9" width="20.42578125" customWidth="1"/>
    <col min="12" max="12" width="13" bestFit="1" customWidth="1"/>
    <col min="14" max="14" width="13" bestFit="1" customWidth="1"/>
  </cols>
  <sheetData>
    <row r="1" spans="1:14" ht="21.75" thickTop="1" thickBot="1" x14ac:dyDescent="0.35">
      <c r="A1" s="49" t="s">
        <v>50</v>
      </c>
      <c r="B1" s="50"/>
      <c r="C1" s="49"/>
      <c r="D1" s="51" t="s">
        <v>0</v>
      </c>
      <c r="E1" s="52"/>
      <c r="F1" s="52"/>
      <c r="G1" s="52"/>
      <c r="H1" s="52"/>
      <c r="I1" s="52"/>
      <c r="J1" s="52"/>
      <c r="K1" s="52"/>
      <c r="L1" s="52"/>
      <c r="M1" s="52"/>
    </row>
    <row r="2" spans="1:14" s="56" customFormat="1" ht="30" customHeight="1" thickTop="1" x14ac:dyDescent="0.3">
      <c r="A2" s="53"/>
      <c r="B2" s="54"/>
      <c r="C2" s="55"/>
      <c r="D2" s="174" t="s">
        <v>37</v>
      </c>
      <c r="E2" s="175"/>
      <c r="F2" s="175"/>
      <c r="G2" s="175"/>
      <c r="H2" s="175"/>
      <c r="I2" s="175"/>
      <c r="J2" s="175"/>
      <c r="K2" s="175"/>
      <c r="L2" s="175"/>
      <c r="M2" s="175"/>
    </row>
    <row r="3" spans="1:14" s="64" customFormat="1" ht="81.75" customHeight="1" x14ac:dyDescent="0.25">
      <c r="A3" s="57" t="s">
        <v>2</v>
      </c>
      <c r="B3" s="58" t="s">
        <v>38</v>
      </c>
      <c r="C3" s="59" t="s">
        <v>39</v>
      </c>
      <c r="D3" s="60" t="s">
        <v>40</v>
      </c>
      <c r="E3" s="61" t="s">
        <v>41</v>
      </c>
      <c r="F3" s="62" t="s">
        <v>42</v>
      </c>
      <c r="G3" s="62" t="s">
        <v>43</v>
      </c>
      <c r="H3" s="62" t="s">
        <v>29</v>
      </c>
      <c r="I3" s="62" t="s">
        <v>44</v>
      </c>
      <c r="J3" s="62" t="s">
        <v>45</v>
      </c>
      <c r="K3" s="62" t="s">
        <v>46</v>
      </c>
      <c r="L3" s="62" t="s">
        <v>131</v>
      </c>
      <c r="M3" s="62" t="s">
        <v>47</v>
      </c>
      <c r="N3" s="63" t="s">
        <v>48</v>
      </c>
    </row>
    <row r="4" spans="1:14" s="64" customFormat="1" ht="26.25" customHeight="1" x14ac:dyDescent="0.25">
      <c r="A4" s="106">
        <v>44302</v>
      </c>
      <c r="B4" s="65" t="s">
        <v>58</v>
      </c>
      <c r="C4" s="65" t="s">
        <v>56</v>
      </c>
      <c r="D4" s="66">
        <v>6500</v>
      </c>
      <c r="E4" s="66"/>
      <c r="F4" s="66"/>
      <c r="G4" s="66"/>
      <c r="H4" s="66"/>
      <c r="I4" s="67"/>
      <c r="J4" s="67"/>
      <c r="K4" s="67"/>
      <c r="L4" s="67"/>
      <c r="M4" s="67"/>
      <c r="N4" s="68">
        <f>SUM(D4:M4)</f>
        <v>6500</v>
      </c>
    </row>
    <row r="5" spans="1:14" s="108" customFormat="1" ht="18" x14ac:dyDescent="0.25">
      <c r="A5" s="107">
        <v>44308</v>
      </c>
      <c r="B5" s="108" t="s">
        <v>58</v>
      </c>
      <c r="C5" s="108" t="s">
        <v>57</v>
      </c>
      <c r="I5" s="108">
        <v>10979.76</v>
      </c>
      <c r="N5" s="109">
        <v>10979.76</v>
      </c>
    </row>
    <row r="6" spans="1:14" s="64" customFormat="1" ht="26.25" customHeight="1" x14ac:dyDescent="0.25">
      <c r="A6" s="110">
        <v>44316</v>
      </c>
      <c r="B6" s="111" t="s">
        <v>59</v>
      </c>
      <c r="C6" s="111" t="s">
        <v>60</v>
      </c>
      <c r="D6" s="112"/>
      <c r="E6" s="112"/>
      <c r="F6" s="112">
        <v>0.01</v>
      </c>
      <c r="G6" s="112"/>
      <c r="H6" s="112"/>
      <c r="I6" s="113"/>
      <c r="J6" s="113"/>
      <c r="K6" s="113"/>
      <c r="L6" s="113"/>
      <c r="M6" s="113"/>
      <c r="N6" s="68"/>
    </row>
    <row r="7" spans="1:14" s="64" customFormat="1" ht="26.25" customHeight="1" x14ac:dyDescent="0.25">
      <c r="A7" s="110">
        <v>44344</v>
      </c>
      <c r="B7" s="111" t="s">
        <v>59</v>
      </c>
      <c r="C7" s="111" t="s">
        <v>60</v>
      </c>
      <c r="D7" s="112"/>
      <c r="E7" s="112"/>
      <c r="F7" s="112">
        <v>0.01</v>
      </c>
      <c r="G7" s="112"/>
      <c r="H7" s="112"/>
      <c r="I7" s="113"/>
      <c r="J7" s="113"/>
      <c r="K7" s="113"/>
      <c r="L7" s="113"/>
      <c r="M7" s="113"/>
      <c r="N7" s="68"/>
    </row>
    <row r="8" spans="1:14" s="64" customFormat="1" ht="26.25" customHeight="1" x14ac:dyDescent="0.25">
      <c r="A8" s="110">
        <v>44377</v>
      </c>
      <c r="B8" s="111" t="s">
        <v>59</v>
      </c>
      <c r="C8" s="111" t="s">
        <v>60</v>
      </c>
      <c r="D8" s="112"/>
      <c r="E8" s="112"/>
      <c r="F8" s="112">
        <v>0.01</v>
      </c>
      <c r="G8" s="112"/>
      <c r="H8" s="112"/>
      <c r="I8" s="113"/>
      <c r="J8" s="113"/>
      <c r="K8" s="113"/>
      <c r="L8" s="113"/>
      <c r="M8" s="113"/>
      <c r="N8" s="68"/>
    </row>
    <row r="9" spans="1:14" s="64" customFormat="1" ht="26.25" customHeight="1" x14ac:dyDescent="0.25">
      <c r="A9" s="110">
        <v>44407</v>
      </c>
      <c r="B9" s="111" t="s">
        <v>59</v>
      </c>
      <c r="C9" s="111" t="s">
        <v>60</v>
      </c>
      <c r="D9" s="112"/>
      <c r="E9" s="112"/>
      <c r="F9" s="112">
        <v>0.01</v>
      </c>
      <c r="G9" s="112"/>
      <c r="H9" s="112"/>
      <c r="I9" s="113"/>
      <c r="J9" s="113"/>
      <c r="K9" s="113"/>
      <c r="L9" s="113"/>
      <c r="M9" s="113"/>
      <c r="N9" s="68"/>
    </row>
    <row r="10" spans="1:14" s="64" customFormat="1" ht="26.25" customHeight="1" x14ac:dyDescent="0.25">
      <c r="A10" s="110">
        <v>44438</v>
      </c>
      <c r="B10" s="111" t="s">
        <v>59</v>
      </c>
      <c r="C10" s="111" t="s">
        <v>60</v>
      </c>
      <c r="D10" s="112"/>
      <c r="E10" s="112"/>
      <c r="F10" s="112">
        <v>0.01</v>
      </c>
      <c r="G10" s="112"/>
      <c r="H10" s="112"/>
      <c r="I10" s="113"/>
      <c r="J10" s="113"/>
      <c r="K10" s="113"/>
      <c r="L10" s="113"/>
      <c r="M10" s="113"/>
      <c r="N10" s="68"/>
    </row>
    <row r="11" spans="1:14" s="64" customFormat="1" ht="26.25" customHeight="1" x14ac:dyDescent="0.25">
      <c r="A11" s="110">
        <v>44456</v>
      </c>
      <c r="B11" s="111" t="s">
        <v>58</v>
      </c>
      <c r="C11" s="111" t="s">
        <v>56</v>
      </c>
      <c r="D11" s="112">
        <v>6500</v>
      </c>
      <c r="E11" s="112"/>
      <c r="F11" s="112"/>
      <c r="G11" s="112"/>
      <c r="H11" s="112"/>
      <c r="I11" s="113"/>
      <c r="J11" s="113"/>
      <c r="K11" s="113"/>
      <c r="L11" s="113"/>
      <c r="M11" s="113"/>
      <c r="N11" s="68"/>
    </row>
    <row r="12" spans="1:14" s="64" customFormat="1" ht="26.25" customHeight="1" x14ac:dyDescent="0.25">
      <c r="A12" s="110">
        <v>44468</v>
      </c>
      <c r="B12" s="111" t="s">
        <v>59</v>
      </c>
      <c r="C12" s="111" t="s">
        <v>65</v>
      </c>
      <c r="D12" s="112"/>
      <c r="E12" s="112"/>
      <c r="F12" s="112"/>
      <c r="G12" s="112"/>
      <c r="H12" s="112"/>
      <c r="I12" s="113"/>
      <c r="J12" s="113"/>
      <c r="K12" s="113"/>
      <c r="L12" s="131">
        <v>13549.26</v>
      </c>
      <c r="M12" s="113"/>
      <c r="N12" s="68"/>
    </row>
    <row r="13" spans="1:14" ht="18" x14ac:dyDescent="0.25">
      <c r="A13" s="107">
        <v>44469</v>
      </c>
      <c r="B13" s="108" t="s">
        <v>59</v>
      </c>
      <c r="C13" s="111" t="s">
        <v>60</v>
      </c>
      <c r="F13" s="164">
        <v>0.01</v>
      </c>
    </row>
    <row r="14" spans="1:14" ht="18" x14ac:dyDescent="0.25">
      <c r="A14" s="166">
        <v>44490</v>
      </c>
      <c r="B14" s="108" t="s">
        <v>58</v>
      </c>
      <c r="C14" s="111" t="s">
        <v>74</v>
      </c>
      <c r="F14" s="164"/>
      <c r="G14">
        <v>198</v>
      </c>
    </row>
    <row r="15" spans="1:14" ht="18" x14ac:dyDescent="0.25">
      <c r="A15" s="107">
        <v>44498</v>
      </c>
      <c r="B15" s="108" t="s">
        <v>59</v>
      </c>
      <c r="C15" s="111" t="s">
        <v>60</v>
      </c>
      <c r="F15" s="164">
        <v>0.12</v>
      </c>
    </row>
    <row r="16" spans="1:14" ht="18" x14ac:dyDescent="0.25">
      <c r="A16" s="107">
        <v>44530</v>
      </c>
      <c r="B16" s="108" t="s">
        <v>59</v>
      </c>
      <c r="C16" s="111" t="s">
        <v>60</v>
      </c>
      <c r="F16" s="164">
        <v>0.13</v>
      </c>
    </row>
    <row r="17" spans="1:14" ht="18" x14ac:dyDescent="0.25">
      <c r="A17" s="107">
        <v>44561</v>
      </c>
      <c r="B17" s="108" t="s">
        <v>59</v>
      </c>
      <c r="C17" s="111" t="s">
        <v>60</v>
      </c>
      <c r="F17" s="164">
        <v>0.12</v>
      </c>
    </row>
    <row r="18" spans="1:14" ht="18" x14ac:dyDescent="0.25">
      <c r="A18" s="107">
        <v>44579</v>
      </c>
      <c r="B18" s="108" t="s">
        <v>58</v>
      </c>
      <c r="C18" s="111" t="s">
        <v>166</v>
      </c>
      <c r="F18" s="164"/>
      <c r="J18">
        <v>70.650000000000006</v>
      </c>
    </row>
    <row r="19" spans="1:14" ht="18" x14ac:dyDescent="0.25">
      <c r="A19" s="107">
        <v>44592</v>
      </c>
      <c r="B19" s="108" t="s">
        <v>59</v>
      </c>
      <c r="C19" s="111" t="s">
        <v>60</v>
      </c>
      <c r="F19" s="164">
        <v>0.12</v>
      </c>
    </row>
    <row r="20" spans="1:14" ht="18" x14ac:dyDescent="0.25">
      <c r="A20" s="107">
        <v>44620</v>
      </c>
      <c r="B20" s="108" t="s">
        <v>59</v>
      </c>
      <c r="C20" s="111" t="s">
        <v>60</v>
      </c>
      <c r="F20" s="164">
        <v>0.11</v>
      </c>
    </row>
    <row r="21" spans="1:14" ht="18" x14ac:dyDescent="0.25">
      <c r="A21" s="107">
        <v>44651</v>
      </c>
      <c r="B21" s="108" t="s">
        <v>59</v>
      </c>
      <c r="C21" s="111" t="s">
        <v>60</v>
      </c>
      <c r="F21" s="164">
        <v>0.12</v>
      </c>
    </row>
    <row r="22" spans="1:14" s="73" customFormat="1" ht="50.1" customHeight="1" thickBot="1" x14ac:dyDescent="0.3">
      <c r="A22" s="70"/>
      <c r="B22" s="71"/>
      <c r="C22" s="71"/>
      <c r="D22" s="72">
        <f>SUM(D4:D13)</f>
        <v>13000</v>
      </c>
      <c r="E22" s="72">
        <f>SUM(E4:E4)</f>
        <v>0</v>
      </c>
      <c r="F22" s="72">
        <f>SUM(F4:F21)</f>
        <v>0.78</v>
      </c>
      <c r="G22" s="72">
        <f>SUM(G4:G14)</f>
        <v>198</v>
      </c>
      <c r="H22" s="72">
        <f>SUM(H4:H4)</f>
        <v>0</v>
      </c>
      <c r="I22" s="72">
        <f>SUM(I4:I10)</f>
        <v>10979.76</v>
      </c>
      <c r="J22" s="72">
        <f>SUM(J4:J18)</f>
        <v>70.650000000000006</v>
      </c>
      <c r="K22" s="72">
        <f>SUM(K4:K4)</f>
        <v>0</v>
      </c>
      <c r="L22" s="72">
        <f>L12</f>
        <v>13549.26</v>
      </c>
      <c r="M22" s="72">
        <f>SUM(M4:M4)</f>
        <v>0</v>
      </c>
      <c r="N22" s="68">
        <f>SUM(D4:M17)</f>
        <v>37727.449999999997</v>
      </c>
    </row>
    <row r="23" spans="1:14" s="69" customFormat="1" ht="61.9" customHeight="1" thickBot="1" x14ac:dyDescent="0.3">
      <c r="A23" s="74"/>
      <c r="B23" s="75"/>
      <c r="C23" s="75"/>
      <c r="D23" s="76" t="s">
        <v>40</v>
      </c>
      <c r="E23" s="77" t="s">
        <v>41</v>
      </c>
      <c r="F23" s="78" t="s">
        <v>42</v>
      </c>
      <c r="G23" s="78" t="s">
        <v>43</v>
      </c>
      <c r="H23" s="78" t="s">
        <v>29</v>
      </c>
      <c r="I23" s="78" t="s">
        <v>44</v>
      </c>
      <c r="J23" s="78" t="s">
        <v>45</v>
      </c>
      <c r="K23" s="78" t="s">
        <v>46</v>
      </c>
      <c r="L23" s="78" t="s">
        <v>131</v>
      </c>
      <c r="M23" s="78" t="s">
        <v>47</v>
      </c>
    </row>
    <row r="24" spans="1:14" s="69" customFormat="1" ht="80.099999999999994" customHeight="1" thickBot="1" x14ac:dyDescent="0.3">
      <c r="A24" s="79" t="s">
        <v>49</v>
      </c>
      <c r="B24" s="80"/>
      <c r="C24" s="80" t="s">
        <v>48</v>
      </c>
      <c r="D24" s="81">
        <f>SUM(D22:M22)</f>
        <v>37798.450000000004</v>
      </c>
      <c r="E24" s="75"/>
      <c r="F24" s="75"/>
      <c r="G24" s="75"/>
      <c r="H24" s="75"/>
      <c r="I24" s="75"/>
      <c r="J24" s="75"/>
      <c r="K24" s="75"/>
      <c r="L24" s="75"/>
      <c r="M24" s="82"/>
    </row>
  </sheetData>
  <mergeCells count="1">
    <mergeCell ref="D2:M2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4132B-9792-4765-A49B-6BFEA89FD2AC}">
  <dimension ref="A2:K41"/>
  <sheetViews>
    <sheetView topLeftCell="A28" workbookViewId="0">
      <selection activeCell="D39" sqref="D39"/>
    </sheetView>
  </sheetViews>
  <sheetFormatPr defaultRowHeight="15" x14ac:dyDescent="0.25"/>
  <cols>
    <col min="1" max="1" width="34.5703125" bestFit="1" customWidth="1"/>
    <col min="4" max="4" width="11.7109375" bestFit="1" customWidth="1"/>
    <col min="6" max="6" width="19.140625" bestFit="1" customWidth="1"/>
    <col min="8" max="8" width="22" bestFit="1" customWidth="1"/>
    <col min="10" max="10" width="13.85546875" bestFit="1" customWidth="1"/>
    <col min="11" max="11" width="23.7109375" bestFit="1" customWidth="1"/>
  </cols>
  <sheetData>
    <row r="2" spans="1:11" x14ac:dyDescent="0.25">
      <c r="A2" s="139"/>
      <c r="B2" s="139"/>
      <c r="D2" s="140" t="s">
        <v>88</v>
      </c>
      <c r="F2" s="141" t="s">
        <v>89</v>
      </c>
      <c r="H2" s="142" t="s">
        <v>90</v>
      </c>
      <c r="K2" s="143" t="s">
        <v>91</v>
      </c>
    </row>
    <row r="3" spans="1:11" x14ac:dyDescent="0.25">
      <c r="A3" s="139" t="s">
        <v>92</v>
      </c>
      <c r="B3" s="139"/>
      <c r="D3" s="144"/>
      <c r="F3" s="144"/>
      <c r="K3" s="145"/>
    </row>
    <row r="4" spans="1:11" x14ac:dyDescent="0.25">
      <c r="A4" s="146" t="s">
        <v>40</v>
      </c>
      <c r="B4" s="146"/>
      <c r="D4" s="144">
        <v>13000</v>
      </c>
      <c r="F4" s="144">
        <v>13000</v>
      </c>
      <c r="H4" s="147">
        <f>D4-F4</f>
        <v>0</v>
      </c>
      <c r="K4" s="145">
        <f>D4/F4</f>
        <v>1</v>
      </c>
    </row>
    <row r="5" spans="1:11" s="152" customFormat="1" x14ac:dyDescent="0.25">
      <c r="A5" s="151" t="s">
        <v>93</v>
      </c>
      <c r="B5" s="151"/>
      <c r="D5" s="153">
        <f>[1]RECEIPTS!C43</f>
        <v>0</v>
      </c>
      <c r="F5" s="153">
        <v>0</v>
      </c>
      <c r="H5" s="154">
        <f t="shared" ref="H5:H11" si="0">D5-F5</f>
        <v>0</v>
      </c>
      <c r="K5" s="155"/>
    </row>
    <row r="6" spans="1:11" s="152" customFormat="1" x14ac:dyDescent="0.25">
      <c r="A6" s="151" t="s">
        <v>94</v>
      </c>
      <c r="B6" s="151"/>
      <c r="D6" s="153">
        <v>198</v>
      </c>
      <c r="F6" s="153">
        <v>0</v>
      </c>
      <c r="H6" s="154">
        <f t="shared" si="0"/>
        <v>198</v>
      </c>
      <c r="K6" s="155"/>
    </row>
    <row r="7" spans="1:11" x14ac:dyDescent="0.25">
      <c r="A7" s="146" t="s">
        <v>95</v>
      </c>
      <c r="B7" s="146"/>
      <c r="D7" s="144">
        <v>0.78</v>
      </c>
      <c r="F7" s="144">
        <v>2</v>
      </c>
      <c r="H7" s="147">
        <f t="shared" si="0"/>
        <v>-1.22</v>
      </c>
      <c r="K7" s="145">
        <f>D7/F7</f>
        <v>0.39</v>
      </c>
    </row>
    <row r="8" spans="1:11" x14ac:dyDescent="0.25">
      <c r="A8" s="146" t="s">
        <v>96</v>
      </c>
      <c r="B8" s="146"/>
      <c r="D8" s="144">
        <v>10979.76</v>
      </c>
      <c r="F8" s="144">
        <v>0</v>
      </c>
      <c r="H8" s="147">
        <f t="shared" si="0"/>
        <v>10979.76</v>
      </c>
      <c r="K8" s="145"/>
    </row>
    <row r="9" spans="1:11" s="152" customFormat="1" x14ac:dyDescent="0.25">
      <c r="A9" s="151" t="s">
        <v>97</v>
      </c>
      <c r="B9" s="156"/>
      <c r="D9" s="153">
        <v>70.650000000000006</v>
      </c>
      <c r="F9" s="153">
        <v>0</v>
      </c>
      <c r="H9" s="154">
        <f t="shared" si="0"/>
        <v>70.650000000000006</v>
      </c>
      <c r="K9" s="155"/>
    </row>
    <row r="10" spans="1:11" x14ac:dyDescent="0.25">
      <c r="A10" s="146" t="s">
        <v>98</v>
      </c>
      <c r="B10" s="146"/>
      <c r="D10" s="144">
        <v>0</v>
      </c>
      <c r="F10" s="144">
        <v>0</v>
      </c>
      <c r="H10" s="147">
        <f t="shared" si="0"/>
        <v>0</v>
      </c>
      <c r="K10" s="145"/>
    </row>
    <row r="11" spans="1:11" x14ac:dyDescent="0.25">
      <c r="A11" s="146" t="s">
        <v>133</v>
      </c>
      <c r="B11" s="146"/>
      <c r="D11" s="144">
        <v>0</v>
      </c>
      <c r="F11" s="144">
        <v>5</v>
      </c>
      <c r="H11" s="147">
        <f t="shared" si="0"/>
        <v>-5</v>
      </c>
      <c r="K11" s="145"/>
    </row>
    <row r="12" spans="1:11" x14ac:dyDescent="0.25">
      <c r="A12" s="139" t="s">
        <v>99</v>
      </c>
      <c r="B12" s="139"/>
      <c r="D12" s="144">
        <f>SUM(D4:D11)</f>
        <v>24249.190000000002</v>
      </c>
      <c r="F12" s="144">
        <f>SUM(F4:F11)</f>
        <v>13007</v>
      </c>
      <c r="H12" s="147">
        <f>SUM(H4:H11)</f>
        <v>11242.19</v>
      </c>
      <c r="K12" s="145">
        <f>D12/F12</f>
        <v>1.8643184439148153</v>
      </c>
    </row>
    <row r="13" spans="1:11" x14ac:dyDescent="0.25">
      <c r="A13" s="146"/>
      <c r="B13" s="148"/>
      <c r="D13" s="144"/>
      <c r="F13" s="144"/>
      <c r="K13" s="145"/>
    </row>
    <row r="14" spans="1:11" x14ac:dyDescent="0.25">
      <c r="A14" s="139" t="s">
        <v>100</v>
      </c>
      <c r="B14" s="139"/>
      <c r="D14" s="144"/>
      <c r="F14" s="144"/>
      <c r="K14" s="145"/>
    </row>
    <row r="15" spans="1:11" s="152" customFormat="1" x14ac:dyDescent="0.25">
      <c r="A15" s="151" t="s">
        <v>7</v>
      </c>
      <c r="B15" s="157"/>
      <c r="D15" s="153">
        <v>288</v>
      </c>
      <c r="F15" s="153">
        <v>400</v>
      </c>
      <c r="H15" s="153">
        <f>D15-F15</f>
        <v>-112</v>
      </c>
      <c r="J15" s="152" t="str">
        <f>IF(H15&gt;0, "Over Budget", "Within Budget")</f>
        <v>Within Budget</v>
      </c>
      <c r="K15" s="155">
        <f>D15/F15</f>
        <v>0.72</v>
      </c>
    </row>
    <row r="16" spans="1:11" x14ac:dyDescent="0.25">
      <c r="A16" s="146" t="s">
        <v>8</v>
      </c>
      <c r="B16" s="149"/>
      <c r="D16" s="144">
        <v>150</v>
      </c>
      <c r="F16" s="144">
        <v>100</v>
      </c>
      <c r="H16" s="144">
        <f t="shared" ref="H16:H36" si="1">D16-F16</f>
        <v>50</v>
      </c>
      <c r="J16" t="str">
        <f t="shared" ref="J16:J39" si="2">IF(H16&gt;0, "Over Budget", "Within Budget")</f>
        <v>Over Budget</v>
      </c>
      <c r="K16" s="145">
        <f t="shared" ref="K16:K39" si="3">D16/F16</f>
        <v>1.5</v>
      </c>
    </row>
    <row r="17" spans="1:11" x14ac:dyDescent="0.25">
      <c r="A17" s="146" t="s">
        <v>101</v>
      </c>
      <c r="B17" s="149"/>
      <c r="D17" s="144">
        <v>4667.75</v>
      </c>
      <c r="F17" s="144">
        <v>5642</v>
      </c>
      <c r="H17" s="144">
        <f t="shared" si="1"/>
        <v>-974.25</v>
      </c>
      <c r="J17" t="str">
        <f t="shared" si="2"/>
        <v>Within Budget</v>
      </c>
      <c r="K17" s="145">
        <f t="shared" si="3"/>
        <v>0.82732187167671034</v>
      </c>
    </row>
    <row r="18" spans="1:11" x14ac:dyDescent="0.25">
      <c r="A18" s="146" t="s">
        <v>132</v>
      </c>
      <c r="B18" s="149"/>
      <c r="D18" s="165">
        <v>13549.26</v>
      </c>
      <c r="F18" s="144"/>
      <c r="H18" s="144"/>
      <c r="K18" s="145"/>
    </row>
    <row r="19" spans="1:11" x14ac:dyDescent="0.25">
      <c r="A19" s="146" t="s">
        <v>121</v>
      </c>
      <c r="B19" s="149"/>
      <c r="D19" s="144"/>
      <c r="F19" s="144">
        <v>527</v>
      </c>
      <c r="H19" s="144"/>
      <c r="K19" s="145"/>
    </row>
    <row r="20" spans="1:11" x14ac:dyDescent="0.25">
      <c r="A20" s="146" t="s">
        <v>122</v>
      </c>
      <c r="B20" s="149"/>
      <c r="D20" s="144"/>
      <c r="F20" s="144">
        <v>240</v>
      </c>
      <c r="H20" s="144"/>
      <c r="K20" s="145"/>
    </row>
    <row r="21" spans="1:11" x14ac:dyDescent="0.25">
      <c r="A21" s="146" t="s">
        <v>102</v>
      </c>
      <c r="B21" s="149"/>
      <c r="D21" s="144">
        <v>120</v>
      </c>
      <c r="F21" s="144">
        <v>0</v>
      </c>
      <c r="H21" s="144">
        <f t="shared" si="1"/>
        <v>120</v>
      </c>
      <c r="J21" t="str">
        <f t="shared" si="2"/>
        <v>Over Budget</v>
      </c>
      <c r="K21" s="145" t="e">
        <f t="shared" si="3"/>
        <v>#DIV/0!</v>
      </c>
    </row>
    <row r="22" spans="1:11" x14ac:dyDescent="0.25">
      <c r="A22" s="146" t="s">
        <v>103</v>
      </c>
      <c r="B22" s="149"/>
      <c r="D22" s="144">
        <v>1290</v>
      </c>
      <c r="F22" s="144">
        <v>1680</v>
      </c>
      <c r="H22" s="144">
        <f t="shared" si="1"/>
        <v>-390</v>
      </c>
      <c r="J22" t="str">
        <f t="shared" si="2"/>
        <v>Within Budget</v>
      </c>
      <c r="K22" s="145">
        <f t="shared" si="3"/>
        <v>0.7678571428571429</v>
      </c>
    </row>
    <row r="23" spans="1:11" x14ac:dyDescent="0.25">
      <c r="A23" s="146" t="s">
        <v>104</v>
      </c>
      <c r="B23" s="149"/>
      <c r="D23" s="144">
        <v>92.5</v>
      </c>
      <c r="F23" s="144">
        <v>320</v>
      </c>
      <c r="H23" s="144">
        <f t="shared" si="1"/>
        <v>-227.5</v>
      </c>
      <c r="J23" t="str">
        <f t="shared" si="2"/>
        <v>Within Budget</v>
      </c>
      <c r="K23" s="145">
        <f t="shared" si="3"/>
        <v>0.2890625</v>
      </c>
    </row>
    <row r="24" spans="1:11" x14ac:dyDescent="0.25">
      <c r="A24" s="146" t="s">
        <v>120</v>
      </c>
      <c r="B24" s="149"/>
      <c r="D24" s="144">
        <v>1048.8</v>
      </c>
      <c r="F24" s="144">
        <v>25</v>
      </c>
      <c r="H24" s="144">
        <f>D24-F24</f>
        <v>1023.8</v>
      </c>
      <c r="J24" t="str">
        <f t="shared" si="2"/>
        <v>Over Budget</v>
      </c>
      <c r="K24" s="145"/>
    </row>
    <row r="25" spans="1:11" x14ac:dyDescent="0.25">
      <c r="A25" s="146" t="s">
        <v>13</v>
      </c>
      <c r="B25" s="149"/>
      <c r="D25" s="144">
        <v>847.95</v>
      </c>
      <c r="F25" s="144">
        <v>824</v>
      </c>
      <c r="H25" s="144">
        <f t="shared" si="1"/>
        <v>23.950000000000045</v>
      </c>
      <c r="J25" t="str">
        <f t="shared" si="2"/>
        <v>Over Budget</v>
      </c>
      <c r="K25" s="145">
        <f t="shared" si="3"/>
        <v>1.0290655339805825</v>
      </c>
    </row>
    <row r="26" spans="1:11" x14ac:dyDescent="0.25">
      <c r="A26" s="146" t="s">
        <v>105</v>
      </c>
      <c r="B26" s="149"/>
      <c r="D26" s="144">
        <v>141.30000000000001</v>
      </c>
      <c r="F26" s="144">
        <v>220</v>
      </c>
      <c r="H26" s="144">
        <f t="shared" si="1"/>
        <v>-78.699999999999989</v>
      </c>
      <c r="J26" t="str">
        <f t="shared" si="2"/>
        <v>Within Budget</v>
      </c>
      <c r="K26" s="145">
        <f t="shared" si="3"/>
        <v>0.64227272727272733</v>
      </c>
    </row>
    <row r="27" spans="1:11" x14ac:dyDescent="0.25">
      <c r="A27" s="146" t="s">
        <v>116</v>
      </c>
      <c r="B27" s="149"/>
      <c r="D27" s="144">
        <f>[1]PAYMENTS!M174</f>
        <v>0</v>
      </c>
      <c r="F27" s="144">
        <v>438</v>
      </c>
      <c r="H27" s="144">
        <f t="shared" si="1"/>
        <v>-438</v>
      </c>
      <c r="J27" t="str">
        <f t="shared" si="2"/>
        <v>Within Budget</v>
      </c>
      <c r="K27" s="145">
        <f t="shared" si="3"/>
        <v>0</v>
      </c>
    </row>
    <row r="28" spans="1:11" x14ac:dyDescent="0.25">
      <c r="A28" s="146" t="s">
        <v>106</v>
      </c>
      <c r="B28" s="149"/>
      <c r="D28" s="144">
        <f>[1]PAYMENTS!N174</f>
        <v>0</v>
      </c>
      <c r="F28" s="144">
        <v>250</v>
      </c>
      <c r="H28" s="144">
        <f t="shared" si="1"/>
        <v>-250</v>
      </c>
      <c r="J28" t="str">
        <f t="shared" si="2"/>
        <v>Within Budget</v>
      </c>
      <c r="K28" s="145">
        <f t="shared" si="3"/>
        <v>0</v>
      </c>
    </row>
    <row r="29" spans="1:11" x14ac:dyDescent="0.25">
      <c r="A29" s="146" t="s">
        <v>107</v>
      </c>
      <c r="B29" s="149"/>
      <c r="D29" s="144">
        <f>[1]PAYMENTS!O174</f>
        <v>0</v>
      </c>
      <c r="F29" s="144">
        <v>50</v>
      </c>
      <c r="H29" s="144">
        <f t="shared" si="1"/>
        <v>-50</v>
      </c>
      <c r="J29" t="str">
        <f t="shared" si="2"/>
        <v>Within Budget</v>
      </c>
      <c r="K29" s="145">
        <f t="shared" si="3"/>
        <v>0</v>
      </c>
    </row>
    <row r="30" spans="1:11" x14ac:dyDescent="0.25">
      <c r="A30" s="146" t="s">
        <v>19</v>
      </c>
      <c r="B30" s="149"/>
      <c r="D30" s="144">
        <f>[1]PAYMENTS!P174</f>
        <v>0</v>
      </c>
      <c r="F30" s="144">
        <v>30</v>
      </c>
      <c r="H30" s="144">
        <f t="shared" si="1"/>
        <v>-30</v>
      </c>
      <c r="J30" t="str">
        <f t="shared" si="2"/>
        <v>Within Budget</v>
      </c>
      <c r="K30" s="145">
        <f t="shared" si="3"/>
        <v>0</v>
      </c>
    </row>
    <row r="31" spans="1:11" x14ac:dyDescent="0.25">
      <c r="A31" s="146" t="s">
        <v>108</v>
      </c>
      <c r="B31" s="149"/>
      <c r="D31" s="144">
        <v>167.71</v>
      </c>
      <c r="F31" s="144">
        <v>185</v>
      </c>
      <c r="H31" s="153">
        <f t="shared" si="1"/>
        <v>-17.289999999999992</v>
      </c>
      <c r="J31" t="str">
        <f t="shared" si="2"/>
        <v>Within Budget</v>
      </c>
      <c r="K31" s="145">
        <f t="shared" si="3"/>
        <v>0.90654054054054056</v>
      </c>
    </row>
    <row r="32" spans="1:11" x14ac:dyDescent="0.25">
      <c r="A32" s="146" t="s">
        <v>109</v>
      </c>
      <c r="B32" s="149"/>
      <c r="D32" s="144">
        <f>[1]PAYMENTS!R174</f>
        <v>0</v>
      </c>
      <c r="F32" s="144">
        <v>35</v>
      </c>
      <c r="H32" s="144">
        <f t="shared" si="1"/>
        <v>-35</v>
      </c>
      <c r="J32" t="str">
        <f t="shared" si="2"/>
        <v>Within Budget</v>
      </c>
      <c r="K32" s="145">
        <f t="shared" si="3"/>
        <v>0</v>
      </c>
    </row>
    <row r="33" spans="1:11" x14ac:dyDescent="0.25">
      <c r="A33" s="146" t="s">
        <v>110</v>
      </c>
      <c r="B33" s="149"/>
      <c r="D33" s="144">
        <f>[1]PAYMENTS!S174</f>
        <v>0</v>
      </c>
      <c r="F33" s="144">
        <v>60</v>
      </c>
      <c r="H33" s="144">
        <f t="shared" si="1"/>
        <v>-60</v>
      </c>
      <c r="J33" t="str">
        <f t="shared" si="2"/>
        <v>Within Budget</v>
      </c>
      <c r="K33" s="145">
        <f t="shared" si="3"/>
        <v>0</v>
      </c>
    </row>
    <row r="34" spans="1:11" x14ac:dyDescent="0.25">
      <c r="A34" s="146" t="s">
        <v>111</v>
      </c>
      <c r="B34" s="150"/>
      <c r="D34" s="144">
        <f>[1]PAYMENTS!U174</f>
        <v>0</v>
      </c>
      <c r="F34" s="144">
        <v>0</v>
      </c>
      <c r="H34" s="144">
        <f t="shared" si="1"/>
        <v>0</v>
      </c>
      <c r="J34" t="str">
        <f t="shared" si="2"/>
        <v>Within Budget</v>
      </c>
      <c r="K34" s="145" t="e">
        <f t="shared" si="3"/>
        <v>#DIV/0!</v>
      </c>
    </row>
    <row r="35" spans="1:11" x14ac:dyDescent="0.25">
      <c r="A35" s="146" t="s">
        <v>112</v>
      </c>
      <c r="B35" s="149"/>
      <c r="D35" s="144">
        <f>[1]PAYMENTS!V174</f>
        <v>0</v>
      </c>
      <c r="F35" s="144">
        <v>100</v>
      </c>
      <c r="H35" s="144">
        <f t="shared" si="1"/>
        <v>-100</v>
      </c>
      <c r="J35" t="str">
        <f t="shared" si="2"/>
        <v>Within Budget</v>
      </c>
      <c r="K35" s="145">
        <f t="shared" si="3"/>
        <v>0</v>
      </c>
    </row>
    <row r="36" spans="1:11" x14ac:dyDescent="0.25">
      <c r="A36" s="146" t="s">
        <v>113</v>
      </c>
      <c r="B36" s="150"/>
      <c r="D36" s="144">
        <v>0</v>
      </c>
      <c r="F36" s="144">
        <v>312</v>
      </c>
      <c r="H36" s="144">
        <f t="shared" si="1"/>
        <v>-312</v>
      </c>
      <c r="J36" t="str">
        <f t="shared" si="2"/>
        <v>Within Budget</v>
      </c>
      <c r="K36" s="145">
        <f t="shared" si="3"/>
        <v>0</v>
      </c>
    </row>
    <row r="37" spans="1:11" x14ac:dyDescent="0.25">
      <c r="A37" s="146" t="s">
        <v>156</v>
      </c>
      <c r="B37" s="150"/>
      <c r="D37" s="144">
        <v>309.99</v>
      </c>
      <c r="F37" s="144"/>
      <c r="H37" s="144"/>
      <c r="K37" s="145"/>
    </row>
    <row r="38" spans="1:11" x14ac:dyDescent="0.25">
      <c r="A38" s="146" t="s">
        <v>123</v>
      </c>
      <c r="B38" s="150"/>
      <c r="D38" s="144"/>
      <c r="F38" s="144">
        <v>138</v>
      </c>
      <c r="H38" s="144">
        <f>D38-F38</f>
        <v>-138</v>
      </c>
      <c r="K38" s="145"/>
    </row>
    <row r="39" spans="1:11" x14ac:dyDescent="0.25">
      <c r="A39" s="139" t="s">
        <v>114</v>
      </c>
      <c r="B39" s="149"/>
      <c r="D39" s="144">
        <f>SUM(D15:D38)</f>
        <v>22673.260000000002</v>
      </c>
      <c r="F39" s="144">
        <f>SUM(F15:F38)</f>
        <v>11576</v>
      </c>
      <c r="H39" s="144">
        <f>SUM(H15:H36)</f>
        <v>-1856.99</v>
      </c>
      <c r="J39" t="str">
        <f t="shared" si="2"/>
        <v>Within Budget</v>
      </c>
      <c r="K39" s="145">
        <f t="shared" si="3"/>
        <v>1.9586437456807189</v>
      </c>
    </row>
    <row r="40" spans="1:11" x14ac:dyDescent="0.25">
      <c r="B40" s="149"/>
      <c r="D40" s="144"/>
      <c r="F40" s="144"/>
      <c r="K40" s="145"/>
    </row>
    <row r="41" spans="1:11" s="132" customFormat="1" x14ac:dyDescent="0.25">
      <c r="A41" s="139" t="s">
        <v>115</v>
      </c>
      <c r="B41" s="158"/>
      <c r="D41" s="159">
        <f>D12-D39</f>
        <v>1575.9300000000003</v>
      </c>
      <c r="F41" s="159">
        <f>F12-F39</f>
        <v>1431</v>
      </c>
      <c r="H41" s="160"/>
      <c r="K41" s="161">
        <f>D41/F41</f>
        <v>1.1012788259958073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52549-57E1-45C5-BD25-1FDAEFB1022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7C3B0-B7A0-4AD1-A6D8-D52852BFA5BD}">
  <dimension ref="A1:H19"/>
  <sheetViews>
    <sheetView workbookViewId="0">
      <selection activeCell="F16" sqref="F16"/>
    </sheetView>
  </sheetViews>
  <sheetFormatPr defaultRowHeight="15" x14ac:dyDescent="0.25"/>
  <cols>
    <col min="1" max="1" width="8.28515625" customWidth="1"/>
    <col min="2" max="2" width="41.42578125" bestFit="1" customWidth="1"/>
    <col min="6" max="6" width="9.5703125" bestFit="1" customWidth="1"/>
  </cols>
  <sheetData>
    <row r="1" spans="1:8" s="115" customFormat="1" x14ac:dyDescent="0.25">
      <c r="A1" s="114" t="s">
        <v>69</v>
      </c>
    </row>
    <row r="2" spans="1:8" s="115" customFormat="1" x14ac:dyDescent="0.25">
      <c r="B2" s="116"/>
      <c r="C2" s="117"/>
      <c r="D2" s="117"/>
      <c r="E2" s="117"/>
      <c r="F2" s="118" t="s">
        <v>63</v>
      </c>
      <c r="G2" s="118" t="s">
        <v>63</v>
      </c>
      <c r="H2" s="119"/>
    </row>
    <row r="3" spans="1:8" s="115" customFormat="1" x14ac:dyDescent="0.25">
      <c r="B3" s="117"/>
      <c r="C3" s="117"/>
      <c r="D3" s="117"/>
      <c r="E3" s="117"/>
      <c r="F3" s="119"/>
      <c r="G3" s="119"/>
      <c r="H3" s="119"/>
    </row>
    <row r="4" spans="1:8" s="115" customFormat="1" x14ac:dyDescent="0.25">
      <c r="B4" s="115" t="s">
        <v>64</v>
      </c>
      <c r="C4" s="117"/>
      <c r="D4" s="117"/>
      <c r="E4" s="120"/>
      <c r="F4" s="119"/>
      <c r="G4" s="121"/>
      <c r="H4" s="119"/>
    </row>
    <row r="5" spans="1:8" s="115" customFormat="1" x14ac:dyDescent="0.25">
      <c r="B5" s="114" t="s">
        <v>65</v>
      </c>
      <c r="C5" s="117"/>
      <c r="D5" s="117"/>
      <c r="E5" s="120"/>
      <c r="F5" s="121">
        <v>29957.119999999999</v>
      </c>
      <c r="H5" s="119"/>
    </row>
    <row r="6" spans="1:8" s="115" customFormat="1" x14ac:dyDescent="0.25">
      <c r="B6" s="122" t="s">
        <v>66</v>
      </c>
      <c r="C6" s="117"/>
      <c r="D6" s="117"/>
      <c r="E6" s="117"/>
      <c r="F6" s="119">
        <v>1124.99</v>
      </c>
      <c r="H6" s="119"/>
    </row>
    <row r="7" spans="1:8" s="115" customFormat="1" x14ac:dyDescent="0.25">
      <c r="B7" s="122" t="s">
        <v>48</v>
      </c>
      <c r="C7" s="117"/>
      <c r="D7" s="117"/>
      <c r="E7" s="117"/>
      <c r="F7" s="135">
        <f>SUM(F5:F6)</f>
        <v>31082.11</v>
      </c>
      <c r="H7" s="119"/>
    </row>
    <row r="8" spans="1:8" s="115" customFormat="1" x14ac:dyDescent="0.25">
      <c r="B8" s="117"/>
      <c r="C8" s="117"/>
      <c r="D8" s="117"/>
      <c r="E8" s="117"/>
      <c r="F8" s="119"/>
      <c r="G8" s="119"/>
      <c r="H8" s="119"/>
    </row>
    <row r="9" spans="1:8" s="115" customFormat="1" x14ac:dyDescent="0.25">
      <c r="B9" s="117" t="s">
        <v>67</v>
      </c>
      <c r="C9" s="117"/>
      <c r="D9" s="117"/>
      <c r="E9" s="117"/>
      <c r="F9" s="123">
        <v>0</v>
      </c>
      <c r="G9" s="119"/>
      <c r="H9" s="119"/>
    </row>
    <row r="10" spans="1:8" s="115" customFormat="1" x14ac:dyDescent="0.25">
      <c r="B10" s="117"/>
      <c r="C10" s="117"/>
      <c r="D10" s="117"/>
      <c r="E10" s="117"/>
      <c r="F10" s="121"/>
      <c r="G10" s="119"/>
      <c r="H10" s="119"/>
    </row>
    <row r="11" spans="1:8" s="115" customFormat="1" x14ac:dyDescent="0.25">
      <c r="B11" s="117" t="s">
        <v>68</v>
      </c>
      <c r="C11" s="117"/>
      <c r="D11" s="117"/>
      <c r="E11" s="117"/>
      <c r="F11" s="123">
        <v>0</v>
      </c>
      <c r="G11" s="119"/>
      <c r="H11" s="119"/>
    </row>
    <row r="12" spans="1:8" s="115" customFormat="1" x14ac:dyDescent="0.25">
      <c r="E12" s="115" t="s">
        <v>48</v>
      </c>
      <c r="F12" s="115">
        <v>0</v>
      </c>
    </row>
    <row r="13" spans="1:8" s="114" customFormat="1" ht="15.75" thickBot="1" x14ac:dyDescent="0.3">
      <c r="B13" s="122" t="s">
        <v>76</v>
      </c>
      <c r="C13" s="122"/>
      <c r="D13" s="122"/>
      <c r="E13" s="122"/>
      <c r="F13" s="134">
        <f>SUM(F7-F12)</f>
        <v>31082.11</v>
      </c>
      <c r="H13" s="122"/>
    </row>
    <row r="14" spans="1:8" ht="15.75" thickTop="1" x14ac:dyDescent="0.25"/>
    <row r="15" spans="1:8" x14ac:dyDescent="0.25">
      <c r="B15" s="132" t="s">
        <v>77</v>
      </c>
    </row>
    <row r="16" spans="1:8" x14ac:dyDescent="0.25">
      <c r="B16" t="s">
        <v>80</v>
      </c>
      <c r="F16" s="133">
        <v>13602.34</v>
      </c>
    </row>
    <row r="17" spans="2:6" x14ac:dyDescent="0.25">
      <c r="B17" t="s">
        <v>78</v>
      </c>
      <c r="F17" s="133">
        <v>17479.77</v>
      </c>
    </row>
    <row r="18" spans="2:6" x14ac:dyDescent="0.25">
      <c r="B18" t="s">
        <v>79</v>
      </c>
      <c r="F18">
        <v>0</v>
      </c>
    </row>
    <row r="19" spans="2:6" x14ac:dyDescent="0.25">
      <c r="F19" s="136">
        <f>SUM(F16:F17)</f>
        <v>31082.11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E9914-83D1-40E3-8C70-3CD7CAEA8F95}">
  <dimension ref="A1:F19"/>
  <sheetViews>
    <sheetView workbookViewId="0">
      <selection activeCell="E13" sqref="E13"/>
    </sheetView>
  </sheetViews>
  <sheetFormatPr defaultRowHeight="15" x14ac:dyDescent="0.25"/>
  <cols>
    <col min="1" max="1" width="17.7109375" customWidth="1"/>
    <col min="2" max="2" width="41.42578125" bestFit="1" customWidth="1"/>
    <col min="3" max="3" width="10.28515625" customWidth="1"/>
    <col min="5" max="5" width="9.5703125" bestFit="1" customWidth="1"/>
  </cols>
  <sheetData>
    <row r="1" spans="1:6" s="115" customFormat="1" x14ac:dyDescent="0.25">
      <c r="A1" s="114" t="s">
        <v>70</v>
      </c>
    </row>
    <row r="2" spans="1:6" s="115" customFormat="1" x14ac:dyDescent="0.25">
      <c r="B2" s="116"/>
      <c r="C2" s="116"/>
      <c r="D2" s="117"/>
      <c r="E2" s="118" t="s">
        <v>63</v>
      </c>
      <c r="F2" s="119"/>
    </row>
    <row r="3" spans="1:6" s="115" customFormat="1" x14ac:dyDescent="0.25">
      <c r="B3" s="117"/>
      <c r="C3" s="117"/>
      <c r="D3" s="117"/>
      <c r="E3" s="119"/>
      <c r="F3" s="119"/>
    </row>
    <row r="4" spans="1:6" s="115" customFormat="1" x14ac:dyDescent="0.25">
      <c r="B4" s="115" t="s">
        <v>71</v>
      </c>
      <c r="D4" s="120"/>
      <c r="E4" s="119"/>
      <c r="F4" s="119"/>
    </row>
    <row r="5" spans="1:6" s="115" customFormat="1" x14ac:dyDescent="0.25">
      <c r="B5" s="114" t="s">
        <v>65</v>
      </c>
      <c r="C5" s="114"/>
      <c r="D5" s="120"/>
      <c r="E5" s="121">
        <v>29431.81</v>
      </c>
      <c r="F5" s="119"/>
    </row>
    <row r="6" spans="1:6" s="115" customFormat="1" x14ac:dyDescent="0.25">
      <c r="B6" s="122" t="s">
        <v>66</v>
      </c>
      <c r="C6" s="122"/>
      <c r="D6" s="117"/>
      <c r="E6" s="119">
        <v>1125</v>
      </c>
      <c r="F6" s="119"/>
    </row>
    <row r="7" spans="1:6" s="115" customFormat="1" x14ac:dyDescent="0.25">
      <c r="B7" s="122" t="s">
        <v>48</v>
      </c>
      <c r="C7" s="122"/>
      <c r="D7" s="117"/>
      <c r="E7" s="135">
        <f>SUM(E5:E6)</f>
        <v>30556.81</v>
      </c>
      <c r="F7" s="119"/>
    </row>
    <row r="8" spans="1:6" s="115" customFormat="1" x14ac:dyDescent="0.25">
      <c r="B8" s="117"/>
      <c r="C8" s="117"/>
      <c r="D8" s="117"/>
      <c r="E8" s="119"/>
      <c r="F8" s="119"/>
    </row>
    <row r="9" spans="1:6" s="115" customFormat="1" x14ac:dyDescent="0.25">
      <c r="B9" s="122" t="s">
        <v>67</v>
      </c>
      <c r="C9" s="122"/>
      <c r="D9" s="117"/>
      <c r="E9" s="123">
        <v>0</v>
      </c>
      <c r="F9" s="119"/>
    </row>
    <row r="10" spans="1:6" s="115" customFormat="1" x14ac:dyDescent="0.25">
      <c r="B10" s="117"/>
      <c r="C10" s="117"/>
      <c r="D10" s="117" t="s">
        <v>48</v>
      </c>
      <c r="E10" s="121"/>
      <c r="F10" s="119"/>
    </row>
    <row r="11" spans="1:6" s="115" customFormat="1" x14ac:dyDescent="0.25">
      <c r="B11" s="122" t="s">
        <v>68</v>
      </c>
      <c r="C11" s="122"/>
      <c r="D11" s="117"/>
      <c r="E11" s="123">
        <v>288</v>
      </c>
      <c r="F11" s="119"/>
    </row>
    <row r="12" spans="1:6" s="115" customFormat="1" x14ac:dyDescent="0.25">
      <c r="D12" s="115" t="s">
        <v>48</v>
      </c>
      <c r="E12" s="115">
        <v>288</v>
      </c>
    </row>
    <row r="13" spans="1:6" s="114" customFormat="1" ht="15.75" thickBot="1" x14ac:dyDescent="0.3">
      <c r="B13" s="122" t="s">
        <v>76</v>
      </c>
      <c r="C13" s="122"/>
      <c r="D13" s="122"/>
      <c r="E13" s="134">
        <f>SUM(E7-E12)</f>
        <v>30268.81</v>
      </c>
      <c r="F13" s="122"/>
    </row>
    <row r="14" spans="1:6" ht="15.75" thickTop="1" x14ac:dyDescent="0.25"/>
    <row r="15" spans="1:6" x14ac:dyDescent="0.25">
      <c r="B15" s="132" t="s">
        <v>77</v>
      </c>
      <c r="C15" s="132"/>
    </row>
    <row r="16" spans="1:6" x14ac:dyDescent="0.25">
      <c r="B16" t="s">
        <v>80</v>
      </c>
      <c r="E16" s="133">
        <v>13602.34</v>
      </c>
    </row>
    <row r="17" spans="2:5" x14ac:dyDescent="0.25">
      <c r="B17" t="s">
        <v>78</v>
      </c>
      <c r="E17" s="133">
        <v>17479.78</v>
      </c>
    </row>
    <row r="18" spans="2:5" x14ac:dyDescent="0.25">
      <c r="B18" t="s">
        <v>79</v>
      </c>
      <c r="E18">
        <v>-813.31</v>
      </c>
    </row>
    <row r="19" spans="2:5" x14ac:dyDescent="0.25">
      <c r="E19" s="136">
        <f>SUM(E16:E17:E18)</f>
        <v>30268.809999999998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9C6E0-589A-42F2-843B-45E81B190260}">
  <dimension ref="A1:F19"/>
  <sheetViews>
    <sheetView workbookViewId="0">
      <selection activeCell="I14" sqref="I14:I15"/>
    </sheetView>
  </sheetViews>
  <sheetFormatPr defaultRowHeight="15" x14ac:dyDescent="0.25"/>
  <cols>
    <col min="1" max="1" width="13.7109375" customWidth="1"/>
    <col min="2" max="2" width="37.42578125" bestFit="1" customWidth="1"/>
    <col min="3" max="3" width="9" customWidth="1"/>
    <col min="6" max="6" width="9.5703125" bestFit="1" customWidth="1"/>
  </cols>
  <sheetData>
    <row r="1" spans="1:6" x14ac:dyDescent="0.25">
      <c r="A1" s="114" t="s">
        <v>72</v>
      </c>
      <c r="B1" s="115"/>
      <c r="C1" s="115"/>
      <c r="D1" s="115"/>
      <c r="E1" s="115"/>
      <c r="F1" s="115"/>
    </row>
    <row r="2" spans="1:6" x14ac:dyDescent="0.25">
      <c r="A2" s="115"/>
      <c r="B2" s="116"/>
      <c r="C2" s="116"/>
      <c r="D2" s="117"/>
      <c r="E2" s="117"/>
      <c r="F2" s="118" t="s">
        <v>63</v>
      </c>
    </row>
    <row r="3" spans="1:6" x14ac:dyDescent="0.25">
      <c r="A3" s="115"/>
      <c r="B3" s="117"/>
      <c r="C3" s="117"/>
      <c r="D3" s="117"/>
      <c r="E3" s="117"/>
      <c r="F3" s="119"/>
    </row>
    <row r="4" spans="1:6" x14ac:dyDescent="0.25">
      <c r="A4" s="115"/>
      <c r="B4" s="115" t="s">
        <v>73</v>
      </c>
      <c r="C4" s="115"/>
      <c r="D4" s="117"/>
      <c r="E4" s="120"/>
      <c r="F4" s="119"/>
    </row>
    <row r="5" spans="1:6" x14ac:dyDescent="0.25">
      <c r="A5" s="115"/>
      <c r="B5" s="114" t="s">
        <v>65</v>
      </c>
      <c r="C5" s="114"/>
      <c r="D5" s="117"/>
      <c r="E5" s="120"/>
      <c r="F5" s="121">
        <v>28622.87</v>
      </c>
    </row>
    <row r="6" spans="1:6" x14ac:dyDescent="0.25">
      <c r="A6" s="115"/>
      <c r="B6" s="122" t="s">
        <v>66</v>
      </c>
      <c r="C6" s="122"/>
      <c r="D6" s="117"/>
      <c r="E6" s="117"/>
      <c r="F6" s="119">
        <v>1125.01</v>
      </c>
    </row>
    <row r="7" spans="1:6" x14ac:dyDescent="0.25">
      <c r="A7" s="115"/>
      <c r="B7" s="122" t="s">
        <v>48</v>
      </c>
      <c r="C7" s="122"/>
      <c r="D7" s="117"/>
      <c r="E7" s="117"/>
      <c r="F7" s="135">
        <f>SUM(F5:F6)</f>
        <v>29747.879999999997</v>
      </c>
    </row>
    <row r="8" spans="1:6" x14ac:dyDescent="0.25">
      <c r="A8" s="115"/>
      <c r="B8" s="117"/>
      <c r="C8" s="117"/>
      <c r="D8" s="117"/>
      <c r="E8" s="117"/>
      <c r="F8" s="119"/>
    </row>
    <row r="9" spans="1:6" x14ac:dyDescent="0.25">
      <c r="A9" s="115"/>
      <c r="B9" s="117" t="s">
        <v>67</v>
      </c>
      <c r="C9" s="117"/>
      <c r="D9" s="117"/>
      <c r="E9" s="117"/>
      <c r="F9" s="123">
        <v>0</v>
      </c>
    </row>
    <row r="10" spans="1:6" x14ac:dyDescent="0.25">
      <c r="A10" s="115"/>
      <c r="B10" s="117"/>
      <c r="C10" s="117"/>
      <c r="D10" s="117"/>
      <c r="E10" s="117" t="s">
        <v>48</v>
      </c>
      <c r="F10" s="121"/>
    </row>
    <row r="11" spans="1:6" x14ac:dyDescent="0.25">
      <c r="A11" s="115"/>
      <c r="B11" s="117" t="s">
        <v>68</v>
      </c>
      <c r="C11" s="117"/>
      <c r="D11" s="117"/>
      <c r="E11" s="117"/>
      <c r="F11" s="123">
        <v>0</v>
      </c>
    </row>
    <row r="12" spans="1:6" x14ac:dyDescent="0.25">
      <c r="A12" s="115"/>
      <c r="B12" s="115"/>
      <c r="C12" s="115"/>
      <c r="D12" s="115"/>
      <c r="E12" s="115" t="s">
        <v>48</v>
      </c>
      <c r="F12" s="115">
        <v>0</v>
      </c>
    </row>
    <row r="13" spans="1:6" ht="15.75" thickBot="1" x14ac:dyDescent="0.3">
      <c r="A13" s="114"/>
      <c r="B13" s="122" t="s">
        <v>76</v>
      </c>
      <c r="C13" s="122"/>
      <c r="D13" s="122"/>
      <c r="E13" s="122"/>
      <c r="F13" s="134">
        <v>29747.88</v>
      </c>
    </row>
    <row r="14" spans="1:6" ht="15.75" thickTop="1" x14ac:dyDescent="0.25"/>
    <row r="15" spans="1:6" x14ac:dyDescent="0.25">
      <c r="B15" t="s">
        <v>77</v>
      </c>
    </row>
    <row r="16" spans="1:6" x14ac:dyDescent="0.25">
      <c r="B16" t="s">
        <v>80</v>
      </c>
      <c r="F16" s="133">
        <v>13602.34</v>
      </c>
    </row>
    <row r="17" spans="2:6" x14ac:dyDescent="0.25">
      <c r="B17" t="s">
        <v>78</v>
      </c>
      <c r="F17" s="133">
        <v>17479.79</v>
      </c>
    </row>
    <row r="18" spans="2:6" x14ac:dyDescent="0.25">
      <c r="B18" t="s">
        <v>79</v>
      </c>
      <c r="F18" s="133">
        <v>-1334.25</v>
      </c>
    </row>
    <row r="19" spans="2:6" x14ac:dyDescent="0.25">
      <c r="F19" s="136">
        <f>SUM(F16:F17:F18)</f>
        <v>29747.88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C8EA9-7512-4C92-B453-A0615FE43EB6}">
  <dimension ref="A1:E19"/>
  <sheetViews>
    <sheetView workbookViewId="0">
      <selection activeCell="H15" sqref="H15"/>
    </sheetView>
  </sheetViews>
  <sheetFormatPr defaultRowHeight="15" x14ac:dyDescent="0.25"/>
  <cols>
    <col min="1" max="1" width="6" customWidth="1"/>
    <col min="2" max="2" width="37.42578125" bestFit="1" customWidth="1"/>
    <col min="5" max="5" width="11.5703125" bestFit="1" customWidth="1"/>
  </cols>
  <sheetData>
    <row r="1" spans="1:5" x14ac:dyDescent="0.25">
      <c r="A1" s="114" t="s">
        <v>117</v>
      </c>
      <c r="B1" s="115"/>
      <c r="C1" s="115"/>
      <c r="D1" s="115"/>
      <c r="E1" s="115"/>
    </row>
    <row r="2" spans="1:5" x14ac:dyDescent="0.25">
      <c r="A2" s="115"/>
      <c r="B2" s="116"/>
      <c r="C2" s="116"/>
      <c r="D2" s="117"/>
      <c r="E2" s="118" t="s">
        <v>63</v>
      </c>
    </row>
    <row r="3" spans="1:5" x14ac:dyDescent="0.25">
      <c r="A3" s="115"/>
      <c r="B3" s="117"/>
      <c r="C3" s="117"/>
      <c r="D3" s="117"/>
      <c r="E3" s="119"/>
    </row>
    <row r="4" spans="1:5" x14ac:dyDescent="0.25">
      <c r="A4" s="115"/>
      <c r="B4" s="115" t="s">
        <v>118</v>
      </c>
      <c r="C4" s="115"/>
      <c r="D4" s="120"/>
      <c r="E4" s="119"/>
    </row>
    <row r="5" spans="1:5" x14ac:dyDescent="0.25">
      <c r="A5" s="115"/>
      <c r="B5" s="114" t="s">
        <v>65</v>
      </c>
      <c r="C5" s="114"/>
      <c r="D5" s="120"/>
      <c r="E5" s="162">
        <v>27468.18</v>
      </c>
    </row>
    <row r="6" spans="1:5" x14ac:dyDescent="0.25">
      <c r="A6" s="115"/>
      <c r="B6" s="122" t="s">
        <v>66</v>
      </c>
      <c r="C6" s="122"/>
      <c r="D6" s="117"/>
      <c r="E6" s="119">
        <v>1125.02</v>
      </c>
    </row>
    <row r="7" spans="1:5" x14ac:dyDescent="0.25">
      <c r="A7" s="115"/>
      <c r="B7" s="122" t="s">
        <v>48</v>
      </c>
      <c r="C7" s="122"/>
      <c r="D7" s="117"/>
      <c r="E7" s="135">
        <f>SUM(E5:E6)</f>
        <v>28593.200000000001</v>
      </c>
    </row>
    <row r="8" spans="1:5" x14ac:dyDescent="0.25">
      <c r="A8" s="115"/>
      <c r="B8" s="117"/>
      <c r="C8" s="117"/>
      <c r="D8" s="117"/>
      <c r="E8" s="119"/>
    </row>
    <row r="9" spans="1:5" x14ac:dyDescent="0.25">
      <c r="A9" s="115"/>
      <c r="B9" s="117" t="s">
        <v>67</v>
      </c>
      <c r="C9" s="117"/>
      <c r="D9" s="117"/>
      <c r="E9" s="123">
        <v>0</v>
      </c>
    </row>
    <row r="10" spans="1:5" x14ac:dyDescent="0.25">
      <c r="A10" s="115"/>
      <c r="B10" s="117"/>
      <c r="C10" s="117"/>
      <c r="D10" s="117" t="s">
        <v>48</v>
      </c>
      <c r="E10" s="121"/>
    </row>
    <row r="11" spans="1:5" x14ac:dyDescent="0.25">
      <c r="A11" s="115"/>
      <c r="B11" s="117" t="s">
        <v>68</v>
      </c>
      <c r="C11" s="117"/>
      <c r="D11" s="117"/>
      <c r="E11" s="123">
        <v>0</v>
      </c>
    </row>
    <row r="12" spans="1:5" x14ac:dyDescent="0.25">
      <c r="A12" s="115"/>
      <c r="B12" s="115"/>
      <c r="C12" s="115"/>
      <c r="D12" s="115" t="s">
        <v>48</v>
      </c>
      <c r="E12" s="115">
        <v>0</v>
      </c>
    </row>
    <row r="13" spans="1:5" ht="15.75" thickBot="1" x14ac:dyDescent="0.3">
      <c r="A13" s="114"/>
      <c r="B13" s="122" t="s">
        <v>76</v>
      </c>
      <c r="C13" s="122"/>
      <c r="D13" s="122"/>
      <c r="E13" s="134">
        <v>28593.200000000001</v>
      </c>
    </row>
    <row r="14" spans="1:5" ht="15.75" thickTop="1" x14ac:dyDescent="0.25"/>
    <row r="15" spans="1:5" x14ac:dyDescent="0.25">
      <c r="B15" t="s">
        <v>77</v>
      </c>
    </row>
    <row r="16" spans="1:5" x14ac:dyDescent="0.25">
      <c r="B16" t="s">
        <v>80</v>
      </c>
      <c r="E16" s="133">
        <v>13602.34</v>
      </c>
    </row>
    <row r="17" spans="2:5" x14ac:dyDescent="0.25">
      <c r="B17" t="s">
        <v>78</v>
      </c>
      <c r="E17" s="133">
        <v>17479.8</v>
      </c>
    </row>
    <row r="18" spans="2:5" x14ac:dyDescent="0.25">
      <c r="B18" t="s">
        <v>79</v>
      </c>
      <c r="E18" s="133">
        <v>-2488.94</v>
      </c>
    </row>
    <row r="19" spans="2:5" x14ac:dyDescent="0.25">
      <c r="E19" s="136">
        <f>SUM(E16:E17:E18)</f>
        <v>28593.200000000001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D6E39-8904-4DE5-8113-BBC9D3857007}">
  <dimension ref="A1:D16"/>
  <sheetViews>
    <sheetView workbookViewId="0">
      <selection activeCell="H14" sqref="H14"/>
    </sheetView>
  </sheetViews>
  <sheetFormatPr defaultRowHeight="15" x14ac:dyDescent="0.25"/>
  <cols>
    <col min="1" max="1" width="25.7109375" customWidth="1"/>
    <col min="4" max="4" width="11.5703125" bestFit="1" customWidth="1"/>
  </cols>
  <sheetData>
    <row r="1" spans="1:4" x14ac:dyDescent="0.25">
      <c r="A1" s="115" t="s">
        <v>119</v>
      </c>
      <c r="B1" s="115"/>
      <c r="C1" s="120"/>
      <c r="D1" s="119"/>
    </row>
    <row r="2" spans="1:4" x14ac:dyDescent="0.25">
      <c r="A2" s="114" t="s">
        <v>65</v>
      </c>
      <c r="B2" s="114"/>
      <c r="C2" s="120"/>
      <c r="D2" s="163">
        <v>27076.6</v>
      </c>
    </row>
    <row r="3" spans="1:4" x14ac:dyDescent="0.25">
      <c r="A3" s="122" t="s">
        <v>66</v>
      </c>
      <c r="B3" s="122"/>
      <c r="C3" s="117"/>
      <c r="D3" s="119">
        <v>1125.03</v>
      </c>
    </row>
    <row r="4" spans="1:4" x14ac:dyDescent="0.25">
      <c r="A4" s="122" t="s">
        <v>48</v>
      </c>
      <c r="B4" s="122"/>
      <c r="C4" s="117"/>
      <c r="D4" s="135">
        <f>SUM(D2:D3)</f>
        <v>28201.629999999997</v>
      </c>
    </row>
    <row r="5" spans="1:4" x14ac:dyDescent="0.25">
      <c r="A5" s="117"/>
      <c r="B5" s="117"/>
      <c r="C5" s="117"/>
      <c r="D5" s="119"/>
    </row>
    <row r="6" spans="1:4" x14ac:dyDescent="0.25">
      <c r="A6" s="117" t="s">
        <v>67</v>
      </c>
      <c r="B6" s="117"/>
      <c r="C6" s="117"/>
      <c r="D6" s="123">
        <v>0</v>
      </c>
    </row>
    <row r="7" spans="1:4" x14ac:dyDescent="0.25">
      <c r="A7" s="117"/>
      <c r="B7" s="117"/>
      <c r="C7" s="117" t="s">
        <v>48</v>
      </c>
      <c r="D7" s="121"/>
    </row>
    <row r="8" spans="1:4" x14ac:dyDescent="0.25">
      <c r="A8" s="117" t="s">
        <v>68</v>
      </c>
      <c r="B8" s="117"/>
      <c r="C8" s="117"/>
      <c r="D8" s="123">
        <v>391.78</v>
      </c>
    </row>
    <row r="9" spans="1:4" x14ac:dyDescent="0.25">
      <c r="A9" s="115"/>
      <c r="B9" s="115"/>
      <c r="C9" s="115" t="s">
        <v>48</v>
      </c>
      <c r="D9" s="115">
        <v>0</v>
      </c>
    </row>
    <row r="10" spans="1:4" ht="15.75" thickBot="1" x14ac:dyDescent="0.3">
      <c r="A10" s="122" t="s">
        <v>76</v>
      </c>
      <c r="B10" s="122"/>
      <c r="C10" s="122"/>
      <c r="D10" s="134">
        <f>D4-D8</f>
        <v>27809.85</v>
      </c>
    </row>
    <row r="11" spans="1:4" ht="15.75" thickTop="1" x14ac:dyDescent="0.25"/>
    <row r="12" spans="1:4" x14ac:dyDescent="0.25">
      <c r="A12" t="s">
        <v>77</v>
      </c>
    </row>
    <row r="13" spans="1:4" x14ac:dyDescent="0.25">
      <c r="A13" t="s">
        <v>80</v>
      </c>
      <c r="D13" s="133">
        <v>13602.34</v>
      </c>
    </row>
    <row r="14" spans="1:4" x14ac:dyDescent="0.25">
      <c r="A14" t="s">
        <v>78</v>
      </c>
      <c r="D14" s="133">
        <v>17479.810000000001</v>
      </c>
    </row>
    <row r="15" spans="1:4" x14ac:dyDescent="0.25">
      <c r="A15" t="s">
        <v>79</v>
      </c>
      <c r="D15" s="133">
        <v>-3272.3</v>
      </c>
    </row>
    <row r="16" spans="1:4" x14ac:dyDescent="0.25">
      <c r="D16" s="136">
        <f>SUM(D13:D14:D15)</f>
        <v>27809.850000000002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Payments</vt:lpstr>
      <vt:lpstr>Receipts</vt:lpstr>
      <vt:lpstr>Receipts &amp; Payments</vt:lpstr>
      <vt:lpstr>Sheet1</vt:lpstr>
      <vt:lpstr>April 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</dc:creator>
  <cp:lastModifiedBy>Tracy</cp:lastModifiedBy>
  <dcterms:created xsi:type="dcterms:W3CDTF">2021-05-05T10:11:12Z</dcterms:created>
  <dcterms:modified xsi:type="dcterms:W3CDTF">2022-04-06T15:38:00Z</dcterms:modified>
</cp:coreProperties>
</file>