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90" windowWidth="11355" windowHeight="8700"/>
  </bookViews>
  <sheets>
    <sheet name="Øl menu" sheetId="5" r:id="rId1"/>
  </sheets>
  <definedNames>
    <definedName name="_xlnm._FilterDatabase" localSheetId="0" hidden="1">'Øl menu'!$A$3:$S$28</definedName>
  </definedNames>
  <calcPr calcId="145621"/>
</workbook>
</file>

<file path=xl/calcChain.xml><?xml version="1.0" encoding="utf-8"?>
<calcChain xmlns="http://schemas.openxmlformats.org/spreadsheetml/2006/main">
  <c r="T29" i="5"/>
  <c r="T30"/>
  <c r="T31"/>
  <c r="M29"/>
  <c r="M5"/>
  <c r="M6"/>
  <c r="M8"/>
  <c r="M9"/>
  <c r="M10"/>
  <c r="M11"/>
  <c r="M12"/>
  <c r="M13"/>
  <c r="M15"/>
  <c r="M16"/>
  <c r="M17"/>
  <c r="M18"/>
  <c r="M20"/>
  <c r="M21"/>
  <c r="M22"/>
  <c r="M24"/>
  <c r="M25"/>
  <c r="M26"/>
  <c r="M27"/>
  <c r="M4"/>
  <c r="L5"/>
  <c r="L6"/>
  <c r="L8"/>
  <c r="L9"/>
  <c r="L10"/>
  <c r="L11"/>
  <c r="L12"/>
  <c r="L13"/>
  <c r="L15"/>
  <c r="L16"/>
  <c r="L17"/>
  <c r="L18"/>
  <c r="L20"/>
  <c r="L21"/>
  <c r="L22"/>
  <c r="L24"/>
  <c r="L25"/>
  <c r="L26"/>
  <c r="L27"/>
  <c r="L4"/>
  <c r="I29"/>
  <c r="J29"/>
  <c r="K4"/>
  <c r="K5"/>
  <c r="K6"/>
  <c r="K8"/>
  <c r="K9"/>
  <c r="K10"/>
  <c r="K11"/>
  <c r="K12"/>
  <c r="K13"/>
  <c r="K15"/>
  <c r="K16"/>
  <c r="K17"/>
  <c r="K18"/>
  <c r="K20"/>
  <c r="K21"/>
  <c r="K22"/>
  <c r="K24"/>
  <c r="K25"/>
  <c r="K26"/>
  <c r="K27"/>
  <c r="S29"/>
  <c r="R29"/>
  <c r="Q29"/>
  <c r="P29"/>
  <c r="O29"/>
  <c r="N29"/>
  <c r="K29" l="1"/>
  <c r="L29"/>
  <c r="T6"/>
  <c r="T8"/>
  <c r="T9"/>
  <c r="T10"/>
  <c r="T11"/>
  <c r="T12"/>
  <c r="T13"/>
  <c r="T15"/>
  <c r="T16"/>
  <c r="T17"/>
  <c r="T18"/>
  <c r="T20"/>
  <c r="T21"/>
  <c r="T22"/>
  <c r="T24"/>
  <c r="T25"/>
  <c r="T26"/>
  <c r="T27"/>
  <c r="T5"/>
  <c r="T4"/>
</calcChain>
</file>

<file path=xl/sharedStrings.xml><?xml version="1.0" encoding="utf-8"?>
<sst xmlns="http://schemas.openxmlformats.org/spreadsheetml/2006/main" count="126" uniqueCount="89">
  <si>
    <t>%</t>
  </si>
  <si>
    <t>Pris</t>
  </si>
  <si>
    <t>Butik</t>
  </si>
  <si>
    <t>Bryggeri</t>
  </si>
  <si>
    <t>Navn</t>
  </si>
  <si>
    <t>Ltr</t>
  </si>
  <si>
    <t>Michael</t>
  </si>
  <si>
    <t>Morten</t>
  </si>
  <si>
    <t>Henrik</t>
  </si>
  <si>
    <t>Ole</t>
  </si>
  <si>
    <t>Antal drukket</t>
  </si>
  <si>
    <t>IPA</t>
  </si>
  <si>
    <t>Type</t>
  </si>
  <si>
    <t>Imperial Stout</t>
  </si>
  <si>
    <t>Belgian Strong Ale</t>
  </si>
  <si>
    <t>Øl menu til ølklub møde 20-OKT-2012</t>
  </si>
  <si>
    <t>Mikkeller</t>
  </si>
  <si>
    <t>min</t>
  </si>
  <si>
    <t>max</t>
  </si>
  <si>
    <t xml:space="preserve">Refsvindinge </t>
  </si>
  <si>
    <t xml:space="preserve">Ale No. 16 </t>
  </si>
  <si>
    <t>Brown Ale mørk guld</t>
  </si>
  <si>
    <t>Flying Couch/Herslev</t>
  </si>
  <si>
    <t>Green Velvet</t>
  </si>
  <si>
    <t>To Øl / de proefbouwerij</t>
  </si>
  <si>
    <t>Mochaccino Messiah</t>
  </si>
  <si>
    <t>Coffee Brown Ale</t>
  </si>
  <si>
    <t>Mikkeller / de proefbouwerij</t>
  </si>
  <si>
    <t>Mexas Ranger</t>
  </si>
  <si>
    <t>Mexican Herb Ale</t>
  </si>
  <si>
    <t>8 Wired</t>
  </si>
  <si>
    <t>Tall Poppy</t>
  </si>
  <si>
    <t>India Red Ale</t>
  </si>
  <si>
    <t>Evil Twin/Fanø</t>
  </si>
  <si>
    <t>Femme Fatale Brett</t>
  </si>
  <si>
    <t>Rodenbach</t>
  </si>
  <si>
    <t>Caractere Rouge Limited edition</t>
  </si>
  <si>
    <t>Sour Ale/Wild</t>
  </si>
  <si>
    <t>Verhaeghe</t>
  </si>
  <si>
    <t>Duchesse de Bourgogne</t>
  </si>
  <si>
    <t>Mort Subite</t>
  </si>
  <si>
    <t>Original Guezue</t>
  </si>
  <si>
    <t>Gueze/Lambic</t>
  </si>
  <si>
    <t>Rochefort</t>
  </si>
  <si>
    <t>Trappistes 10</t>
  </si>
  <si>
    <t>Quadrupel</t>
  </si>
  <si>
    <t>Alesmith</t>
  </si>
  <si>
    <t>Horny Devil</t>
  </si>
  <si>
    <t>Three Floyds</t>
  </si>
  <si>
    <t>Amon Amarth Ragnarøk</t>
  </si>
  <si>
    <t>Imperial Strong Porter</t>
  </si>
  <si>
    <t>Superbest</t>
  </si>
  <si>
    <t>Kihoskh</t>
  </si>
  <si>
    <t>Ølbutikken</t>
  </si>
  <si>
    <t>Vinbørsen</t>
  </si>
  <si>
    <t>Yeast Serie 2.0 - Lager</t>
  </si>
  <si>
    <t>Yeast Serie 2.0 - Saison</t>
  </si>
  <si>
    <t>Yeast Serie 2.0 - English Ale</t>
  </si>
  <si>
    <t>Yeast Serie 2.0 - American Ale</t>
  </si>
  <si>
    <t>Yeast Serie 2.0 - Brettanomyces Bruz</t>
  </si>
  <si>
    <t>Yeast Serie 2.0 - Brettanomyces Bruxellensis</t>
  </si>
  <si>
    <t>Goose Island</t>
  </si>
  <si>
    <t>Bourbon County Stout</t>
  </si>
  <si>
    <t>Mikkeller/Amager</t>
  </si>
  <si>
    <t>Grand Theft Orange</t>
  </si>
  <si>
    <t>99/100</t>
  </si>
  <si>
    <t>95/98</t>
  </si>
  <si>
    <t>76/45</t>
  </si>
  <si>
    <t>98/100</t>
  </si>
  <si>
    <t>100/97</t>
  </si>
  <si>
    <t>98/83</t>
  </si>
  <si>
    <t>60/24</t>
  </si>
  <si>
    <t>no rating</t>
  </si>
  <si>
    <t>No rating</t>
  </si>
  <si>
    <t>100/99</t>
  </si>
  <si>
    <t>100/100</t>
  </si>
  <si>
    <t>97/94</t>
  </si>
  <si>
    <t>99/89</t>
  </si>
  <si>
    <t>34/25</t>
  </si>
  <si>
    <t>Erik</t>
  </si>
  <si>
    <t>-</t>
  </si>
  <si>
    <t>Ratebeer</t>
  </si>
  <si>
    <t>Snit</t>
  </si>
  <si>
    <t>Hammer</t>
  </si>
  <si>
    <t>Total/Snit</t>
  </si>
  <si>
    <t>Beløb drukket for</t>
  </si>
  <si>
    <t>Antal indkøb</t>
  </si>
  <si>
    <t>Mængde drukket</t>
  </si>
  <si>
    <t>Beløb indkøb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</si>
</sst>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_);_(* \(#,##0.0\);_(* &quot;-&quot;?_);_(@_)"/>
    <numFmt numFmtId="166" formatCode="0.0"/>
    <numFmt numFmtId="167" formatCode="0.000"/>
  </numFmts>
  <fonts count="8"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165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/>
    <xf numFmtId="167" fontId="0" fillId="0" borderId="1" xfId="0" applyNumberFormat="1" applyBorder="1"/>
    <xf numFmtId="1" fontId="0" fillId="0" borderId="1" xfId="0" applyNumberFormat="1" applyBorder="1"/>
    <xf numFmtId="166" fontId="0" fillId="0" borderId="1" xfId="0" applyNumberFormat="1" applyBorder="1"/>
    <xf numFmtId="0" fontId="2" fillId="2" borderId="1" xfId="0" applyFont="1" applyFill="1" applyBorder="1" applyAlignment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167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/>
    <xf numFmtId="0" fontId="4" fillId="3" borderId="1" xfId="0" applyFont="1" applyFill="1" applyBorder="1"/>
    <xf numFmtId="0" fontId="0" fillId="3" borderId="1" xfId="0" applyFill="1" applyBorder="1"/>
    <xf numFmtId="0" fontId="2" fillId="2" borderId="1" xfId="0" applyFont="1" applyFill="1" applyBorder="1" applyAlignment="1"/>
    <xf numFmtId="1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166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66" fontId="4" fillId="6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wrapText="1"/>
    </xf>
    <xf numFmtId="166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tabSelected="1" zoomScaleNormal="10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U28" sqref="U28"/>
    </sheetView>
  </sheetViews>
  <sheetFormatPr defaultRowHeight="12.75"/>
  <cols>
    <col min="1" max="1" width="26.42578125" style="1" customWidth="1"/>
    <col min="2" max="2" width="39.85546875" style="1" bestFit="1" customWidth="1"/>
    <col min="3" max="3" width="10.140625" style="1" customWidth="1"/>
    <col min="4" max="4" width="19.28515625" style="1" bestFit="1" customWidth="1"/>
    <col min="5" max="5" width="5.7109375" style="2" bestFit="1" customWidth="1"/>
    <col min="6" max="6" width="6" style="5" bestFit="1" customWidth="1"/>
    <col min="7" max="7" width="11.140625" style="1" customWidth="1"/>
    <col min="8" max="8" width="6.42578125" style="9" customWidth="1"/>
    <col min="9" max="9" width="7.28515625" style="6" customWidth="1"/>
    <col min="10" max="11" width="7.42578125" style="6" customWidth="1"/>
    <col min="12" max="13" width="9.7109375" style="1" customWidth="1"/>
    <col min="14" max="14" width="9.5703125" style="1" bestFit="1" customWidth="1"/>
    <col min="15" max="15" width="9.7109375" style="1" bestFit="1" customWidth="1"/>
    <col min="16" max="19" width="9.140625" style="1"/>
    <col min="20" max="20" width="7" style="7" bestFit="1" customWidth="1"/>
    <col min="21" max="16384" width="9.140625" style="1"/>
  </cols>
  <sheetData>
    <row r="1" spans="1:20" ht="15">
      <c r="A1" s="50" t="s">
        <v>15</v>
      </c>
      <c r="B1" s="49"/>
      <c r="C1" s="8"/>
      <c r="D1" s="8"/>
      <c r="E1" s="48"/>
      <c r="F1" s="49"/>
      <c r="G1" s="49"/>
      <c r="H1" s="49"/>
      <c r="I1" s="49"/>
      <c r="J1" s="49"/>
      <c r="K1" s="49"/>
      <c r="L1" s="18"/>
      <c r="M1" s="18"/>
      <c r="N1" s="8"/>
    </row>
    <row r="3" spans="1:20" s="14" customFormat="1" ht="25.5">
      <c r="A3" s="10" t="s">
        <v>3</v>
      </c>
      <c r="B3" s="10" t="s">
        <v>4</v>
      </c>
      <c r="C3" s="10" t="s">
        <v>81</v>
      </c>
      <c r="D3" s="10" t="s">
        <v>12</v>
      </c>
      <c r="E3" s="11" t="s">
        <v>0</v>
      </c>
      <c r="F3" s="12" t="s">
        <v>5</v>
      </c>
      <c r="G3" s="10" t="s">
        <v>2</v>
      </c>
      <c r="H3" s="13" t="s">
        <v>1</v>
      </c>
      <c r="I3" s="38" t="s">
        <v>86</v>
      </c>
      <c r="J3" s="19" t="s">
        <v>10</v>
      </c>
      <c r="K3" s="43" t="s">
        <v>87</v>
      </c>
      <c r="L3" s="28" t="s">
        <v>85</v>
      </c>
      <c r="M3" s="28" t="s">
        <v>88</v>
      </c>
      <c r="N3" s="29" t="s">
        <v>7</v>
      </c>
      <c r="O3" s="30" t="s">
        <v>6</v>
      </c>
      <c r="P3" s="31" t="s">
        <v>8</v>
      </c>
      <c r="Q3" s="32" t="s">
        <v>83</v>
      </c>
      <c r="R3" s="31" t="s">
        <v>79</v>
      </c>
      <c r="S3" s="31" t="s">
        <v>9</v>
      </c>
      <c r="T3" s="33" t="s">
        <v>82</v>
      </c>
    </row>
    <row r="4" spans="1:20">
      <c r="A4" s="4" t="s">
        <v>19</v>
      </c>
      <c r="B4" s="4" t="s">
        <v>20</v>
      </c>
      <c r="C4" s="4" t="s">
        <v>78</v>
      </c>
      <c r="D4" s="4" t="s">
        <v>21</v>
      </c>
      <c r="E4" s="2">
        <v>5.7</v>
      </c>
      <c r="F4" s="5">
        <v>0.5</v>
      </c>
      <c r="G4" s="20" t="s">
        <v>51</v>
      </c>
      <c r="H4" s="3">
        <v>25</v>
      </c>
      <c r="I4" s="26">
        <v>3</v>
      </c>
      <c r="J4" s="26">
        <v>3</v>
      </c>
      <c r="K4" s="44">
        <f>SUM(F4*J4)</f>
        <v>1.5</v>
      </c>
      <c r="L4" s="25">
        <f>SUM(H4*J4)</f>
        <v>75</v>
      </c>
      <c r="M4" s="25">
        <f>SUM(H4*I4)</f>
        <v>75</v>
      </c>
      <c r="N4" s="34">
        <v>4</v>
      </c>
      <c r="O4" s="35">
        <v>5</v>
      </c>
      <c r="P4" s="35">
        <v>2</v>
      </c>
      <c r="Q4" s="35">
        <v>4</v>
      </c>
      <c r="R4" s="35">
        <v>4</v>
      </c>
      <c r="S4" s="35">
        <v>3</v>
      </c>
      <c r="T4" s="36">
        <f>AVERAGE(N4:S4)</f>
        <v>3.6666666666666665</v>
      </c>
    </row>
    <row r="5" spans="1:20">
      <c r="A5" s="4" t="s">
        <v>22</v>
      </c>
      <c r="B5" s="4" t="s">
        <v>23</v>
      </c>
      <c r="C5" s="4" t="s">
        <v>67</v>
      </c>
      <c r="D5" s="4" t="s">
        <v>11</v>
      </c>
      <c r="E5" s="2">
        <v>7</v>
      </c>
      <c r="F5" s="5">
        <v>0.5</v>
      </c>
      <c r="G5" s="20" t="s">
        <v>52</v>
      </c>
      <c r="H5" s="3">
        <v>45</v>
      </c>
      <c r="I5" s="26">
        <v>3</v>
      </c>
      <c r="J5" s="26">
        <v>3</v>
      </c>
      <c r="K5" s="44">
        <f>SUM(F5*J5)</f>
        <v>1.5</v>
      </c>
      <c r="L5" s="25">
        <f t="shared" ref="L5:L27" si="0">SUM(H5*J5)</f>
        <v>135</v>
      </c>
      <c r="M5" s="25">
        <f t="shared" ref="M5:M27" si="1">SUM(H5*I5)</f>
        <v>135</v>
      </c>
      <c r="N5" s="34">
        <v>8</v>
      </c>
      <c r="O5" s="35">
        <v>9</v>
      </c>
      <c r="P5" s="35">
        <v>8</v>
      </c>
      <c r="Q5" s="35">
        <v>8</v>
      </c>
      <c r="R5" s="35">
        <v>6</v>
      </c>
      <c r="S5" s="35">
        <v>7</v>
      </c>
      <c r="T5" s="36">
        <f>AVERAGE(N5:S5)</f>
        <v>7.666666666666667</v>
      </c>
    </row>
    <row r="6" spans="1:20">
      <c r="A6" s="4" t="s">
        <v>24</v>
      </c>
      <c r="B6" s="4" t="s">
        <v>25</v>
      </c>
      <c r="C6" s="4" t="s">
        <v>66</v>
      </c>
      <c r="D6" s="4" t="s">
        <v>26</v>
      </c>
      <c r="E6" s="2">
        <v>7</v>
      </c>
      <c r="F6" s="5">
        <v>0.33</v>
      </c>
      <c r="G6" s="20" t="s">
        <v>52</v>
      </c>
      <c r="H6" s="3">
        <v>38</v>
      </c>
      <c r="I6" s="26">
        <v>6</v>
      </c>
      <c r="J6" s="26">
        <v>4</v>
      </c>
      <c r="K6" s="44">
        <f>SUM(F6*J6)</f>
        <v>1.32</v>
      </c>
      <c r="L6" s="25">
        <f t="shared" si="0"/>
        <v>152</v>
      </c>
      <c r="M6" s="25">
        <f t="shared" si="1"/>
        <v>228</v>
      </c>
      <c r="N6" s="34">
        <v>7</v>
      </c>
      <c r="O6" s="35">
        <v>7</v>
      </c>
      <c r="P6" s="35">
        <v>7</v>
      </c>
      <c r="Q6" s="35">
        <v>7</v>
      </c>
      <c r="R6" s="35">
        <v>7</v>
      </c>
      <c r="S6" s="35">
        <v>7</v>
      </c>
      <c r="T6" s="36">
        <f t="shared" ref="T6:T27" si="2">AVERAGE(N6:S6)</f>
        <v>7</v>
      </c>
    </row>
    <row r="7" spans="1:20">
      <c r="A7" s="4"/>
      <c r="B7" s="4"/>
      <c r="C7" s="4"/>
      <c r="D7" s="4"/>
      <c r="G7" s="20"/>
      <c r="H7" s="3"/>
      <c r="I7" s="26"/>
      <c r="J7" s="26"/>
      <c r="K7" s="44"/>
      <c r="L7" s="25"/>
      <c r="M7" s="25"/>
      <c r="N7" s="34"/>
      <c r="O7" s="35"/>
      <c r="P7" s="35"/>
      <c r="Q7" s="35"/>
      <c r="R7" s="35"/>
      <c r="S7" s="35"/>
      <c r="T7" s="36"/>
    </row>
    <row r="8" spans="1:20">
      <c r="A8" s="4" t="s">
        <v>16</v>
      </c>
      <c r="B8" s="4" t="s">
        <v>55</v>
      </c>
      <c r="C8" s="4" t="s">
        <v>73</v>
      </c>
      <c r="D8" s="4" t="s">
        <v>11</v>
      </c>
      <c r="E8" s="2">
        <v>6.4</v>
      </c>
      <c r="F8" s="5">
        <v>0.33</v>
      </c>
      <c r="G8" s="20" t="s">
        <v>52</v>
      </c>
      <c r="H8" s="3">
        <v>35</v>
      </c>
      <c r="I8" s="26">
        <v>2</v>
      </c>
      <c r="J8" s="26">
        <v>2</v>
      </c>
      <c r="K8" s="44">
        <f t="shared" ref="K8:K13" si="3">SUM(F8*J8)</f>
        <v>0.66</v>
      </c>
      <c r="L8" s="25">
        <f t="shared" si="0"/>
        <v>70</v>
      </c>
      <c r="M8" s="25">
        <f t="shared" si="1"/>
        <v>70</v>
      </c>
      <c r="N8" s="34">
        <v>6</v>
      </c>
      <c r="O8" s="35">
        <v>5</v>
      </c>
      <c r="P8" s="35">
        <v>6</v>
      </c>
      <c r="Q8" s="35">
        <v>4</v>
      </c>
      <c r="R8" s="35">
        <v>6</v>
      </c>
      <c r="S8" s="35">
        <v>5</v>
      </c>
      <c r="T8" s="36">
        <f t="shared" si="2"/>
        <v>5.333333333333333</v>
      </c>
    </row>
    <row r="9" spans="1:20">
      <c r="A9" s="4" t="s">
        <v>16</v>
      </c>
      <c r="B9" s="4" t="s">
        <v>56</v>
      </c>
      <c r="C9" s="4" t="s">
        <v>73</v>
      </c>
      <c r="D9" s="4" t="s">
        <v>11</v>
      </c>
      <c r="E9" s="2">
        <v>6.4</v>
      </c>
      <c r="F9" s="5">
        <v>0.33</v>
      </c>
      <c r="G9" s="20" t="s">
        <v>52</v>
      </c>
      <c r="H9" s="3">
        <v>35</v>
      </c>
      <c r="I9" s="26">
        <v>2</v>
      </c>
      <c r="J9" s="26">
        <v>2</v>
      </c>
      <c r="K9" s="44">
        <f t="shared" si="3"/>
        <v>0.66</v>
      </c>
      <c r="L9" s="25">
        <f t="shared" si="0"/>
        <v>70</v>
      </c>
      <c r="M9" s="25">
        <f t="shared" si="1"/>
        <v>70</v>
      </c>
      <c r="N9" s="34">
        <v>5</v>
      </c>
      <c r="O9" s="35">
        <v>5</v>
      </c>
      <c r="P9" s="35">
        <v>4</v>
      </c>
      <c r="Q9" s="35">
        <v>5</v>
      </c>
      <c r="R9" s="35">
        <v>5</v>
      </c>
      <c r="S9" s="35">
        <v>6</v>
      </c>
      <c r="T9" s="36">
        <f t="shared" si="2"/>
        <v>5</v>
      </c>
    </row>
    <row r="10" spans="1:20">
      <c r="A10" s="4" t="s">
        <v>16</v>
      </c>
      <c r="B10" s="4" t="s">
        <v>57</v>
      </c>
      <c r="C10" s="4" t="s">
        <v>73</v>
      </c>
      <c r="D10" s="4" t="s">
        <v>11</v>
      </c>
      <c r="E10" s="2">
        <v>6.4</v>
      </c>
      <c r="F10" s="5">
        <v>0.33</v>
      </c>
      <c r="G10" s="20" t="s">
        <v>52</v>
      </c>
      <c r="H10" s="3">
        <v>35</v>
      </c>
      <c r="I10" s="26">
        <v>2</v>
      </c>
      <c r="J10" s="26">
        <v>2</v>
      </c>
      <c r="K10" s="44">
        <f t="shared" si="3"/>
        <v>0.66</v>
      </c>
      <c r="L10" s="25">
        <f t="shared" si="0"/>
        <v>70</v>
      </c>
      <c r="M10" s="25">
        <f t="shared" si="1"/>
        <v>70</v>
      </c>
      <c r="N10" s="34">
        <v>5</v>
      </c>
      <c r="O10" s="35">
        <v>6</v>
      </c>
      <c r="P10" s="35">
        <v>4</v>
      </c>
      <c r="Q10" s="35">
        <v>5</v>
      </c>
      <c r="R10" s="35">
        <v>6</v>
      </c>
      <c r="S10" s="35">
        <v>5</v>
      </c>
      <c r="T10" s="36">
        <f t="shared" si="2"/>
        <v>5.166666666666667</v>
      </c>
    </row>
    <row r="11" spans="1:20">
      <c r="A11" s="4" t="s">
        <v>16</v>
      </c>
      <c r="B11" s="4" t="s">
        <v>58</v>
      </c>
      <c r="C11" s="4" t="s">
        <v>73</v>
      </c>
      <c r="D11" s="4" t="s">
        <v>11</v>
      </c>
      <c r="E11" s="2">
        <v>6.4</v>
      </c>
      <c r="F11" s="5">
        <v>0.33</v>
      </c>
      <c r="G11" s="20" t="s">
        <v>52</v>
      </c>
      <c r="H11" s="3">
        <v>35</v>
      </c>
      <c r="I11" s="26">
        <v>2</v>
      </c>
      <c r="J11" s="26">
        <v>2</v>
      </c>
      <c r="K11" s="44">
        <f t="shared" si="3"/>
        <v>0.66</v>
      </c>
      <c r="L11" s="25">
        <f t="shared" si="0"/>
        <v>70</v>
      </c>
      <c r="M11" s="25">
        <f t="shared" si="1"/>
        <v>70</v>
      </c>
      <c r="N11" s="34">
        <v>7</v>
      </c>
      <c r="O11" s="35">
        <v>5</v>
      </c>
      <c r="P11" s="35">
        <v>4</v>
      </c>
      <c r="Q11" s="35">
        <v>5</v>
      </c>
      <c r="R11" s="35">
        <v>7</v>
      </c>
      <c r="S11" s="35">
        <v>7</v>
      </c>
      <c r="T11" s="36">
        <f t="shared" si="2"/>
        <v>5.833333333333333</v>
      </c>
    </row>
    <row r="12" spans="1:20">
      <c r="A12" s="4" t="s">
        <v>16</v>
      </c>
      <c r="B12" s="4" t="s">
        <v>59</v>
      </c>
      <c r="C12" s="4" t="s">
        <v>73</v>
      </c>
      <c r="D12" s="4" t="s">
        <v>11</v>
      </c>
      <c r="E12" s="2">
        <v>6.4</v>
      </c>
      <c r="F12" s="5">
        <v>0.33</v>
      </c>
      <c r="G12" s="20" t="s">
        <v>52</v>
      </c>
      <c r="H12" s="3">
        <v>35</v>
      </c>
      <c r="I12" s="26">
        <v>2</v>
      </c>
      <c r="J12" s="26">
        <v>2</v>
      </c>
      <c r="K12" s="44">
        <f t="shared" si="3"/>
        <v>0.66</v>
      </c>
      <c r="L12" s="25">
        <f t="shared" si="0"/>
        <v>70</v>
      </c>
      <c r="M12" s="25">
        <f t="shared" si="1"/>
        <v>70</v>
      </c>
      <c r="N12" s="34">
        <v>7</v>
      </c>
      <c r="O12" s="35">
        <v>4</v>
      </c>
      <c r="P12" s="35">
        <v>7</v>
      </c>
      <c r="Q12" s="35">
        <v>6</v>
      </c>
      <c r="R12" s="35">
        <v>4</v>
      </c>
      <c r="S12" s="35">
        <v>6</v>
      </c>
      <c r="T12" s="36">
        <f t="shared" si="2"/>
        <v>5.666666666666667</v>
      </c>
    </row>
    <row r="13" spans="1:20">
      <c r="A13" s="4" t="s">
        <v>16</v>
      </c>
      <c r="B13" s="4" t="s">
        <v>60</v>
      </c>
      <c r="C13" s="4" t="s">
        <v>73</v>
      </c>
      <c r="D13" s="4" t="s">
        <v>11</v>
      </c>
      <c r="E13" s="2">
        <v>6.4</v>
      </c>
      <c r="F13" s="5">
        <v>0.33</v>
      </c>
      <c r="G13" s="20" t="s">
        <v>52</v>
      </c>
      <c r="H13" s="3">
        <v>35</v>
      </c>
      <c r="I13" s="26">
        <v>2</v>
      </c>
      <c r="J13" s="26">
        <v>2</v>
      </c>
      <c r="K13" s="44">
        <f t="shared" si="3"/>
        <v>0.66</v>
      </c>
      <c r="L13" s="25">
        <f t="shared" si="0"/>
        <v>70</v>
      </c>
      <c r="M13" s="25">
        <f t="shared" si="1"/>
        <v>70</v>
      </c>
      <c r="N13" s="34">
        <v>7</v>
      </c>
      <c r="O13" s="35">
        <v>7</v>
      </c>
      <c r="P13" s="35">
        <v>7</v>
      </c>
      <c r="Q13" s="35">
        <v>6</v>
      </c>
      <c r="R13" s="35">
        <v>2</v>
      </c>
      <c r="S13" s="35">
        <v>6</v>
      </c>
      <c r="T13" s="36">
        <f t="shared" si="2"/>
        <v>5.833333333333333</v>
      </c>
    </row>
    <row r="14" spans="1:20">
      <c r="A14" s="4"/>
      <c r="B14" s="4"/>
      <c r="C14" s="4"/>
      <c r="D14" s="4"/>
      <c r="G14" s="20"/>
      <c r="H14" s="3"/>
      <c r="I14" s="26"/>
      <c r="J14" s="26"/>
      <c r="K14" s="44"/>
      <c r="L14" s="25"/>
      <c r="M14" s="25"/>
      <c r="N14" s="34"/>
      <c r="O14" s="35"/>
      <c r="P14" s="35"/>
      <c r="Q14" s="35"/>
      <c r="R14" s="35"/>
      <c r="S14" s="35"/>
      <c r="T14" s="36"/>
    </row>
    <row r="15" spans="1:20">
      <c r="A15" s="4" t="s">
        <v>61</v>
      </c>
      <c r="B15" s="4" t="s">
        <v>62</v>
      </c>
      <c r="C15" s="4" t="s">
        <v>74</v>
      </c>
      <c r="D15" s="4" t="s">
        <v>13</v>
      </c>
      <c r="E15" s="2">
        <v>15</v>
      </c>
      <c r="F15" s="5">
        <v>0.25</v>
      </c>
      <c r="G15" s="20" t="s">
        <v>52</v>
      </c>
      <c r="H15" s="3">
        <v>72</v>
      </c>
      <c r="I15" s="26">
        <v>2</v>
      </c>
      <c r="J15" s="26">
        <v>2</v>
      </c>
      <c r="K15" s="44">
        <f>SUM(F15*J15)</f>
        <v>0.5</v>
      </c>
      <c r="L15" s="25">
        <f t="shared" si="0"/>
        <v>144</v>
      </c>
      <c r="M15" s="25">
        <f t="shared" si="1"/>
        <v>144</v>
      </c>
      <c r="N15" s="34">
        <v>9</v>
      </c>
      <c r="O15" s="35">
        <v>7</v>
      </c>
      <c r="P15" s="35">
        <v>10</v>
      </c>
      <c r="Q15" s="35">
        <v>10</v>
      </c>
      <c r="R15" s="35">
        <v>10</v>
      </c>
      <c r="S15" s="35">
        <v>10</v>
      </c>
      <c r="T15" s="36">
        <f t="shared" si="2"/>
        <v>9.3333333333333339</v>
      </c>
    </row>
    <row r="16" spans="1:20">
      <c r="A16" s="4" t="s">
        <v>27</v>
      </c>
      <c r="B16" s="4" t="s">
        <v>28</v>
      </c>
      <c r="C16" s="4" t="s">
        <v>65</v>
      </c>
      <c r="D16" s="4" t="s">
        <v>29</v>
      </c>
      <c r="E16" s="2">
        <v>6.6</v>
      </c>
      <c r="F16" s="5">
        <v>0.33</v>
      </c>
      <c r="G16" s="20" t="s">
        <v>52</v>
      </c>
      <c r="H16" s="3">
        <v>38</v>
      </c>
      <c r="I16" s="26">
        <v>6</v>
      </c>
      <c r="J16" s="26">
        <v>4</v>
      </c>
      <c r="K16" s="44">
        <f>SUM(F16*J16)</f>
        <v>1.32</v>
      </c>
      <c r="L16" s="25">
        <f t="shared" si="0"/>
        <v>152</v>
      </c>
      <c r="M16" s="25">
        <f t="shared" si="1"/>
        <v>228</v>
      </c>
      <c r="N16" s="34">
        <v>10</v>
      </c>
      <c r="O16" s="35">
        <v>9</v>
      </c>
      <c r="P16" s="35">
        <v>9</v>
      </c>
      <c r="Q16" s="35">
        <v>8</v>
      </c>
      <c r="R16" s="35">
        <v>9</v>
      </c>
      <c r="S16" s="35">
        <v>9</v>
      </c>
      <c r="T16" s="36">
        <f t="shared" si="2"/>
        <v>9</v>
      </c>
    </row>
    <row r="17" spans="1:20">
      <c r="A17" s="4" t="s">
        <v>30</v>
      </c>
      <c r="B17" s="4" t="s">
        <v>31</v>
      </c>
      <c r="C17" s="4" t="s">
        <v>68</v>
      </c>
      <c r="D17" s="4" t="s">
        <v>32</v>
      </c>
      <c r="E17" s="2">
        <v>7</v>
      </c>
      <c r="F17" s="5">
        <v>0.5</v>
      </c>
      <c r="G17" s="20" t="s">
        <v>52</v>
      </c>
      <c r="H17" s="3">
        <v>58</v>
      </c>
      <c r="I17" s="26">
        <v>3</v>
      </c>
      <c r="J17" s="26">
        <v>2</v>
      </c>
      <c r="K17" s="44">
        <f>SUM(F17*J17)</f>
        <v>1</v>
      </c>
      <c r="L17" s="25">
        <f t="shared" si="0"/>
        <v>116</v>
      </c>
      <c r="M17" s="25">
        <f t="shared" si="1"/>
        <v>174</v>
      </c>
      <c r="N17" s="34">
        <v>8</v>
      </c>
      <c r="O17" s="35">
        <v>7</v>
      </c>
      <c r="P17" s="35">
        <v>9</v>
      </c>
      <c r="Q17" s="35">
        <v>7</v>
      </c>
      <c r="R17" s="35">
        <v>7</v>
      </c>
      <c r="S17" s="35">
        <v>8</v>
      </c>
      <c r="T17" s="36">
        <f t="shared" si="2"/>
        <v>7.666666666666667</v>
      </c>
    </row>
    <row r="18" spans="1:20">
      <c r="A18" s="4" t="s">
        <v>33</v>
      </c>
      <c r="B18" s="4" t="s">
        <v>34</v>
      </c>
      <c r="C18" s="4" t="s">
        <v>66</v>
      </c>
      <c r="D18" s="4" t="s">
        <v>11</v>
      </c>
      <c r="E18" s="2">
        <v>6</v>
      </c>
      <c r="F18" s="5">
        <v>0.5</v>
      </c>
      <c r="G18" s="20" t="s">
        <v>52</v>
      </c>
      <c r="H18" s="3">
        <v>58</v>
      </c>
      <c r="I18" s="26">
        <v>3</v>
      </c>
      <c r="J18" s="26">
        <v>2</v>
      </c>
      <c r="K18" s="44">
        <f>SUM(F18*J18)</f>
        <v>1</v>
      </c>
      <c r="L18" s="25">
        <f t="shared" si="0"/>
        <v>116</v>
      </c>
      <c r="M18" s="25">
        <f t="shared" si="1"/>
        <v>174</v>
      </c>
      <c r="N18" s="34">
        <v>9</v>
      </c>
      <c r="O18" s="35">
        <v>8</v>
      </c>
      <c r="P18" s="35">
        <v>9</v>
      </c>
      <c r="Q18" s="35">
        <v>8</v>
      </c>
      <c r="R18" s="35">
        <v>7</v>
      </c>
      <c r="S18" s="35">
        <v>7</v>
      </c>
      <c r="T18" s="36">
        <f t="shared" si="2"/>
        <v>8</v>
      </c>
    </row>
    <row r="19" spans="1:20">
      <c r="G19" s="20"/>
      <c r="H19" s="3"/>
      <c r="I19" s="26"/>
      <c r="J19" s="26"/>
      <c r="K19" s="44"/>
      <c r="L19" s="25"/>
      <c r="M19" s="25"/>
      <c r="N19" s="34"/>
      <c r="O19" s="35"/>
      <c r="P19" s="35"/>
      <c r="Q19" s="35"/>
      <c r="R19" s="35"/>
      <c r="S19" s="35"/>
      <c r="T19" s="36"/>
    </row>
    <row r="20" spans="1:20">
      <c r="A20" s="4" t="s">
        <v>35</v>
      </c>
      <c r="B20" s="4" t="s">
        <v>36</v>
      </c>
      <c r="C20" s="4" t="s">
        <v>69</v>
      </c>
      <c r="D20" s="4" t="s">
        <v>37</v>
      </c>
      <c r="E20" s="2">
        <v>7</v>
      </c>
      <c r="F20" s="5">
        <v>0.75</v>
      </c>
      <c r="G20" s="20" t="s">
        <v>53</v>
      </c>
      <c r="H20" s="3">
        <v>135</v>
      </c>
      <c r="I20" s="26">
        <v>1</v>
      </c>
      <c r="J20" s="26">
        <v>1</v>
      </c>
      <c r="K20" s="44">
        <f>SUM(F20*J20)</f>
        <v>0.75</v>
      </c>
      <c r="L20" s="25">
        <f t="shared" si="0"/>
        <v>135</v>
      </c>
      <c r="M20" s="25">
        <f t="shared" si="1"/>
        <v>135</v>
      </c>
      <c r="N20" s="34">
        <v>7</v>
      </c>
      <c r="O20" s="35">
        <v>7</v>
      </c>
      <c r="P20" s="35">
        <v>4</v>
      </c>
      <c r="Q20" s="35">
        <v>6</v>
      </c>
      <c r="R20" s="35">
        <v>2</v>
      </c>
      <c r="S20" s="35">
        <v>7</v>
      </c>
      <c r="T20" s="36">
        <f t="shared" si="2"/>
        <v>5.5</v>
      </c>
    </row>
    <row r="21" spans="1:20">
      <c r="A21" s="4" t="s">
        <v>38</v>
      </c>
      <c r="B21" s="4" t="s">
        <v>39</v>
      </c>
      <c r="C21" s="4" t="s">
        <v>70</v>
      </c>
      <c r="D21" s="4" t="s">
        <v>37</v>
      </c>
      <c r="E21" s="2">
        <v>6.2</v>
      </c>
      <c r="F21" s="5">
        <v>0.75</v>
      </c>
      <c r="G21" s="20" t="s">
        <v>53</v>
      </c>
      <c r="H21" s="3">
        <v>75</v>
      </c>
      <c r="I21" s="26">
        <v>1</v>
      </c>
      <c r="J21" s="26">
        <v>1</v>
      </c>
      <c r="K21" s="44">
        <f>SUM(F21*J21)</f>
        <v>0.75</v>
      </c>
      <c r="L21" s="25">
        <f t="shared" si="0"/>
        <v>75</v>
      </c>
      <c r="M21" s="25">
        <f t="shared" si="1"/>
        <v>75</v>
      </c>
      <c r="N21" s="34">
        <v>2</v>
      </c>
      <c r="O21" s="35">
        <v>3</v>
      </c>
      <c r="P21" s="35">
        <v>4</v>
      </c>
      <c r="Q21" s="35">
        <v>4</v>
      </c>
      <c r="R21" s="35">
        <v>3</v>
      </c>
      <c r="S21" s="35">
        <v>3</v>
      </c>
      <c r="T21" s="36">
        <f t="shared" si="2"/>
        <v>3.1666666666666665</v>
      </c>
    </row>
    <row r="22" spans="1:20">
      <c r="A22" s="4" t="s">
        <v>40</v>
      </c>
      <c r="B22" s="4" t="s">
        <v>41</v>
      </c>
      <c r="C22" s="4" t="s">
        <v>71</v>
      </c>
      <c r="D22" s="4" t="s">
        <v>42</v>
      </c>
      <c r="E22" s="2">
        <v>4.2</v>
      </c>
      <c r="F22" s="5">
        <v>0.375</v>
      </c>
      <c r="G22" s="20" t="s">
        <v>52</v>
      </c>
      <c r="H22" s="3">
        <v>60</v>
      </c>
      <c r="I22" s="26">
        <v>2</v>
      </c>
      <c r="J22" s="26">
        <v>1</v>
      </c>
      <c r="K22" s="44">
        <f>SUM(F22*J22)</f>
        <v>0.375</v>
      </c>
      <c r="L22" s="25">
        <f t="shared" si="0"/>
        <v>60</v>
      </c>
      <c r="M22" s="25">
        <f t="shared" si="1"/>
        <v>120</v>
      </c>
      <c r="N22" s="34">
        <v>2</v>
      </c>
      <c r="O22" s="35">
        <v>2</v>
      </c>
      <c r="P22" s="35">
        <v>3</v>
      </c>
      <c r="Q22" s="35">
        <v>5</v>
      </c>
      <c r="R22" s="35">
        <v>1</v>
      </c>
      <c r="S22" s="35">
        <v>3</v>
      </c>
      <c r="T22" s="36">
        <f t="shared" si="2"/>
        <v>2.6666666666666665</v>
      </c>
    </row>
    <row r="23" spans="1:20">
      <c r="A23" s="4"/>
      <c r="B23" s="4"/>
      <c r="C23" s="4"/>
      <c r="D23" s="4"/>
      <c r="G23" s="20"/>
      <c r="H23" s="3"/>
      <c r="I23" s="26"/>
      <c r="J23" s="26"/>
      <c r="K23" s="44"/>
      <c r="L23" s="25"/>
      <c r="M23" s="25"/>
      <c r="N23" s="34"/>
      <c r="O23" s="35"/>
      <c r="P23" s="35"/>
      <c r="Q23" s="35"/>
      <c r="R23" s="35"/>
      <c r="S23" s="35"/>
      <c r="T23" s="36"/>
    </row>
    <row r="24" spans="1:20">
      <c r="A24" s="4" t="s">
        <v>63</v>
      </c>
      <c r="B24" s="4" t="s">
        <v>64</v>
      </c>
      <c r="C24" s="4" t="s">
        <v>72</v>
      </c>
      <c r="D24" s="4" t="s">
        <v>45</v>
      </c>
      <c r="E24" s="2">
        <v>11.9</v>
      </c>
      <c r="F24" s="5">
        <v>0.75</v>
      </c>
      <c r="G24" s="21" t="s">
        <v>52</v>
      </c>
      <c r="H24" s="3">
        <v>135</v>
      </c>
      <c r="I24" s="26">
        <v>2</v>
      </c>
      <c r="J24" s="26">
        <v>2</v>
      </c>
      <c r="K24" s="44">
        <f>SUM(F24*J24)</f>
        <v>1.5</v>
      </c>
      <c r="L24" s="25">
        <f t="shared" si="0"/>
        <v>270</v>
      </c>
      <c r="M24" s="25">
        <f t="shared" si="1"/>
        <v>270</v>
      </c>
      <c r="N24" s="34">
        <v>4</v>
      </c>
      <c r="O24" s="35">
        <v>7</v>
      </c>
      <c r="P24" s="35">
        <v>9</v>
      </c>
      <c r="Q24" s="35">
        <v>7</v>
      </c>
      <c r="R24" s="35">
        <v>6</v>
      </c>
      <c r="S24" s="35">
        <v>8</v>
      </c>
      <c r="T24" s="36">
        <f t="shared" si="2"/>
        <v>6.833333333333333</v>
      </c>
    </row>
    <row r="25" spans="1:20">
      <c r="A25" s="15" t="s">
        <v>43</v>
      </c>
      <c r="B25" s="4" t="s">
        <v>44</v>
      </c>
      <c r="C25" s="4" t="s">
        <v>75</v>
      </c>
      <c r="D25" s="4" t="s">
        <v>45</v>
      </c>
      <c r="E25" s="2">
        <v>11.3</v>
      </c>
      <c r="F25" s="5">
        <v>0.33</v>
      </c>
      <c r="G25" s="21" t="s">
        <v>54</v>
      </c>
      <c r="H25" s="3">
        <v>29</v>
      </c>
      <c r="I25" s="26">
        <v>4</v>
      </c>
      <c r="J25" s="26">
        <v>4</v>
      </c>
      <c r="K25" s="44">
        <f>SUM(F25*J25)</f>
        <v>1.32</v>
      </c>
      <c r="L25" s="25">
        <f t="shared" si="0"/>
        <v>116</v>
      </c>
      <c r="M25" s="25">
        <f t="shared" si="1"/>
        <v>116</v>
      </c>
      <c r="N25" s="34">
        <v>1</v>
      </c>
      <c r="O25" s="35">
        <v>4</v>
      </c>
      <c r="P25" s="35">
        <v>8</v>
      </c>
      <c r="Q25" s="35">
        <v>7</v>
      </c>
      <c r="R25" s="35">
        <v>6</v>
      </c>
      <c r="S25" s="35">
        <v>8</v>
      </c>
      <c r="T25" s="36">
        <f t="shared" si="2"/>
        <v>5.666666666666667</v>
      </c>
    </row>
    <row r="26" spans="1:20">
      <c r="A26" s="15" t="s">
        <v>46</v>
      </c>
      <c r="B26" s="4" t="s">
        <v>47</v>
      </c>
      <c r="C26" s="4" t="s">
        <v>76</v>
      </c>
      <c r="D26" s="4" t="s">
        <v>14</v>
      </c>
      <c r="E26" s="2">
        <v>11</v>
      </c>
      <c r="F26" s="5">
        <v>0.75</v>
      </c>
      <c r="G26" s="20" t="s">
        <v>53</v>
      </c>
      <c r="H26" s="3">
        <v>120</v>
      </c>
      <c r="I26" s="26">
        <v>2</v>
      </c>
      <c r="J26" s="26">
        <v>1</v>
      </c>
      <c r="K26" s="44">
        <f>SUM(F26*J26)</f>
        <v>0.75</v>
      </c>
      <c r="L26" s="25">
        <f t="shared" si="0"/>
        <v>120</v>
      </c>
      <c r="M26" s="25">
        <f t="shared" si="1"/>
        <v>240</v>
      </c>
      <c r="N26" s="34">
        <v>3</v>
      </c>
      <c r="O26" s="35">
        <v>5</v>
      </c>
      <c r="P26" s="35">
        <v>5</v>
      </c>
      <c r="Q26" s="35">
        <v>7</v>
      </c>
      <c r="R26" s="35">
        <v>6</v>
      </c>
      <c r="S26" s="35">
        <v>5</v>
      </c>
      <c r="T26" s="36">
        <f t="shared" si="2"/>
        <v>5.166666666666667</v>
      </c>
    </row>
    <row r="27" spans="1:20">
      <c r="A27" s="4" t="s">
        <v>48</v>
      </c>
      <c r="B27" s="4" t="s">
        <v>49</v>
      </c>
      <c r="C27" s="4" t="s">
        <v>77</v>
      </c>
      <c r="D27" s="4" t="s">
        <v>50</v>
      </c>
      <c r="E27" s="2">
        <v>8.1999999999999993</v>
      </c>
      <c r="F27" s="5">
        <v>0.75</v>
      </c>
      <c r="G27" s="20" t="s">
        <v>52</v>
      </c>
      <c r="H27" s="3">
        <v>150</v>
      </c>
      <c r="I27" s="26">
        <v>2</v>
      </c>
      <c r="J27" s="26">
        <v>2</v>
      </c>
      <c r="K27" s="44">
        <f>SUM(F27*J27)</f>
        <v>1.5</v>
      </c>
      <c r="L27" s="25">
        <f t="shared" si="0"/>
        <v>300</v>
      </c>
      <c r="M27" s="25">
        <f t="shared" si="1"/>
        <v>300</v>
      </c>
      <c r="N27" s="34" t="s">
        <v>80</v>
      </c>
      <c r="O27" s="35" t="s">
        <v>80</v>
      </c>
      <c r="P27" s="35">
        <v>10</v>
      </c>
      <c r="Q27" s="35">
        <v>9</v>
      </c>
      <c r="R27" s="35">
        <v>8</v>
      </c>
      <c r="S27" s="35">
        <v>8</v>
      </c>
      <c r="T27" s="36">
        <f t="shared" si="2"/>
        <v>8.75</v>
      </c>
    </row>
    <row r="28" spans="1:20">
      <c r="G28" s="4"/>
      <c r="H28" s="3"/>
      <c r="L28" s="4"/>
      <c r="M28" s="4"/>
      <c r="N28" s="4"/>
      <c r="O28" s="23"/>
      <c r="P28" s="23"/>
      <c r="Q28" s="23"/>
      <c r="R28" s="23"/>
      <c r="S28" s="23"/>
      <c r="T28" s="24"/>
    </row>
    <row r="29" spans="1:20" s="17" customFormat="1">
      <c r="A29" s="27" t="s">
        <v>84</v>
      </c>
      <c r="B29" s="16"/>
      <c r="C29" s="16"/>
      <c r="D29" s="16"/>
      <c r="E29" s="39"/>
      <c r="F29" s="40"/>
      <c r="G29" s="16"/>
      <c r="H29" s="40"/>
      <c r="I29" s="41">
        <f>SUBTOTAL(9,I3:I28)</f>
        <v>52</v>
      </c>
      <c r="J29" s="42">
        <f>SUBTOTAL(9,J3:J28)</f>
        <v>44</v>
      </c>
      <c r="K29" s="45">
        <f>SUM(K4:K27)</f>
        <v>19.045000000000002</v>
      </c>
      <c r="L29" s="37">
        <f>SUM(L4:L27)</f>
        <v>2386</v>
      </c>
      <c r="M29" s="37">
        <f>SUM(M4:M27)</f>
        <v>2834</v>
      </c>
      <c r="N29" s="46">
        <f t="shared" ref="N29:S29" si="4">AVERAGE(N3:N26)</f>
        <v>5.8421052631578947</v>
      </c>
      <c r="O29" s="46">
        <f t="shared" si="4"/>
        <v>5.8947368421052628</v>
      </c>
      <c r="P29" s="46">
        <f t="shared" si="4"/>
        <v>6.2631578947368425</v>
      </c>
      <c r="Q29" s="46">
        <f t="shared" si="4"/>
        <v>6.2631578947368425</v>
      </c>
      <c r="R29" s="46">
        <f t="shared" si="4"/>
        <v>5.4736842105263159</v>
      </c>
      <c r="S29" s="46">
        <f t="shared" si="4"/>
        <v>6.3157894736842106</v>
      </c>
      <c r="T29" s="47">
        <f>AVERAGE(N29:S29)</f>
        <v>6.0087719298245617</v>
      </c>
    </row>
    <row r="30" spans="1:20">
      <c r="E30" s="7"/>
      <c r="G30" s="4"/>
      <c r="L30" s="4"/>
      <c r="M30" s="4"/>
      <c r="N30" s="4"/>
      <c r="O30" s="4"/>
      <c r="P30" s="25"/>
      <c r="Q30" s="25"/>
      <c r="R30" s="25"/>
      <c r="S30" s="25" t="s">
        <v>18</v>
      </c>
      <c r="T30" s="22">
        <f>SUBTOTAL(4,T4:T29)</f>
        <v>9.3333333333333339</v>
      </c>
    </row>
    <row r="31" spans="1:20">
      <c r="E31" s="7"/>
      <c r="G31" s="4"/>
      <c r="L31" s="4"/>
      <c r="M31" s="4"/>
      <c r="N31" s="4"/>
      <c r="O31" s="4"/>
      <c r="P31" s="25"/>
      <c r="Q31" s="25"/>
      <c r="R31" s="25"/>
      <c r="S31" s="25" t="s">
        <v>17</v>
      </c>
      <c r="T31" s="22">
        <f>SUBTOTAL(5,T4:T29)</f>
        <v>2.6666666666666665</v>
      </c>
    </row>
    <row r="32" spans="1:20">
      <c r="E32" s="7"/>
    </row>
  </sheetData>
  <autoFilter ref="A3:S28"/>
  <mergeCells count="2">
    <mergeCell ref="E1:K1"/>
    <mergeCell ref="A1:B1"/>
  </mergeCells>
  <phoneticPr fontId="0" type="noConversion"/>
  <pageMargins left="0.75" right="0.75" top="1" bottom="1" header="0.5" footer="0.5"/>
  <pageSetup paperSize="8" scale="70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Øl menu</vt:lpstr>
    </vt:vector>
  </TitlesOfParts>
  <Company>Institut for Kemiteknik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Vang Olsen</dc:creator>
  <cp:lastModifiedBy>HammersM</cp:lastModifiedBy>
  <cp:lastPrinted>2011-02-09T11:50:23Z</cp:lastPrinted>
  <dcterms:created xsi:type="dcterms:W3CDTF">2005-11-27T16:33:53Z</dcterms:created>
  <dcterms:modified xsi:type="dcterms:W3CDTF">2013-01-22T13:16:16Z</dcterms:modified>
</cp:coreProperties>
</file>