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xr:revisionPtr revIDLastSave="0" documentId="13_ncr:1_{4E24CC0E-3A08-4305-BB75-BDD71D63B78C}" xr6:coauthVersionLast="45" xr6:coauthVersionMax="45" xr10:uidLastSave="{00000000-0000-0000-0000-000000000000}"/>
  <workbookProtection workbookAlgorithmName="SHA-512" workbookHashValue="m+7ullL6xgkug1gQF3vy7C6nDz/IljFATxlzXC3QUMDac4neOIzw2Jjwt3WhlaAvx31xXQJvvnqEXByBtTznHA==" workbookSaltValue="3GbtZQpgBO3XLLtJafjIdg==" workbookSpinCount="100000" lockStructure="1"/>
  <bookViews>
    <workbookView xWindow="315" yWindow="180" windowWidth="28290" windowHeight="13590" xr2:uid="{D2048F92-52AD-4D91-B9AD-34BAB28A1DC5}"/>
  </bookViews>
  <sheets>
    <sheet name="Sheet1" sheetId="1" r:id="rId1"/>
  </sheets>
  <definedNames>
    <definedName name="_xlnm.Print_Area" localSheetId="0">Sheet1!$A$1:$AI$25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5" i="1" l="1"/>
  <c r="AH20" i="1"/>
  <c r="Q5" i="1" l="1"/>
  <c r="P20" i="1"/>
  <c r="Q20" i="1"/>
  <c r="R20" i="1"/>
  <c r="O20" i="1"/>
  <c r="AF11" i="1" s="1"/>
  <c r="AH11" i="1" s="1"/>
  <c r="O17" i="1"/>
  <c r="T17" i="1" s="1"/>
  <c r="AF10" i="1" s="1"/>
  <c r="AH10" i="1" s="1"/>
  <c r="R14" i="1"/>
  <c r="Q14" i="1"/>
  <c r="P14" i="1"/>
  <c r="O14" i="1"/>
  <c r="Q11" i="1"/>
  <c r="AF8" i="1" s="1"/>
  <c r="AH8" i="1" s="1"/>
  <c r="P11" i="1"/>
  <c r="AF7" i="1" s="1"/>
  <c r="AH7" i="1" s="1"/>
  <c r="O11" i="1"/>
  <c r="AF6" i="1" s="1"/>
  <c r="AH6" i="1" s="1"/>
  <c r="Q8" i="1"/>
  <c r="P8" i="1"/>
  <c r="O8" i="1"/>
  <c r="P5" i="1"/>
  <c r="O5" i="1"/>
  <c r="T11" i="1" l="1"/>
  <c r="T20" i="1"/>
  <c r="AF12" i="1" s="1"/>
  <c r="AH12" i="1" s="1"/>
  <c r="T5" i="1"/>
  <c r="AF4" i="1" s="1"/>
  <c r="AH4" i="1" s="1"/>
  <c r="T8" i="1"/>
  <c r="AF5" i="1" s="1"/>
  <c r="AH5" i="1" s="1"/>
  <c r="T14" i="1"/>
  <c r="AF9" i="1" s="1"/>
  <c r="AH9" i="1" s="1"/>
  <c r="T22" i="1" l="1"/>
  <c r="C23" i="1" s="1"/>
  <c r="AH17" i="1" s="1"/>
</calcChain>
</file>

<file path=xl/sharedStrings.xml><?xml version="1.0" encoding="utf-8"?>
<sst xmlns="http://schemas.openxmlformats.org/spreadsheetml/2006/main" count="125" uniqueCount="82">
  <si>
    <t>IMELDA Score</t>
  </si>
  <si>
    <t xml:space="preserve">Individual </t>
  </si>
  <si>
    <t>Team</t>
  </si>
  <si>
    <t>Company</t>
  </si>
  <si>
    <t>Idea</t>
  </si>
  <si>
    <t>Invention</t>
  </si>
  <si>
    <t>Innovation</t>
  </si>
  <si>
    <t>Business Idea</t>
  </si>
  <si>
    <t>Business model</t>
  </si>
  <si>
    <t>Weighting</t>
  </si>
  <si>
    <t>None</t>
  </si>
  <si>
    <t>Enough</t>
  </si>
  <si>
    <t>Lots</t>
  </si>
  <si>
    <t>Some</t>
  </si>
  <si>
    <t>Money None</t>
  </si>
  <si>
    <t>Leadership</t>
  </si>
  <si>
    <t>Driven Time</t>
  </si>
  <si>
    <t>f/t</t>
  </si>
  <si>
    <t>p/t</t>
  </si>
  <si>
    <t>side</t>
  </si>
  <si>
    <t>Weighted</t>
  </si>
  <si>
    <t>Section Score</t>
  </si>
  <si>
    <t>SCORE</t>
  </si>
  <si>
    <t>Innovation Model (0.1-1)</t>
  </si>
  <si>
    <t>"side hustle"</t>
  </si>
  <si>
    <t>Low</t>
  </si>
  <si>
    <t>High</t>
  </si>
  <si>
    <t>Place a 1 in the relevant cell</t>
  </si>
  <si>
    <t>Rate from 0.1 to 1 in each cell</t>
  </si>
  <si>
    <t>Rate Driven as 0.1 to 1.5</t>
  </si>
  <si>
    <t>Time spent 1 in relevant cell</t>
  </si>
  <si>
    <t>Instructions</t>
  </si>
  <si>
    <t>Put one figure in each thick bordered box</t>
  </si>
  <si>
    <t xml:space="preserve">SCORE:    </t>
  </si>
  <si>
    <t>&lt;--</t>
  </si>
  <si>
    <t>Delphi verified</t>
  </si>
  <si>
    <t>Delphi Panel</t>
  </si>
  <si>
    <t>David McHoul</t>
  </si>
  <si>
    <t>SE Innovation Specialist</t>
  </si>
  <si>
    <t xml:space="preserve">Jen Smith </t>
  </si>
  <si>
    <t>BG Account Manager</t>
  </si>
  <si>
    <t>Ray Calder</t>
  </si>
  <si>
    <t>SE Account Manager</t>
  </si>
  <si>
    <t>Dave Hurhangee</t>
  </si>
  <si>
    <t>Sentinel BioSensor</t>
  </si>
  <si>
    <t>Jeremy Wheeler</t>
  </si>
  <si>
    <t>Kathrina Skinner</t>
  </si>
  <si>
    <t>Kate Henderson</t>
  </si>
  <si>
    <t>SE Project Manager HNWIS</t>
  </si>
  <si>
    <t>Arlene Goode</t>
  </si>
  <si>
    <t>Arup</t>
  </si>
  <si>
    <t>Enough (Development)</t>
  </si>
  <si>
    <t>Innovation Model</t>
  </si>
  <si>
    <t>Score</t>
  </si>
  <si>
    <t>Max</t>
  </si>
  <si>
    <t>Proposition Type</t>
  </si>
  <si>
    <t>Money</t>
  </si>
  <si>
    <t>Drive</t>
  </si>
  <si>
    <t>Time Spent</t>
  </si>
  <si>
    <t>Factor</t>
  </si>
  <si>
    <t>Perfect</t>
  </si>
  <si>
    <t>You</t>
  </si>
  <si>
    <t>Organisation Type</t>
  </si>
  <si>
    <t>Business Model</t>
  </si>
  <si>
    <t xml:space="preserve">© 2020, David Balkind </t>
  </si>
  <si>
    <t>Doreen Reid</t>
  </si>
  <si>
    <t>SE Internationalisation</t>
  </si>
  <si>
    <t>Leadership   (0.1-1.5)</t>
  </si>
  <si>
    <t>Driven   (0.1-1.5)</t>
  </si>
  <si>
    <t>Business Idea   (0.1-1)</t>
  </si>
  <si>
    <t>Business Model   (0.1-1)</t>
  </si>
  <si>
    <t>Des Mansfield</t>
  </si>
  <si>
    <t>SE TAE ex Large R&amp;D</t>
  </si>
  <si>
    <t>Nora Ryder</t>
  </si>
  <si>
    <t>Name</t>
  </si>
  <si>
    <t>Role</t>
  </si>
  <si>
    <t>Lots (Dev' &amp; Comm')</t>
  </si>
  <si>
    <t>Rate Leadership from 0.1 to 1.5</t>
  </si>
  <si>
    <t>Client</t>
  </si>
  <si>
    <t>*</t>
  </si>
  <si>
    <t>* Symbol indicates relative strength of each factor</t>
  </si>
  <si>
    <t xml:space="preserve">Project scored on: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</si>
</sst>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1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0" fillId="0" borderId="2" xfId="0" applyBorder="1"/>
    <xf numFmtId="0" fontId="1" fillId="0" borderId="0" xfId="0" applyFont="1" applyAlignment="1">
      <alignment horizontal="right"/>
    </xf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/>
    </xf>
    <xf numFmtId="0" fontId="1" fillId="0" borderId="0" xfId="0" applyFont="1"/>
    <xf numFmtId="0" fontId="3" fillId="0" borderId="0" xfId="0" applyFont="1" applyAlignment="1">
      <alignment horizontal="center" vertical="center"/>
    </xf>
    <xf numFmtId="164" fontId="6" fillId="0" borderId="0" xfId="0" applyNumberFormat="1" applyFont="1" applyAlignment="1">
      <alignment vertical="center" wrapText="1"/>
    </xf>
    <xf numFmtId="9" fontId="0" fillId="0" borderId="0" xfId="1" applyFont="1"/>
    <xf numFmtId="0" fontId="6" fillId="0" borderId="0" xfId="0" applyFont="1"/>
    <xf numFmtId="9" fontId="7" fillId="0" borderId="0" xfId="1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Your IMELDA</a:t>
            </a:r>
            <a:r>
              <a:rPr lang="en-GB" baseline="0"/>
              <a:t> Score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Sheet1!$AF$3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Sheet1!$AE$4:$AE$12</c:f>
              <c:strCache>
                <c:ptCount val="9"/>
                <c:pt idx="0">
                  <c:v>Organisation Type</c:v>
                </c:pt>
                <c:pt idx="1">
                  <c:v>Proposition Type</c:v>
                </c:pt>
                <c:pt idx="2">
                  <c:v>Business Idea</c:v>
                </c:pt>
                <c:pt idx="3">
                  <c:v>Business Model</c:v>
                </c:pt>
                <c:pt idx="4">
                  <c:v>Innovation Model</c:v>
                </c:pt>
                <c:pt idx="5">
                  <c:v>Money</c:v>
                </c:pt>
                <c:pt idx="6">
                  <c:v>Leadership</c:v>
                </c:pt>
                <c:pt idx="7">
                  <c:v>Drive</c:v>
                </c:pt>
                <c:pt idx="8">
                  <c:v>Time Spent</c:v>
                </c:pt>
              </c:strCache>
            </c:strRef>
          </c:cat>
          <c:val>
            <c:numRef>
              <c:f>Sheet1!$AF$4:$AF$12</c:f>
            </c:numRef>
          </c:val>
          <c:extLst>
            <c:ext xmlns:c16="http://schemas.microsoft.com/office/drawing/2014/chart" uri="{C3380CC4-5D6E-409C-BE32-E72D297353CC}">
              <c16:uniqueId val="{00000000-868C-4A9F-A069-94F5FFF2D7E2}"/>
            </c:ext>
          </c:extLst>
        </c:ser>
        <c:ser>
          <c:idx val="1"/>
          <c:order val="1"/>
          <c:tx>
            <c:strRef>
              <c:f>Sheet1!$AG$3</c:f>
              <c:strCache>
                <c:ptCount val="1"/>
                <c:pt idx="0">
                  <c:v>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Sheet1!$AE$4:$AE$12</c:f>
              <c:strCache>
                <c:ptCount val="9"/>
                <c:pt idx="0">
                  <c:v>Organisation Type</c:v>
                </c:pt>
                <c:pt idx="1">
                  <c:v>Proposition Type</c:v>
                </c:pt>
                <c:pt idx="2">
                  <c:v>Business Idea</c:v>
                </c:pt>
                <c:pt idx="3">
                  <c:v>Business Model</c:v>
                </c:pt>
                <c:pt idx="4">
                  <c:v>Innovation Model</c:v>
                </c:pt>
                <c:pt idx="5">
                  <c:v>Money</c:v>
                </c:pt>
                <c:pt idx="6">
                  <c:v>Leadership</c:v>
                </c:pt>
                <c:pt idx="7">
                  <c:v>Drive</c:v>
                </c:pt>
                <c:pt idx="8">
                  <c:v>Time Spent</c:v>
                </c:pt>
              </c:strCache>
            </c:strRef>
          </c:cat>
          <c:val>
            <c:numRef>
              <c:f>Sheet1!$AG$4:$AG$12</c:f>
            </c:numRef>
          </c:val>
          <c:extLst>
            <c:ext xmlns:c16="http://schemas.microsoft.com/office/drawing/2014/chart" uri="{C3380CC4-5D6E-409C-BE32-E72D297353CC}">
              <c16:uniqueId val="{00000001-868C-4A9F-A069-94F5FFF2D7E2}"/>
            </c:ext>
          </c:extLst>
        </c:ser>
        <c:ser>
          <c:idx val="2"/>
          <c:order val="2"/>
          <c:tx>
            <c:strRef>
              <c:f>Sheet1!$AH$3</c:f>
              <c:strCache>
                <c:ptCount val="1"/>
                <c:pt idx="0">
                  <c:v>You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Sheet1!$AE$4:$AE$12</c:f>
              <c:strCache>
                <c:ptCount val="9"/>
                <c:pt idx="0">
                  <c:v>Organisation Type</c:v>
                </c:pt>
                <c:pt idx="1">
                  <c:v>Proposition Type</c:v>
                </c:pt>
                <c:pt idx="2">
                  <c:v>Business Idea</c:v>
                </c:pt>
                <c:pt idx="3">
                  <c:v>Business Model</c:v>
                </c:pt>
                <c:pt idx="4">
                  <c:v>Innovation Model</c:v>
                </c:pt>
                <c:pt idx="5">
                  <c:v>Money</c:v>
                </c:pt>
                <c:pt idx="6">
                  <c:v>Leadership</c:v>
                </c:pt>
                <c:pt idx="7">
                  <c:v>Drive</c:v>
                </c:pt>
                <c:pt idx="8">
                  <c:v>Time Spent</c:v>
                </c:pt>
              </c:strCache>
            </c:strRef>
          </c:cat>
          <c:val>
            <c:numRef>
              <c:f>Sheet1!$AH$4:$AH$12</c:f>
              <c:numCache>
                <c:formatCode>0%</c:formatCode>
                <c:ptCount val="9"/>
                <c:pt idx="0">
                  <c:v>0.15</c:v>
                </c:pt>
                <c:pt idx="1">
                  <c:v>0.3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6.6666666666666666E-2</c:v>
                </c:pt>
                <c:pt idx="6">
                  <c:v>6.6666666666666666E-2</c:v>
                </c:pt>
                <c:pt idx="7">
                  <c:v>6.666666666666668E-2</c:v>
                </c:pt>
                <c:pt idx="8">
                  <c:v>1.666666666666667E-2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8C-4A9F-A069-94F5FFF2D7E2}"/>
            </c:ext>
          </c:extLst>
        </c:ser>
        <c:ser>
          <c:idx val="3"/>
          <c:order val="3"/>
          <c:tx>
            <c:strRef>
              <c:f>Sheet1!$AI$3</c:f>
              <c:strCache>
                <c:ptCount val="1"/>
                <c:pt idx="0">
                  <c:v>Perfect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Sheet1!$AE$4:$AE$12</c:f>
              <c:strCache>
                <c:ptCount val="9"/>
                <c:pt idx="0">
                  <c:v>Organisation Type</c:v>
                </c:pt>
                <c:pt idx="1">
                  <c:v>Proposition Type</c:v>
                </c:pt>
                <c:pt idx="2">
                  <c:v>Business Idea</c:v>
                </c:pt>
                <c:pt idx="3">
                  <c:v>Business Model</c:v>
                </c:pt>
                <c:pt idx="4">
                  <c:v>Innovation Model</c:v>
                </c:pt>
                <c:pt idx="5">
                  <c:v>Money</c:v>
                </c:pt>
                <c:pt idx="6">
                  <c:v>Leadership</c:v>
                </c:pt>
                <c:pt idx="7">
                  <c:v>Drive</c:v>
                </c:pt>
                <c:pt idx="8">
                  <c:v>Time Spent</c:v>
                </c:pt>
              </c:strCache>
            </c:strRef>
          </c:cat>
          <c:val>
            <c:numRef>
              <c:f>Sheet1!$AI$4:$AI$12</c:f>
              <c:numCache>
                <c:formatCode>0%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8C-4A9F-A069-94F5FFF2D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986120"/>
        <c:axId val="648986448"/>
      </c:radarChart>
      <c:catAx>
        <c:axId val="648986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986448"/>
        <c:crosses val="autoZero"/>
        <c:auto val="1"/>
        <c:lblAlgn val="ctr"/>
        <c:lblOffset val="100"/>
        <c:noMultiLvlLbl val="0"/>
      </c:catAx>
      <c:valAx>
        <c:axId val="64898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986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38100</xdr:colOff>
      <xdr:row>1</xdr:row>
      <xdr:rowOff>147636</xdr:rowOff>
    </xdr:from>
    <xdr:to>
      <xdr:col>29</xdr:col>
      <xdr:colOff>542925</xdr:colOff>
      <xdr:row>21</xdr:row>
      <xdr:rowOff>200024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92C9B2D-D5F6-4766-935B-058CAAF541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093CA-2522-4480-985E-4B2BA515341C}">
  <sheetPr codeName="Sheet1"/>
  <dimension ref="B1:AI39"/>
  <sheetViews>
    <sheetView showGridLines="0" showRowColHeaders="0" tabSelected="1" workbookViewId="0">
      <selection activeCell="C11" sqref="C11"/>
    </sheetView>
  </sheetViews>
  <sheetFormatPr defaultRowHeight="15" x14ac:dyDescent="0.25"/>
  <cols>
    <col min="1" max="1" width="4.5703125" customWidth="1"/>
    <col min="2" max="5" width="23" customWidth="1"/>
    <col min="6" max="6" width="4.5703125" customWidth="1"/>
    <col min="7" max="7" width="28.7109375" bestFit="1" customWidth="1"/>
    <col min="8" max="8" width="9.140625" hidden="1" customWidth="1"/>
    <col min="9" max="11" width="18.140625" hidden="1" customWidth="1"/>
    <col min="12" max="12" width="11.28515625" hidden="1" customWidth="1"/>
    <col min="13" max="14" width="9.140625" hidden="1" customWidth="1"/>
    <col min="15" max="18" width="17.140625" hidden="1" customWidth="1"/>
    <col min="19" max="21" width="9.140625" hidden="1" customWidth="1"/>
    <col min="22" max="22" width="18.140625" bestFit="1" customWidth="1"/>
    <col min="23" max="25" width="9.140625" customWidth="1"/>
    <col min="30" max="30" width="9.28515625" bestFit="1" customWidth="1"/>
    <col min="31" max="31" width="18.140625" customWidth="1"/>
    <col min="32" max="33" width="9.140625" hidden="1" customWidth="1"/>
    <col min="34" max="34" width="10.7109375" bestFit="1" customWidth="1"/>
    <col min="35" max="35" width="10.85546875" bestFit="1" customWidth="1"/>
  </cols>
  <sheetData>
    <row r="1" spans="2:35" s="16" customFormat="1" ht="44.25" customHeight="1" thickBot="1" x14ac:dyDescent="0.3">
      <c r="B1" s="25" t="s">
        <v>0</v>
      </c>
      <c r="C1" s="25"/>
      <c r="D1" s="25"/>
      <c r="E1" s="25"/>
    </row>
    <row r="2" spans="2:35" ht="19.5" thickBot="1" x14ac:dyDescent="0.35">
      <c r="B2" s="19" t="s">
        <v>78</v>
      </c>
      <c r="C2" s="26"/>
      <c r="D2" s="27"/>
      <c r="G2" s="10" t="s">
        <v>31</v>
      </c>
    </row>
    <row r="3" spans="2:35" ht="30.75" thickBot="1" x14ac:dyDescent="0.3">
      <c r="G3" s="7" t="s">
        <v>32</v>
      </c>
      <c r="I3" t="s">
        <v>9</v>
      </c>
      <c r="O3" t="s">
        <v>20</v>
      </c>
      <c r="T3" t="s">
        <v>21</v>
      </c>
      <c r="AE3" s="15" t="s">
        <v>59</v>
      </c>
      <c r="AF3" s="15" t="s">
        <v>53</v>
      </c>
      <c r="AG3" s="15" t="s">
        <v>54</v>
      </c>
      <c r="AH3" s="15" t="s">
        <v>61</v>
      </c>
      <c r="AI3" s="15" t="s">
        <v>60</v>
      </c>
    </row>
    <row r="4" spans="2:35" s="16" customFormat="1" ht="15.75" thickBot="1" x14ac:dyDescent="0.3">
      <c r="B4" s="15" t="s">
        <v>1</v>
      </c>
      <c r="C4" s="15" t="s">
        <v>2</v>
      </c>
      <c r="D4" s="15" t="s">
        <v>3</v>
      </c>
      <c r="I4" s="16" t="s">
        <v>1</v>
      </c>
      <c r="J4" s="16" t="s">
        <v>2</v>
      </c>
      <c r="K4" s="16" t="s">
        <v>3</v>
      </c>
      <c r="O4" s="16" t="s">
        <v>1</v>
      </c>
      <c r="P4" s="16" t="s">
        <v>2</v>
      </c>
      <c r="Q4" s="16" t="s">
        <v>3</v>
      </c>
      <c r="T4" s="16" t="s">
        <v>53</v>
      </c>
      <c r="AE4" s="14" t="s">
        <v>62</v>
      </c>
      <c r="AF4" s="16">
        <f>$T$5</f>
        <v>0.3</v>
      </c>
      <c r="AG4" s="16">
        <v>2</v>
      </c>
      <c r="AH4" s="21">
        <f>AF4/AG4</f>
        <v>0.15</v>
      </c>
      <c r="AI4" s="21">
        <v>1</v>
      </c>
    </row>
    <row r="5" spans="2:35" ht="15.75" thickBot="1" x14ac:dyDescent="0.3">
      <c r="B5" s="3">
        <v>1</v>
      </c>
      <c r="C5" s="4"/>
      <c r="D5" s="5"/>
      <c r="F5" t="s">
        <v>34</v>
      </c>
      <c r="G5" s="8" t="s">
        <v>27</v>
      </c>
      <c r="I5">
        <v>0.3</v>
      </c>
      <c r="J5">
        <v>0.5</v>
      </c>
      <c r="K5">
        <v>2</v>
      </c>
      <c r="O5">
        <f>B5*I5</f>
        <v>0.3</v>
      </c>
      <c r="P5">
        <f>C5*J5</f>
        <v>0</v>
      </c>
      <c r="Q5">
        <f>D5*K5</f>
        <v>0</v>
      </c>
      <c r="T5">
        <f>SUM(O5:R5)</f>
        <v>0.3</v>
      </c>
      <c r="AE5" s="14" t="s">
        <v>55</v>
      </c>
      <c r="AF5" s="16">
        <f>$T$8</f>
        <v>0.3</v>
      </c>
      <c r="AG5" s="16">
        <v>1</v>
      </c>
      <c r="AH5" s="21">
        <f t="shared" ref="AH5:AH12" si="0">AF5/AG5</f>
        <v>0.3</v>
      </c>
      <c r="AI5" s="21">
        <v>1</v>
      </c>
    </row>
    <row r="6" spans="2:35" x14ac:dyDescent="0.25">
      <c r="AE6" s="14" t="s">
        <v>7</v>
      </c>
      <c r="AF6" s="16">
        <f>$O$11</f>
        <v>0.1</v>
      </c>
      <c r="AG6" s="16">
        <v>1</v>
      </c>
      <c r="AH6" s="21">
        <f t="shared" si="0"/>
        <v>0.1</v>
      </c>
      <c r="AI6" s="21">
        <v>1</v>
      </c>
    </row>
    <row r="7" spans="2:35" s="13" customFormat="1" ht="15.75" thickBot="1" x14ac:dyDescent="0.3">
      <c r="B7" s="12" t="s">
        <v>4</v>
      </c>
      <c r="C7" s="12" t="s">
        <v>5</v>
      </c>
      <c r="D7" s="12" t="s">
        <v>6</v>
      </c>
      <c r="I7" s="13" t="s">
        <v>4</v>
      </c>
      <c r="J7" s="13" t="s">
        <v>5</v>
      </c>
      <c r="K7" s="13" t="s">
        <v>6</v>
      </c>
      <c r="O7" s="13" t="s">
        <v>4</v>
      </c>
      <c r="P7" s="13" t="s">
        <v>5</v>
      </c>
      <c r="Q7" s="13" t="s">
        <v>6</v>
      </c>
      <c r="AE7" s="14" t="s">
        <v>63</v>
      </c>
      <c r="AF7" s="16">
        <f>$P$11</f>
        <v>0.1</v>
      </c>
      <c r="AG7" s="16">
        <v>1</v>
      </c>
      <c r="AH7" s="21">
        <f t="shared" si="0"/>
        <v>0.1</v>
      </c>
      <c r="AI7" s="21">
        <v>1</v>
      </c>
    </row>
    <row r="8" spans="2:35" ht="15.75" thickBot="1" x14ac:dyDescent="0.3">
      <c r="B8" s="3">
        <v>1</v>
      </c>
      <c r="C8" s="4"/>
      <c r="D8" s="5"/>
      <c r="F8" t="s">
        <v>34</v>
      </c>
      <c r="G8" s="8" t="s">
        <v>27</v>
      </c>
      <c r="I8">
        <v>0.3</v>
      </c>
      <c r="J8">
        <v>0.5</v>
      </c>
      <c r="K8">
        <v>1</v>
      </c>
      <c r="O8">
        <f>B8*I8</f>
        <v>0.3</v>
      </c>
      <c r="P8">
        <f>C8*J8</f>
        <v>0</v>
      </c>
      <c r="Q8">
        <f>D8*K8</f>
        <v>0</v>
      </c>
      <c r="T8">
        <f>SUM(O8:R8)</f>
        <v>0.3</v>
      </c>
      <c r="AE8" s="14" t="s">
        <v>52</v>
      </c>
      <c r="AF8" s="16">
        <f>$Q$11</f>
        <v>0.1</v>
      </c>
      <c r="AG8" s="16">
        <v>1</v>
      </c>
      <c r="AH8" s="21">
        <f t="shared" si="0"/>
        <v>0.1</v>
      </c>
      <c r="AI8" s="21">
        <v>1</v>
      </c>
    </row>
    <row r="9" spans="2:35" x14ac:dyDescent="0.25">
      <c r="AE9" s="14" t="s">
        <v>56</v>
      </c>
      <c r="AF9" s="16">
        <f>$T$14</f>
        <v>0.1</v>
      </c>
      <c r="AG9" s="16">
        <v>1.5</v>
      </c>
      <c r="AH9" s="21">
        <f t="shared" si="0"/>
        <v>6.6666666666666666E-2</v>
      </c>
      <c r="AI9" s="21">
        <v>1</v>
      </c>
    </row>
    <row r="10" spans="2:35" s="16" customFormat="1" ht="15.75" thickBot="1" x14ac:dyDescent="0.3">
      <c r="B10" s="15" t="s">
        <v>69</v>
      </c>
      <c r="C10" s="15" t="s">
        <v>70</v>
      </c>
      <c r="D10" s="15" t="s">
        <v>23</v>
      </c>
      <c r="I10" s="16" t="s">
        <v>7</v>
      </c>
      <c r="J10" s="16" t="s">
        <v>8</v>
      </c>
      <c r="K10" s="16" t="s">
        <v>52</v>
      </c>
      <c r="O10" s="16" t="s">
        <v>7</v>
      </c>
      <c r="P10" s="16" t="s">
        <v>8</v>
      </c>
      <c r="Q10" s="16" t="s">
        <v>52</v>
      </c>
      <c r="AE10" s="14" t="s">
        <v>15</v>
      </c>
      <c r="AF10" s="16">
        <f>$T$17</f>
        <v>0.2</v>
      </c>
      <c r="AG10" s="16">
        <v>3</v>
      </c>
      <c r="AH10" s="21">
        <f t="shared" si="0"/>
        <v>6.6666666666666666E-2</v>
      </c>
      <c r="AI10" s="21">
        <v>1</v>
      </c>
    </row>
    <row r="11" spans="2:35" ht="15.75" thickBot="1" x14ac:dyDescent="0.3">
      <c r="B11" s="2">
        <v>0.1</v>
      </c>
      <c r="C11" s="2">
        <v>0.1</v>
      </c>
      <c r="D11" s="2">
        <v>0.1</v>
      </c>
      <c r="F11" t="s">
        <v>34</v>
      </c>
      <c r="G11" s="8" t="s">
        <v>28</v>
      </c>
      <c r="I11">
        <v>1</v>
      </c>
      <c r="J11">
        <v>1</v>
      </c>
      <c r="K11">
        <v>1</v>
      </c>
      <c r="O11">
        <f>B11*I11</f>
        <v>0.1</v>
      </c>
      <c r="P11">
        <f>C11*J11</f>
        <v>0.1</v>
      </c>
      <c r="Q11">
        <f>D11*K11</f>
        <v>0.1</v>
      </c>
      <c r="T11">
        <f>SUM(O11:R11)</f>
        <v>0.30000000000000004</v>
      </c>
      <c r="AE11" s="14" t="s">
        <v>57</v>
      </c>
      <c r="AF11" s="16">
        <f>$O$20</f>
        <v>0.15000000000000002</v>
      </c>
      <c r="AG11" s="16">
        <v>2.25</v>
      </c>
      <c r="AH11" s="21">
        <f t="shared" si="0"/>
        <v>6.666666666666668E-2</v>
      </c>
      <c r="AI11" s="21">
        <v>1</v>
      </c>
    </row>
    <row r="12" spans="2:35" x14ac:dyDescent="0.25">
      <c r="AE12" s="14" t="s">
        <v>58</v>
      </c>
      <c r="AF12" s="16">
        <f>$T$20</f>
        <v>3.7500000000000006E-2</v>
      </c>
      <c r="AG12" s="16">
        <v>2.25</v>
      </c>
      <c r="AH12" s="21">
        <f t="shared" si="0"/>
        <v>1.666666666666667E-2</v>
      </c>
      <c r="AI12" s="21">
        <v>1</v>
      </c>
    </row>
    <row r="13" spans="2:35" s="13" customFormat="1" ht="16.5" thickBot="1" x14ac:dyDescent="0.3">
      <c r="B13" s="12" t="s">
        <v>14</v>
      </c>
      <c r="C13" s="12" t="s">
        <v>13</v>
      </c>
      <c r="D13" s="12" t="s">
        <v>51</v>
      </c>
      <c r="E13" s="12" t="s">
        <v>76</v>
      </c>
      <c r="I13" s="13" t="s">
        <v>10</v>
      </c>
      <c r="J13" s="13" t="s">
        <v>13</v>
      </c>
      <c r="K13" s="13" t="s">
        <v>11</v>
      </c>
      <c r="L13" s="13" t="s">
        <v>12</v>
      </c>
      <c r="O13" s="13" t="s">
        <v>10</v>
      </c>
      <c r="P13" s="13" t="s">
        <v>13</v>
      </c>
      <c r="Q13" s="13" t="s">
        <v>11</v>
      </c>
      <c r="R13" s="13" t="s">
        <v>12</v>
      </c>
      <c r="AH13" s="23" t="s">
        <v>79</v>
      </c>
    </row>
    <row r="14" spans="2:35" ht="15.75" thickBot="1" x14ac:dyDescent="0.3">
      <c r="B14" s="3">
        <v>1</v>
      </c>
      <c r="C14" s="4"/>
      <c r="D14" s="4"/>
      <c r="E14" s="5"/>
      <c r="F14" t="s">
        <v>34</v>
      </c>
      <c r="G14" s="8" t="s">
        <v>27</v>
      </c>
      <c r="I14">
        <v>0.1</v>
      </c>
      <c r="J14">
        <v>0.3</v>
      </c>
      <c r="K14">
        <v>1</v>
      </c>
      <c r="L14">
        <v>1.5</v>
      </c>
      <c r="O14">
        <f>B14*I14</f>
        <v>0.1</v>
      </c>
      <c r="P14">
        <f>C14*J14</f>
        <v>0</v>
      </c>
      <c r="Q14">
        <f>D14*K14</f>
        <v>0</v>
      </c>
      <c r="R14">
        <f>E14*L14</f>
        <v>0</v>
      </c>
      <c r="T14">
        <f>SUM(O14:R14)</f>
        <v>0.1</v>
      </c>
    </row>
    <row r="15" spans="2:35" x14ac:dyDescent="0.25">
      <c r="AE15" s="14" t="s">
        <v>74</v>
      </c>
      <c r="AF15" s="18"/>
      <c r="AG15" s="18"/>
      <c r="AH15" s="18">
        <f>C2</f>
        <v>0</v>
      </c>
    </row>
    <row r="16" spans="2:35" s="13" customFormat="1" ht="15.75" thickBot="1" x14ac:dyDescent="0.3">
      <c r="B16" s="12" t="s">
        <v>67</v>
      </c>
      <c r="I16" s="13" t="s">
        <v>15</v>
      </c>
      <c r="O16" s="13" t="s">
        <v>15</v>
      </c>
    </row>
    <row r="17" spans="2:35" ht="15.75" thickBot="1" x14ac:dyDescent="0.3">
      <c r="B17" s="2">
        <v>0.1</v>
      </c>
      <c r="F17" t="s">
        <v>34</v>
      </c>
      <c r="G17" s="8" t="s">
        <v>77</v>
      </c>
      <c r="I17">
        <v>2</v>
      </c>
      <c r="O17">
        <f>B17*I17</f>
        <v>0.2</v>
      </c>
      <c r="T17">
        <f>SUM(O17:R17)</f>
        <v>0.2</v>
      </c>
      <c r="AE17" s="18" t="s">
        <v>53</v>
      </c>
      <c r="AF17" s="18"/>
      <c r="AG17" s="18"/>
      <c r="AH17" s="1">
        <f>C23</f>
        <v>8.1000000000000031E-5</v>
      </c>
    </row>
    <row r="19" spans="2:35" s="13" customFormat="1" ht="15.75" thickBot="1" x14ac:dyDescent="0.25">
      <c r="B19" s="12" t="s">
        <v>68</v>
      </c>
      <c r="C19" s="12" t="s">
        <v>24</v>
      </c>
      <c r="D19" s="12" t="s">
        <v>18</v>
      </c>
      <c r="E19" s="12" t="s">
        <v>17</v>
      </c>
      <c r="I19" s="13" t="s">
        <v>16</v>
      </c>
      <c r="J19" s="13" t="s">
        <v>19</v>
      </c>
      <c r="K19" s="13" t="s">
        <v>18</v>
      </c>
      <c r="L19" s="13" t="s">
        <v>17</v>
      </c>
      <c r="O19" s="13" t="s">
        <v>16</v>
      </c>
      <c r="P19" s="13" t="s">
        <v>19</v>
      </c>
      <c r="Q19" s="13" t="s">
        <v>18</v>
      </c>
      <c r="R19" s="13" t="s">
        <v>17</v>
      </c>
      <c r="AE19" s="22" t="s">
        <v>80</v>
      </c>
    </row>
    <row r="20" spans="2:35" ht="15.75" thickBot="1" x14ac:dyDescent="0.3">
      <c r="B20" s="2">
        <v>0.1</v>
      </c>
      <c r="C20" s="6">
        <v>1</v>
      </c>
      <c r="D20" s="4"/>
      <c r="E20" s="5"/>
      <c r="F20" t="s">
        <v>34</v>
      </c>
      <c r="G20" s="8" t="s">
        <v>29</v>
      </c>
      <c r="I20">
        <v>1.5</v>
      </c>
      <c r="J20">
        <v>0.25</v>
      </c>
      <c r="K20">
        <v>0.5</v>
      </c>
      <c r="L20">
        <v>1</v>
      </c>
      <c r="O20">
        <f>B20*I20</f>
        <v>0.15000000000000002</v>
      </c>
      <c r="P20">
        <f>C20*J20</f>
        <v>0.25</v>
      </c>
      <c r="Q20">
        <f>D20*K20</f>
        <v>0</v>
      </c>
      <c r="R20">
        <f>E20*L20</f>
        <v>0</v>
      </c>
      <c r="T20">
        <f>O20*SUM(P20:R20)</f>
        <v>3.7500000000000006E-2</v>
      </c>
      <c r="AE20" s="24" t="s">
        <v>81</v>
      </c>
      <c r="AH20" s="20">
        <f ca="1">TODAY()</f>
        <v>44082</v>
      </c>
    </row>
    <row r="21" spans="2:35" x14ac:dyDescent="0.25">
      <c r="G21" s="8" t="s">
        <v>30</v>
      </c>
    </row>
    <row r="22" spans="2:35" ht="15.75" thickBot="1" x14ac:dyDescent="0.3">
      <c r="I22" t="s">
        <v>25</v>
      </c>
      <c r="J22" t="s">
        <v>26</v>
      </c>
      <c r="S22" t="s">
        <v>22</v>
      </c>
      <c r="T22">
        <f>(T5*T8*T11*T14*T17*T20)*4</f>
        <v>8.1000000000000031E-5</v>
      </c>
    </row>
    <row r="23" spans="2:35" ht="15.75" thickBot="1" x14ac:dyDescent="0.3">
      <c r="B23" s="9" t="s">
        <v>33</v>
      </c>
      <c r="C23" s="1">
        <f>T22</f>
        <v>8.1000000000000031E-5</v>
      </c>
      <c r="I23">
        <v>0</v>
      </c>
      <c r="J23">
        <v>120</v>
      </c>
    </row>
    <row r="25" spans="2:35" x14ac:dyDescent="0.25">
      <c r="B25" s="11" t="s">
        <v>64</v>
      </c>
      <c r="AI25" s="17" t="s">
        <v>35</v>
      </c>
    </row>
    <row r="27" spans="2:35" x14ac:dyDescent="0.25">
      <c r="I27" s="18" t="s">
        <v>36</v>
      </c>
    </row>
    <row r="28" spans="2:35" x14ac:dyDescent="0.25">
      <c r="I28" s="18" t="s">
        <v>74</v>
      </c>
      <c r="J28" s="18" t="s">
        <v>75</v>
      </c>
    </row>
    <row r="29" spans="2:35" x14ac:dyDescent="0.25">
      <c r="I29" t="s">
        <v>37</v>
      </c>
      <c r="J29" t="s">
        <v>38</v>
      </c>
    </row>
    <row r="30" spans="2:35" x14ac:dyDescent="0.25">
      <c r="I30" t="s">
        <v>39</v>
      </c>
      <c r="J30" t="s">
        <v>40</v>
      </c>
    </row>
    <row r="31" spans="2:35" x14ac:dyDescent="0.25">
      <c r="I31" t="s">
        <v>41</v>
      </c>
      <c r="J31" t="s">
        <v>42</v>
      </c>
    </row>
    <row r="32" spans="2:35" x14ac:dyDescent="0.25">
      <c r="I32" t="s">
        <v>43</v>
      </c>
      <c r="J32" t="s">
        <v>44</v>
      </c>
    </row>
    <row r="33" spans="9:10" x14ac:dyDescent="0.25">
      <c r="I33" t="s">
        <v>45</v>
      </c>
      <c r="J33" t="s">
        <v>44</v>
      </c>
    </row>
    <row r="34" spans="9:10" x14ac:dyDescent="0.25">
      <c r="I34" t="s">
        <v>46</v>
      </c>
      <c r="J34" t="s">
        <v>44</v>
      </c>
    </row>
    <row r="35" spans="9:10" x14ac:dyDescent="0.25">
      <c r="I35" t="s">
        <v>47</v>
      </c>
      <c r="J35" t="s">
        <v>48</v>
      </c>
    </row>
    <row r="36" spans="9:10" x14ac:dyDescent="0.25">
      <c r="I36" t="s">
        <v>49</v>
      </c>
      <c r="J36" t="s">
        <v>50</v>
      </c>
    </row>
    <row r="37" spans="9:10" x14ac:dyDescent="0.25">
      <c r="I37" t="s">
        <v>65</v>
      </c>
      <c r="J37" t="s">
        <v>66</v>
      </c>
    </row>
    <row r="38" spans="9:10" x14ac:dyDescent="0.25">
      <c r="I38" t="s">
        <v>71</v>
      </c>
      <c r="J38" t="s">
        <v>72</v>
      </c>
    </row>
    <row r="39" spans="9:10" x14ac:dyDescent="0.25">
      <c r="I39" t="s">
        <v>73</v>
      </c>
      <c r="J39" t="s">
        <v>42</v>
      </c>
    </row>
  </sheetData>
  <sheetProtection algorithmName="SHA-512" hashValue="W2a3yVDzBV80OtK/hDi1+y0tap9aCq5Yu8ujhkAlrW49DpJ7red5v8s+KYmcENl1HHRciVDYp/In5u+v2SFIzg==" saltValue="eWBgeR4miVfkC7YGE9Ahyw==" spinCount="100000" sheet="1" objects="1" scenarios="1"/>
  <mergeCells count="2">
    <mergeCell ref="B1:E1"/>
    <mergeCell ref="C2:D2"/>
  </mergeCells>
  <conditionalFormatting sqref="C23">
    <cfRule type="colorScale" priority="11">
      <colorScale>
        <cfvo type="num" val="$I$23"/>
        <cfvo type="percentile" val="50"/>
        <cfvo type="num" val="$J$23"/>
        <color rgb="FFF8696B"/>
        <color rgb="FFFFEB84"/>
        <color theme="9"/>
      </colorScale>
    </cfRule>
  </conditionalFormatting>
  <conditionalFormatting sqref="AH17">
    <cfRule type="colorScale" priority="10">
      <colorScale>
        <cfvo type="num" val="$I$23"/>
        <cfvo type="percentile" val="50"/>
        <cfvo type="num" val="$J$23"/>
        <color rgb="FFF8696B"/>
        <color rgb="FFFFEB84"/>
        <color theme="9"/>
      </colorScale>
    </cfRule>
  </conditionalFormatting>
  <conditionalFormatting sqref="AE1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4:AH12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3739E4346B9E4F8BEFD178502C6EDF" ma:contentTypeVersion="13" ma:contentTypeDescription="Create a new document." ma:contentTypeScope="" ma:versionID="b2b80d18a03e579e4bdafabef73b7ed8">
  <xsd:schema xmlns:xsd="http://www.w3.org/2001/XMLSchema" xmlns:xs="http://www.w3.org/2001/XMLSchema" xmlns:p="http://schemas.microsoft.com/office/2006/metadata/properties" xmlns:ns3="cbd798b0-ca07-4fb8-88b5-dff5b7e6aed1" xmlns:ns4="f2cabf0c-bdfb-4ff4-b771-ea0253cbfcbb" targetNamespace="http://schemas.microsoft.com/office/2006/metadata/properties" ma:root="true" ma:fieldsID="ac05c7e9f70bd1f198ee8880aef99d9a" ns3:_="" ns4:_="">
    <xsd:import namespace="cbd798b0-ca07-4fb8-88b5-dff5b7e6aed1"/>
    <xsd:import namespace="f2cabf0c-bdfb-4ff4-b771-ea0253cbfc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798b0-ca07-4fb8-88b5-dff5b7e6a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abf0c-bdfb-4ff4-b771-ea0253cbfcb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F86741-A3E7-4172-8C7F-5E50BBE5AF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F2FF5B-50F6-4FAC-8149-46E5A1E54D93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cbd798b0-ca07-4fb8-88b5-dff5b7e6aed1"/>
    <ds:schemaRef ds:uri="f2cabf0c-bdfb-4ff4-b771-ea0253cbfcbb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D1F49D-0DD4-4B9C-8D35-17A904F3DAD9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f2cabf0c-bdfb-4ff4-b771-ea0253cbfcbb"/>
    <ds:schemaRef ds:uri="cbd798b0-ca07-4fb8-88b5-dff5b7e6aed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Balkind</dc:creator>
  <cp:lastModifiedBy>David Balkind</cp:lastModifiedBy>
  <cp:lastPrinted>2020-01-31T12:48:52Z</cp:lastPrinted>
  <dcterms:created xsi:type="dcterms:W3CDTF">2020-01-21T10:33:35Z</dcterms:created>
  <dcterms:modified xsi:type="dcterms:W3CDTF">2020-09-08T00:21:34Z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0x010100673739E4346B9E4F8BEFD178502C6EDF</vt:lpwstr>
  </property>
</Properties>
</file>